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hidePivotFieldList="1" defaultThemeVersion="124226"/>
  <bookViews>
    <workbookView xWindow="0" yWindow="0" windowWidth="29040" windowHeight="16440" tabRatio="790"/>
  </bookViews>
  <sheets>
    <sheet name="1 -sredstva" sheetId="19" r:id="rId1"/>
    <sheet name="1а - drž,sek,drž.sl.i nam." sheetId="10" r:id="rId2"/>
    <sheet name="1b - izabrana lica u Vl,NS i US" sheetId="6" r:id="rId3"/>
    <sheet name="1v -ostali" sheetId="7" r:id="rId4"/>
    <sheet name="1g -izabrana lica u pravosuđu" sheetId="8" r:id="rId5"/>
    <sheet name="1 d - jub. nagrade i otpremnine" sheetId="9" r:id="rId6"/>
    <sheet name="1 đ - projekcija plata" sheetId="18" r:id="rId7"/>
    <sheet name="prenos-1" sheetId="14" state="hidden" r:id="rId8"/>
    <sheet name="prenos-2" sheetId="15" state="hidden" r:id="rId9"/>
    <sheet name="prenos-3" sheetId="16" state="hidden" r:id="rId10"/>
    <sheet name="prenos-4" sheetId="17" state="hidden" r:id="rId11"/>
    <sheet name="Funkcije" sheetId="11" state="hidden" r:id="rId12"/>
    <sheet name="Korisnici" sheetId="12" state="hidden" r:id="rId13"/>
    <sheet name="NASLOVI" sheetId="13" state="hidden" r:id="rId14"/>
  </sheets>
  <definedNames>
    <definedName name="_xlnm._FilterDatabase" localSheetId="3" hidden="1">'1v -ostali'!$A$10:$A$502</definedName>
    <definedName name="_xlnm.Print_Area" localSheetId="5">'1 d - jub. nagrade i otpremnine'!$A$1:$D$20</definedName>
    <definedName name="_xlnm.Print_Area" localSheetId="0">'1 -sredstva'!$C$1:$T$56</definedName>
    <definedName name="_xlnm.Print_Area" localSheetId="1">'1а - drž,sek,drž.sl.i nam.'!$A$1:$AF$104</definedName>
    <definedName name="_xlnm.Print_Titles" localSheetId="0">'1 -sredstva'!$7:$9</definedName>
    <definedName name="_xlnm.Print_Titles" localSheetId="2">'1b - izabrana lica u Vl,NS i US'!$11:$12</definedName>
    <definedName name="_xlnm.Print_Titles" localSheetId="3">'1v -ostali'!$8:$12</definedName>
    <definedName name="_xlnm.Print_Titles" localSheetId="1">'1а - drž,sek,drž.sl.i nam.'!$B:$D,'1а - drž,sek,drž.sl.i nam.'!$9:$12</definedName>
  </definedNames>
  <calcPr calcId="125725"/>
</workbook>
</file>

<file path=xl/calcChain.xml><?xml version="1.0" encoding="utf-8"?>
<calcChain xmlns="http://schemas.openxmlformats.org/spreadsheetml/2006/main">
  <c r="D105" i="12"/>
  <c r="D93"/>
  <c r="AD14" i="10" l="1"/>
  <c r="K14"/>
  <c r="I14"/>
  <c r="F2" i="19" l="1"/>
  <c r="C5" i="18" l="1"/>
  <c r="C4"/>
  <c r="Q137" i="7" l="1"/>
  <c r="P137"/>
  <c r="T137" s="1"/>
  <c r="Q133"/>
  <c r="P133"/>
  <c r="T133" s="1"/>
  <c r="Q129"/>
  <c r="P129"/>
  <c r="T129" s="1"/>
  <c r="Q125"/>
  <c r="P125"/>
  <c r="T125" s="1"/>
  <c r="Q121"/>
  <c r="P121"/>
  <c r="T121" s="1"/>
  <c r="Q117"/>
  <c r="P117"/>
  <c r="T117" s="1"/>
  <c r="Q113"/>
  <c r="P113"/>
  <c r="T113" s="1"/>
  <c r="Q109"/>
  <c r="P109"/>
  <c r="T109" s="1"/>
  <c r="Q105"/>
  <c r="P105"/>
  <c r="T105" s="1"/>
  <c r="Q101"/>
  <c r="P101"/>
  <c r="T101" s="1"/>
  <c r="Q97"/>
  <c r="P97"/>
  <c r="T97" s="1"/>
  <c r="Q93"/>
  <c r="P93"/>
  <c r="T93" s="1"/>
  <c r="Q89"/>
  <c r="P89"/>
  <c r="T89" s="1"/>
  <c r="Q85"/>
  <c r="P85"/>
  <c r="T85" s="1"/>
  <c r="Q81"/>
  <c r="P81"/>
  <c r="T81" s="1"/>
  <c r="N137"/>
  <c r="R137" s="1"/>
  <c r="N136"/>
  <c r="Q136" s="1"/>
  <c r="N135"/>
  <c r="R135" s="1"/>
  <c r="N134"/>
  <c r="R134" s="1"/>
  <c r="N133"/>
  <c r="R133" s="1"/>
  <c r="N132"/>
  <c r="Q132" s="1"/>
  <c r="N131"/>
  <c r="R131" s="1"/>
  <c r="N130"/>
  <c r="R130" s="1"/>
  <c r="N129"/>
  <c r="R129" s="1"/>
  <c r="N128"/>
  <c r="Q128" s="1"/>
  <c r="N127"/>
  <c r="R127" s="1"/>
  <c r="N126"/>
  <c r="R126" s="1"/>
  <c r="N125"/>
  <c r="R125" s="1"/>
  <c r="N124"/>
  <c r="Q124" s="1"/>
  <c r="N123"/>
  <c r="R123" s="1"/>
  <c r="N122"/>
  <c r="R122" s="1"/>
  <c r="N121"/>
  <c r="R121" s="1"/>
  <c r="N120"/>
  <c r="Q120" s="1"/>
  <c r="N119"/>
  <c r="R119" s="1"/>
  <c r="N118"/>
  <c r="R118" s="1"/>
  <c r="N117"/>
  <c r="R117" s="1"/>
  <c r="N116"/>
  <c r="Q116" s="1"/>
  <c r="N115"/>
  <c r="R115" s="1"/>
  <c r="N114"/>
  <c r="R114" s="1"/>
  <c r="N113"/>
  <c r="R113" s="1"/>
  <c r="N112"/>
  <c r="Q112" s="1"/>
  <c r="N111"/>
  <c r="R111" s="1"/>
  <c r="N110"/>
  <c r="R110" s="1"/>
  <c r="N109"/>
  <c r="R109" s="1"/>
  <c r="N108"/>
  <c r="Q108" s="1"/>
  <c r="N107"/>
  <c r="R107" s="1"/>
  <c r="N106"/>
  <c r="R106" s="1"/>
  <c r="N105"/>
  <c r="R105" s="1"/>
  <c r="N104"/>
  <c r="Q104" s="1"/>
  <c r="N103"/>
  <c r="R103" s="1"/>
  <c r="N102"/>
  <c r="R102" s="1"/>
  <c r="N101"/>
  <c r="R101" s="1"/>
  <c r="N100"/>
  <c r="Q100" s="1"/>
  <c r="N99"/>
  <c r="R99" s="1"/>
  <c r="N98"/>
  <c r="R98" s="1"/>
  <c r="N97"/>
  <c r="R97" s="1"/>
  <c r="N96"/>
  <c r="Q96" s="1"/>
  <c r="N95"/>
  <c r="R95" s="1"/>
  <c r="N94"/>
  <c r="R94" s="1"/>
  <c r="N93"/>
  <c r="R93" s="1"/>
  <c r="N92"/>
  <c r="Q92" s="1"/>
  <c r="N91"/>
  <c r="R91" s="1"/>
  <c r="N90"/>
  <c r="R90" s="1"/>
  <c r="N89"/>
  <c r="R89" s="1"/>
  <c r="N88"/>
  <c r="Q88" s="1"/>
  <c r="N87"/>
  <c r="R87" s="1"/>
  <c r="N86"/>
  <c r="R86" s="1"/>
  <c r="N85"/>
  <c r="R85" s="1"/>
  <c r="N84"/>
  <c r="Q84" s="1"/>
  <c r="N83"/>
  <c r="R83" s="1"/>
  <c r="N82"/>
  <c r="R82" s="1"/>
  <c r="N81"/>
  <c r="R81" s="1"/>
  <c r="N80"/>
  <c r="Q80" s="1"/>
  <c r="N79"/>
  <c r="R79" s="1"/>
  <c r="N78"/>
  <c r="R78" s="1"/>
  <c r="F78"/>
  <c r="G78"/>
  <c r="A78" s="1"/>
  <c r="F79"/>
  <c r="G79"/>
  <c r="A79" s="1"/>
  <c r="F80"/>
  <c r="G80"/>
  <c r="A80" s="1"/>
  <c r="F81"/>
  <c r="G81"/>
  <c r="F82"/>
  <c r="G82"/>
  <c r="A82" s="1"/>
  <c r="F83"/>
  <c r="G83"/>
  <c r="A83" s="1"/>
  <c r="F84"/>
  <c r="G84"/>
  <c r="F85"/>
  <c r="G85"/>
  <c r="F86"/>
  <c r="G86"/>
  <c r="A86" s="1"/>
  <c r="F87"/>
  <c r="G87"/>
  <c r="F88"/>
  <c r="G88"/>
  <c r="A88" s="1"/>
  <c r="F89"/>
  <c r="G89"/>
  <c r="A89" s="1"/>
  <c r="F90"/>
  <c r="G90"/>
  <c r="A90" s="1"/>
  <c r="F91"/>
  <c r="G91"/>
  <c r="A91" s="1"/>
  <c r="F92"/>
  <c r="G92"/>
  <c r="F93"/>
  <c r="G93"/>
  <c r="A93" s="1"/>
  <c r="F94"/>
  <c r="G94"/>
  <c r="A94" s="1"/>
  <c r="F95"/>
  <c r="G95"/>
  <c r="F96"/>
  <c r="G96"/>
  <c r="A96" s="1"/>
  <c r="F97"/>
  <c r="G97"/>
  <c r="A97" s="1"/>
  <c r="F98"/>
  <c r="G98"/>
  <c r="F99"/>
  <c r="G99"/>
  <c r="F100"/>
  <c r="G100"/>
  <c r="A100" s="1"/>
  <c r="F101"/>
  <c r="G101"/>
  <c r="A101" s="1"/>
  <c r="F102"/>
  <c r="G102"/>
  <c r="A102" s="1"/>
  <c r="F103"/>
  <c r="G103"/>
  <c r="A103" s="1"/>
  <c r="F104"/>
  <c r="G104"/>
  <c r="F105"/>
  <c r="G105"/>
  <c r="A105" s="1"/>
  <c r="F106"/>
  <c r="G106"/>
  <c r="A106" s="1"/>
  <c r="F107"/>
  <c r="G107"/>
  <c r="F108"/>
  <c r="G108"/>
  <c r="A108" s="1"/>
  <c r="F109"/>
  <c r="G109"/>
  <c r="A109" s="1"/>
  <c r="F110"/>
  <c r="G110"/>
  <c r="A110" s="1"/>
  <c r="F111"/>
  <c r="G111"/>
  <c r="F112"/>
  <c r="G112"/>
  <c r="A112" s="1"/>
  <c r="F113"/>
  <c r="G113"/>
  <c r="F114"/>
  <c r="G114"/>
  <c r="F115"/>
  <c r="G115"/>
  <c r="A115" s="1"/>
  <c r="F116"/>
  <c r="G116"/>
  <c r="F117"/>
  <c r="G117"/>
  <c r="A117" s="1"/>
  <c r="F118"/>
  <c r="G118"/>
  <c r="A118" s="1"/>
  <c r="F119"/>
  <c r="G119"/>
  <c r="F120"/>
  <c r="G120"/>
  <c r="A120" s="1"/>
  <c r="F121"/>
  <c r="G121"/>
  <c r="A121" s="1"/>
  <c r="F122"/>
  <c r="G122"/>
  <c r="A122" s="1"/>
  <c r="F123"/>
  <c r="G123"/>
  <c r="F124"/>
  <c r="G124"/>
  <c r="A124" s="1"/>
  <c r="F125"/>
  <c r="G125"/>
  <c r="A125" s="1"/>
  <c r="F126"/>
  <c r="G126"/>
  <c r="F127"/>
  <c r="G127"/>
  <c r="A127" s="1"/>
  <c r="F128"/>
  <c r="G128"/>
  <c r="F129"/>
  <c r="G129"/>
  <c r="A129" s="1"/>
  <c r="F130"/>
  <c r="G130"/>
  <c r="A130" s="1"/>
  <c r="F131"/>
  <c r="G131"/>
  <c r="F132"/>
  <c r="G132"/>
  <c r="A132" s="1"/>
  <c r="F133"/>
  <c r="G133"/>
  <c r="A133" s="1"/>
  <c r="F134"/>
  <c r="G134"/>
  <c r="A134" s="1"/>
  <c r="F135"/>
  <c r="G135"/>
  <c r="F136"/>
  <c r="G136"/>
  <c r="A136" s="1"/>
  <c r="F137"/>
  <c r="G137"/>
  <c r="A137" s="1"/>
  <c r="F138"/>
  <c r="G138"/>
  <c r="A138" s="1"/>
  <c r="F139"/>
  <c r="G139"/>
  <c r="A139" s="1"/>
  <c r="F140"/>
  <c r="G140"/>
  <c r="F141"/>
  <c r="G141"/>
  <c r="F142"/>
  <c r="G142"/>
  <c r="A142" s="1"/>
  <c r="F143"/>
  <c r="G143"/>
  <c r="A143" s="1"/>
  <c r="F144"/>
  <c r="G144"/>
  <c r="F145"/>
  <c r="G145"/>
  <c r="A145" s="1"/>
  <c r="F146"/>
  <c r="G146"/>
  <c r="F147"/>
  <c r="G147"/>
  <c r="A147" s="1"/>
  <c r="F148"/>
  <c r="G148"/>
  <c r="A148" s="1"/>
  <c r="F149"/>
  <c r="G149"/>
  <c r="F150"/>
  <c r="G150"/>
  <c r="A150" s="1"/>
  <c r="F151"/>
  <c r="G151"/>
  <c r="A151" s="1"/>
  <c r="F152"/>
  <c r="G152"/>
  <c r="A152" s="1"/>
  <c r="F153"/>
  <c r="G153"/>
  <c r="F154"/>
  <c r="G154"/>
  <c r="A154" s="1"/>
  <c r="F155"/>
  <c r="G155"/>
  <c r="A155" s="1"/>
  <c r="F156"/>
  <c r="G156"/>
  <c r="A156" s="1"/>
  <c r="F157"/>
  <c r="G157"/>
  <c r="A157" s="1"/>
  <c r="F158"/>
  <c r="G158"/>
  <c r="F159"/>
  <c r="G159"/>
  <c r="F160"/>
  <c r="G160"/>
  <c r="A160" s="1"/>
  <c r="F161"/>
  <c r="G161"/>
  <c r="A161" s="1"/>
  <c r="F162"/>
  <c r="G162"/>
  <c r="A162" s="1"/>
  <c r="F163"/>
  <c r="G163"/>
  <c r="A163" s="1"/>
  <c r="F164"/>
  <c r="G164"/>
  <c r="F165"/>
  <c r="G165"/>
  <c r="A165" s="1"/>
  <c r="F166"/>
  <c r="G166"/>
  <c r="A166" s="1"/>
  <c r="F167"/>
  <c r="G167"/>
  <c r="A167" s="1"/>
  <c r="F168"/>
  <c r="G168"/>
  <c r="A168" s="1"/>
  <c r="F169"/>
  <c r="G169"/>
  <c r="A169" s="1"/>
  <c r="F170"/>
  <c r="G170"/>
  <c r="F171"/>
  <c r="G171"/>
  <c r="A171" s="1"/>
  <c r="F172"/>
  <c r="G172"/>
  <c r="A172" s="1"/>
  <c r="F173"/>
  <c r="G173"/>
  <c r="A81"/>
  <c r="A84"/>
  <c r="A85"/>
  <c r="A87"/>
  <c r="A92"/>
  <c r="A95"/>
  <c r="A98"/>
  <c r="A99"/>
  <c r="A104"/>
  <c r="A107"/>
  <c r="A111"/>
  <c r="A113"/>
  <c r="A114"/>
  <c r="A116"/>
  <c r="A119"/>
  <c r="A123"/>
  <c r="A126"/>
  <c r="A128"/>
  <c r="A131"/>
  <c r="A135"/>
  <c r="A140"/>
  <c r="A141"/>
  <c r="A144"/>
  <c r="A146"/>
  <c r="A149"/>
  <c r="A153"/>
  <c r="A158"/>
  <c r="A159"/>
  <c r="A164"/>
  <c r="A170"/>
  <c r="A173"/>
  <c r="R80" l="1"/>
  <c r="R84"/>
  <c r="R88"/>
  <c r="R92"/>
  <c r="R96"/>
  <c r="R100"/>
  <c r="R104"/>
  <c r="R108"/>
  <c r="R112"/>
  <c r="R116"/>
  <c r="R120"/>
  <c r="R124"/>
  <c r="R128"/>
  <c r="R132"/>
  <c r="R136"/>
  <c r="W81"/>
  <c r="W85"/>
  <c r="W89"/>
  <c r="W93"/>
  <c r="W97"/>
  <c r="W101"/>
  <c r="W105"/>
  <c r="W109"/>
  <c r="W113"/>
  <c r="W117"/>
  <c r="W121"/>
  <c r="W125"/>
  <c r="W129"/>
  <c r="W133"/>
  <c r="W137"/>
  <c r="X81"/>
  <c r="X85"/>
  <c r="X89"/>
  <c r="X93"/>
  <c r="X97"/>
  <c r="X101"/>
  <c r="X105"/>
  <c r="X109"/>
  <c r="X113"/>
  <c r="X117"/>
  <c r="X121"/>
  <c r="X125"/>
  <c r="X129"/>
  <c r="X133"/>
  <c r="X137"/>
  <c r="AA81"/>
  <c r="AA85"/>
  <c r="AA89"/>
  <c r="AA93"/>
  <c r="AA97"/>
  <c r="AA105"/>
  <c r="AA109"/>
  <c r="AA113"/>
  <c r="AA117"/>
  <c r="AA121"/>
  <c r="AA125"/>
  <c r="AA129"/>
  <c r="AA133"/>
  <c r="AA137"/>
  <c r="AA101"/>
  <c r="AB81"/>
  <c r="AB85"/>
  <c r="AB89"/>
  <c r="AB93"/>
  <c r="AB97"/>
  <c r="AB101"/>
  <c r="AB105"/>
  <c r="AB109"/>
  <c r="AB113"/>
  <c r="AB117"/>
  <c r="AB121"/>
  <c r="AB125"/>
  <c r="AB129"/>
  <c r="AB133"/>
  <c r="AB137"/>
  <c r="P78"/>
  <c r="P82"/>
  <c r="P86"/>
  <c r="P90"/>
  <c r="P94"/>
  <c r="P98"/>
  <c r="P102"/>
  <c r="P106"/>
  <c r="P110"/>
  <c r="P114"/>
  <c r="P118"/>
  <c r="P122"/>
  <c r="P126"/>
  <c r="P130"/>
  <c r="P134"/>
  <c r="Q78"/>
  <c r="Q82"/>
  <c r="Q86"/>
  <c r="Q90"/>
  <c r="Q94"/>
  <c r="Q98"/>
  <c r="Q102"/>
  <c r="Q106"/>
  <c r="Q110"/>
  <c r="Q114"/>
  <c r="Q118"/>
  <c r="Q122"/>
  <c r="Q126"/>
  <c r="Q130"/>
  <c r="Q134"/>
  <c r="P79"/>
  <c r="P83"/>
  <c r="P87"/>
  <c r="P91"/>
  <c r="P95"/>
  <c r="P99"/>
  <c r="P103"/>
  <c r="P107"/>
  <c r="P111"/>
  <c r="P115"/>
  <c r="P119"/>
  <c r="P123"/>
  <c r="P127"/>
  <c r="P131"/>
  <c r="P135"/>
  <c r="Q79"/>
  <c r="Q83"/>
  <c r="Q87"/>
  <c r="Q91"/>
  <c r="Q95"/>
  <c r="Q99"/>
  <c r="Q103"/>
  <c r="Q107"/>
  <c r="Q111"/>
  <c r="Q115"/>
  <c r="Q119"/>
  <c r="Q123"/>
  <c r="Q127"/>
  <c r="Q131"/>
  <c r="Q135"/>
  <c r="P80"/>
  <c r="P84"/>
  <c r="P88"/>
  <c r="P92"/>
  <c r="P96"/>
  <c r="P100"/>
  <c r="P104"/>
  <c r="P108"/>
  <c r="P112"/>
  <c r="P116"/>
  <c r="P120"/>
  <c r="P124"/>
  <c r="P128"/>
  <c r="P132"/>
  <c r="P136"/>
  <c r="S81"/>
  <c r="S85"/>
  <c r="S89"/>
  <c r="S93"/>
  <c r="S97"/>
  <c r="S101"/>
  <c r="S105"/>
  <c r="S109"/>
  <c r="S113"/>
  <c r="S117"/>
  <c r="S121"/>
  <c r="S125"/>
  <c r="S129"/>
  <c r="S133"/>
  <c r="S137"/>
  <c r="N286"/>
  <c r="P286" s="1"/>
  <c r="N287"/>
  <c r="P287" s="1"/>
  <c r="N288"/>
  <c r="P288" s="1"/>
  <c r="N289"/>
  <c r="P289" s="1"/>
  <c r="N290"/>
  <c r="Q290" s="1"/>
  <c r="N291"/>
  <c r="P291" s="1"/>
  <c r="N292"/>
  <c r="P292" s="1"/>
  <c r="N293"/>
  <c r="P293" s="1"/>
  <c r="N294"/>
  <c r="Q294" s="1"/>
  <c r="N295"/>
  <c r="P295" s="1"/>
  <c r="F286"/>
  <c r="G286"/>
  <c r="A286" s="1"/>
  <c r="F287"/>
  <c r="G287"/>
  <c r="A287" s="1"/>
  <c r="F288"/>
  <c r="G288"/>
  <c r="A288" s="1"/>
  <c r="F289"/>
  <c r="G289"/>
  <c r="A289" s="1"/>
  <c r="F290"/>
  <c r="G290"/>
  <c r="A290" s="1"/>
  <c r="F291"/>
  <c r="G291"/>
  <c r="A291" s="1"/>
  <c r="F292"/>
  <c r="G292"/>
  <c r="A292" s="1"/>
  <c r="F293"/>
  <c r="G293"/>
  <c r="A293" s="1"/>
  <c r="F294"/>
  <c r="G294"/>
  <c r="A294" s="1"/>
  <c r="F295"/>
  <c r="G295"/>
  <c r="A295" s="1"/>
  <c r="F296"/>
  <c r="G296"/>
  <c r="R239"/>
  <c r="N250"/>
  <c r="R250" s="1"/>
  <c r="N249"/>
  <c r="P249" s="1"/>
  <c r="N248"/>
  <c r="N247"/>
  <c r="P247" s="1"/>
  <c r="N246"/>
  <c r="R246" s="1"/>
  <c r="N245"/>
  <c r="R245" s="1"/>
  <c r="N244"/>
  <c r="N243"/>
  <c r="R243" s="1"/>
  <c r="N242"/>
  <c r="R242" s="1"/>
  <c r="N241"/>
  <c r="P241" s="1"/>
  <c r="N240"/>
  <c r="P240" s="1"/>
  <c r="N239"/>
  <c r="Q239" s="1"/>
  <c r="N238"/>
  <c r="R238" s="1"/>
  <c r="N237"/>
  <c r="R237" s="1"/>
  <c r="N236"/>
  <c r="N235"/>
  <c r="R235" s="1"/>
  <c r="N234"/>
  <c r="R234" s="1"/>
  <c r="N233"/>
  <c r="Q233" s="1"/>
  <c r="N232"/>
  <c r="N231"/>
  <c r="P231" s="1"/>
  <c r="N230"/>
  <c r="R230" s="1"/>
  <c r="N229"/>
  <c r="R229" s="1"/>
  <c r="N228"/>
  <c r="N227"/>
  <c r="R227" s="1"/>
  <c r="N226"/>
  <c r="R226" s="1"/>
  <c r="N225"/>
  <c r="P225" s="1"/>
  <c r="N224"/>
  <c r="P224" s="1"/>
  <c r="N223"/>
  <c r="Q223" s="1"/>
  <c r="N222"/>
  <c r="R222" s="1"/>
  <c r="N221"/>
  <c r="R221" s="1"/>
  <c r="N220"/>
  <c r="N219"/>
  <c r="R219" s="1"/>
  <c r="N218"/>
  <c r="R218" s="1"/>
  <c r="N217"/>
  <c r="Q217" s="1"/>
  <c r="N216"/>
  <c r="N215"/>
  <c r="P215" s="1"/>
  <c r="N214"/>
  <c r="R214" s="1"/>
  <c r="N213"/>
  <c r="R213" s="1"/>
  <c r="N212"/>
  <c r="N211"/>
  <c r="R211" s="1"/>
  <c r="N210"/>
  <c r="R210" s="1"/>
  <c r="N209"/>
  <c r="P209" s="1"/>
  <c r="N208"/>
  <c r="N207"/>
  <c r="Q207" s="1"/>
  <c r="N206"/>
  <c r="R206" s="1"/>
  <c r="N205"/>
  <c r="R205" s="1"/>
  <c r="N204"/>
  <c r="N203"/>
  <c r="R203" s="1"/>
  <c r="N202"/>
  <c r="R202" s="1"/>
  <c r="N201"/>
  <c r="Q201" s="1"/>
  <c r="N200"/>
  <c r="N199"/>
  <c r="P199" s="1"/>
  <c r="F199"/>
  <c r="G199"/>
  <c r="A199" s="1"/>
  <c r="F200"/>
  <c r="G200"/>
  <c r="A200" s="1"/>
  <c r="F201"/>
  <c r="G201"/>
  <c r="A201" s="1"/>
  <c r="F202"/>
  <c r="G202"/>
  <c r="A202" s="1"/>
  <c r="F203"/>
  <c r="G203"/>
  <c r="A203" s="1"/>
  <c r="F204"/>
  <c r="G204"/>
  <c r="A204" s="1"/>
  <c r="F205"/>
  <c r="G205"/>
  <c r="A205" s="1"/>
  <c r="F206"/>
  <c r="G206"/>
  <c r="A206" s="1"/>
  <c r="F207"/>
  <c r="G207"/>
  <c r="A207" s="1"/>
  <c r="F208"/>
  <c r="G208"/>
  <c r="A208" s="1"/>
  <c r="F209"/>
  <c r="G209"/>
  <c r="A209" s="1"/>
  <c r="F210"/>
  <c r="G210"/>
  <c r="A210" s="1"/>
  <c r="F211"/>
  <c r="G211"/>
  <c r="A211" s="1"/>
  <c r="F212"/>
  <c r="G212"/>
  <c r="A212" s="1"/>
  <c r="F213"/>
  <c r="G213"/>
  <c r="A213" s="1"/>
  <c r="F214"/>
  <c r="G214"/>
  <c r="A214" s="1"/>
  <c r="F215"/>
  <c r="G215"/>
  <c r="A215" s="1"/>
  <c r="F216"/>
  <c r="G216"/>
  <c r="A216" s="1"/>
  <c r="F217"/>
  <c r="G217"/>
  <c r="A217" s="1"/>
  <c r="F218"/>
  <c r="G218"/>
  <c r="A218" s="1"/>
  <c r="F219"/>
  <c r="G219"/>
  <c r="A219" s="1"/>
  <c r="F220"/>
  <c r="G220"/>
  <c r="A220" s="1"/>
  <c r="F221"/>
  <c r="G221"/>
  <c r="A221" s="1"/>
  <c r="F222"/>
  <c r="G222"/>
  <c r="A222" s="1"/>
  <c r="F223"/>
  <c r="G223"/>
  <c r="A223" s="1"/>
  <c r="F224"/>
  <c r="G224"/>
  <c r="A224" s="1"/>
  <c r="F225"/>
  <c r="G225"/>
  <c r="A225" s="1"/>
  <c r="F226"/>
  <c r="G226"/>
  <c r="A226" s="1"/>
  <c r="F227"/>
  <c r="G227"/>
  <c r="A227" s="1"/>
  <c r="F228"/>
  <c r="G228"/>
  <c r="A228" s="1"/>
  <c r="F229"/>
  <c r="G229"/>
  <c r="A229" s="1"/>
  <c r="F230"/>
  <c r="G230"/>
  <c r="A230" s="1"/>
  <c r="F231"/>
  <c r="G231"/>
  <c r="A231" s="1"/>
  <c r="F232"/>
  <c r="G232"/>
  <c r="A232" s="1"/>
  <c r="F233"/>
  <c r="G233"/>
  <c r="A233" s="1"/>
  <c r="F234"/>
  <c r="G234"/>
  <c r="A234" s="1"/>
  <c r="F235"/>
  <c r="G235"/>
  <c r="A235" s="1"/>
  <c r="F236"/>
  <c r="G236"/>
  <c r="A236" s="1"/>
  <c r="F237"/>
  <c r="G237"/>
  <c r="A237" s="1"/>
  <c r="F238"/>
  <c r="G238"/>
  <c r="A238" s="1"/>
  <c r="F239"/>
  <c r="G239"/>
  <c r="A239" s="1"/>
  <c r="F240"/>
  <c r="G240"/>
  <c r="A240" s="1"/>
  <c r="F241"/>
  <c r="G241"/>
  <c r="A241" s="1"/>
  <c r="F242"/>
  <c r="G242"/>
  <c r="A242" s="1"/>
  <c r="F243"/>
  <c r="G243"/>
  <c r="A243" s="1"/>
  <c r="F244"/>
  <c r="G244"/>
  <c r="A244" s="1"/>
  <c r="F245"/>
  <c r="G245"/>
  <c r="A245" s="1"/>
  <c r="F246"/>
  <c r="G246"/>
  <c r="A246" s="1"/>
  <c r="F247"/>
  <c r="G247"/>
  <c r="A247" s="1"/>
  <c r="F248"/>
  <c r="G248"/>
  <c r="A248" s="1"/>
  <c r="F249"/>
  <c r="G249"/>
  <c r="A249" s="1"/>
  <c r="F250"/>
  <c r="G250"/>
  <c r="A250" s="1"/>
  <c r="F251"/>
  <c r="G251"/>
  <c r="A251" s="1"/>
  <c r="F252"/>
  <c r="G252"/>
  <c r="A252" s="1"/>
  <c r="F253"/>
  <c r="G253"/>
  <c r="F254"/>
  <c r="G254"/>
  <c r="F255"/>
  <c r="G255"/>
  <c r="F256"/>
  <c r="G256"/>
  <c r="F257"/>
  <c r="G257"/>
  <c r="F258"/>
  <c r="G258"/>
  <c r="F259"/>
  <c r="G259"/>
  <c r="F260"/>
  <c r="G260"/>
  <c r="F261"/>
  <c r="G261"/>
  <c r="F262"/>
  <c r="G262"/>
  <c r="F263"/>
  <c r="G263"/>
  <c r="F264"/>
  <c r="G264"/>
  <c r="F265"/>
  <c r="G265"/>
  <c r="F266"/>
  <c r="G266"/>
  <c r="F267"/>
  <c r="G267"/>
  <c r="F268"/>
  <c r="G268"/>
  <c r="F269"/>
  <c r="G269"/>
  <c r="F270"/>
  <c r="G270"/>
  <c r="F271"/>
  <c r="G271"/>
  <c r="F272"/>
  <c r="G272"/>
  <c r="F273"/>
  <c r="G273"/>
  <c r="F274"/>
  <c r="G274"/>
  <c r="F275"/>
  <c r="G275"/>
  <c r="F276"/>
  <c r="G276"/>
  <c r="F277"/>
  <c r="G277"/>
  <c r="F278"/>
  <c r="G278"/>
  <c r="F279"/>
  <c r="G279"/>
  <c r="F280"/>
  <c r="G280"/>
  <c r="F281"/>
  <c r="G281"/>
  <c r="F282"/>
  <c r="G282"/>
  <c r="F283"/>
  <c r="G283"/>
  <c r="F284"/>
  <c r="G284"/>
  <c r="F285"/>
  <c r="G285"/>
  <c r="F297"/>
  <c r="G297"/>
  <c r="F298"/>
  <c r="G298"/>
  <c r="F299"/>
  <c r="G299"/>
  <c r="Q246" l="1"/>
  <c r="T83"/>
  <c r="S83"/>
  <c r="AB83"/>
  <c r="AA83"/>
  <c r="X83"/>
  <c r="W83"/>
  <c r="AB104"/>
  <c r="AA104"/>
  <c r="X104"/>
  <c r="W104"/>
  <c r="T104"/>
  <c r="S104"/>
  <c r="T127"/>
  <c r="S127"/>
  <c r="AB127"/>
  <c r="AA127"/>
  <c r="X127"/>
  <c r="W127"/>
  <c r="T79"/>
  <c r="S79"/>
  <c r="AB79"/>
  <c r="AA79"/>
  <c r="X79"/>
  <c r="W79"/>
  <c r="AB102"/>
  <c r="AA102"/>
  <c r="X102"/>
  <c r="W102"/>
  <c r="T102"/>
  <c r="S102"/>
  <c r="T131"/>
  <c r="S131"/>
  <c r="AB131"/>
  <c r="AA131"/>
  <c r="X131"/>
  <c r="W131"/>
  <c r="AB100"/>
  <c r="AA100"/>
  <c r="X100"/>
  <c r="W100"/>
  <c r="T100"/>
  <c r="S100"/>
  <c r="T123"/>
  <c r="S123"/>
  <c r="AB123"/>
  <c r="AA123"/>
  <c r="X123"/>
  <c r="W123"/>
  <c r="AB98"/>
  <c r="AA98"/>
  <c r="X98"/>
  <c r="W98"/>
  <c r="T98"/>
  <c r="S98"/>
  <c r="AB108"/>
  <c r="AA108"/>
  <c r="X108"/>
  <c r="W108"/>
  <c r="T108"/>
  <c r="S108"/>
  <c r="AB106"/>
  <c r="AA106"/>
  <c r="X106"/>
  <c r="W106"/>
  <c r="T106"/>
  <c r="S106"/>
  <c r="AB96"/>
  <c r="AA96"/>
  <c r="X96"/>
  <c r="W96"/>
  <c r="T96"/>
  <c r="S96"/>
  <c r="T119"/>
  <c r="S119"/>
  <c r="AB119"/>
  <c r="AA119"/>
  <c r="X119"/>
  <c r="W119"/>
  <c r="AB94"/>
  <c r="AA94"/>
  <c r="X94"/>
  <c r="W94"/>
  <c r="T94"/>
  <c r="S94"/>
  <c r="AB92"/>
  <c r="AA92"/>
  <c r="X92"/>
  <c r="W92"/>
  <c r="T92"/>
  <c r="S92"/>
  <c r="T115"/>
  <c r="S115"/>
  <c r="AB115"/>
  <c r="AA115"/>
  <c r="X115"/>
  <c r="W115"/>
  <c r="AB90"/>
  <c r="AA90"/>
  <c r="X90"/>
  <c r="W90"/>
  <c r="T90"/>
  <c r="S90"/>
  <c r="T135"/>
  <c r="S135"/>
  <c r="AB135"/>
  <c r="AA135"/>
  <c r="X135"/>
  <c r="W135"/>
  <c r="P227"/>
  <c r="AB136"/>
  <c r="AA136"/>
  <c r="X136"/>
  <c r="W136"/>
  <c r="T136"/>
  <c r="S136"/>
  <c r="AB88"/>
  <c r="AA88"/>
  <c r="X88"/>
  <c r="W88"/>
  <c r="T88"/>
  <c r="S88"/>
  <c r="T111"/>
  <c r="S111"/>
  <c r="AB111"/>
  <c r="AA111"/>
  <c r="X111"/>
  <c r="W111"/>
  <c r="AB134"/>
  <c r="AA134"/>
  <c r="X134"/>
  <c r="W134"/>
  <c r="T134"/>
  <c r="S134"/>
  <c r="AB86"/>
  <c r="AA86"/>
  <c r="X86"/>
  <c r="W86"/>
  <c r="T86"/>
  <c r="S86"/>
  <c r="P237"/>
  <c r="AB132"/>
  <c r="AA132"/>
  <c r="X132"/>
  <c r="W132"/>
  <c r="T132"/>
  <c r="S132"/>
  <c r="AB84"/>
  <c r="AA84"/>
  <c r="X84"/>
  <c r="W84"/>
  <c r="T84"/>
  <c r="S84"/>
  <c r="T107"/>
  <c r="S107"/>
  <c r="AB107"/>
  <c r="AA107"/>
  <c r="X107"/>
  <c r="W107"/>
  <c r="AB130"/>
  <c r="AA130"/>
  <c r="X130"/>
  <c r="W130"/>
  <c r="T130"/>
  <c r="S130"/>
  <c r="AB82"/>
  <c r="AA82"/>
  <c r="X82"/>
  <c r="W82"/>
  <c r="T82"/>
  <c r="S82"/>
  <c r="T87"/>
  <c r="S87"/>
  <c r="AB87"/>
  <c r="AA87"/>
  <c r="X87"/>
  <c r="W87"/>
  <c r="P239"/>
  <c r="AB239" s="1"/>
  <c r="AB128"/>
  <c r="AA128"/>
  <c r="X128"/>
  <c r="W128"/>
  <c r="T128"/>
  <c r="S128"/>
  <c r="AB80"/>
  <c r="AA80"/>
  <c r="X80"/>
  <c r="W80"/>
  <c r="T80"/>
  <c r="S80"/>
  <c r="T103"/>
  <c r="S103"/>
  <c r="AB103"/>
  <c r="AA103"/>
  <c r="X103"/>
  <c r="W103"/>
  <c r="AB126"/>
  <c r="AA126"/>
  <c r="X126"/>
  <c r="W126"/>
  <c r="T126"/>
  <c r="S126"/>
  <c r="AB78"/>
  <c r="AA78"/>
  <c r="X78"/>
  <c r="W78"/>
  <c r="T78"/>
  <c r="S78"/>
  <c r="AB110"/>
  <c r="AA110"/>
  <c r="X110"/>
  <c r="W110"/>
  <c r="T110"/>
  <c r="S110"/>
  <c r="Q227"/>
  <c r="AB124"/>
  <c r="AA124"/>
  <c r="X124"/>
  <c r="W124"/>
  <c r="T124"/>
  <c r="S124"/>
  <c r="T99"/>
  <c r="S99"/>
  <c r="AB99"/>
  <c r="AA99"/>
  <c r="X99"/>
  <c r="W99"/>
  <c r="AB122"/>
  <c r="AA122"/>
  <c r="X122"/>
  <c r="W122"/>
  <c r="T122"/>
  <c r="S122"/>
  <c r="AB112"/>
  <c r="AA112"/>
  <c r="X112"/>
  <c r="W112"/>
  <c r="T112"/>
  <c r="S112"/>
  <c r="Q230"/>
  <c r="P294"/>
  <c r="S294" s="1"/>
  <c r="AB120"/>
  <c r="AA120"/>
  <c r="X120"/>
  <c r="W120"/>
  <c r="T120"/>
  <c r="S120"/>
  <c r="T95"/>
  <c r="S95"/>
  <c r="AB95"/>
  <c r="AA95"/>
  <c r="X95"/>
  <c r="W95"/>
  <c r="AB118"/>
  <c r="AA118"/>
  <c r="X118"/>
  <c r="W118"/>
  <c r="T118"/>
  <c r="S118"/>
  <c r="Q237"/>
  <c r="AB116"/>
  <c r="AA116"/>
  <c r="X116"/>
  <c r="W116"/>
  <c r="T116"/>
  <c r="S116"/>
  <c r="T91"/>
  <c r="S91"/>
  <c r="AB91"/>
  <c r="AA91"/>
  <c r="X91"/>
  <c r="W91"/>
  <c r="AB114"/>
  <c r="AA114"/>
  <c r="X114"/>
  <c r="W114"/>
  <c r="T114"/>
  <c r="S114"/>
  <c r="R199"/>
  <c r="P205"/>
  <c r="Q211"/>
  <c r="R247"/>
  <c r="P207"/>
  <c r="W207" s="1"/>
  <c r="R215"/>
  <c r="R249"/>
  <c r="P211"/>
  <c r="Q221"/>
  <c r="P221"/>
  <c r="AB221" s="1"/>
  <c r="R223"/>
  <c r="R231"/>
  <c r="P243"/>
  <c r="R233"/>
  <c r="R201"/>
  <c r="Q205"/>
  <c r="Q243"/>
  <c r="R207"/>
  <c r="P290"/>
  <c r="S290" s="1"/>
  <c r="S293"/>
  <c r="T293"/>
  <c r="W293"/>
  <c r="X293"/>
  <c r="AA293"/>
  <c r="AB293"/>
  <c r="S292"/>
  <c r="T292"/>
  <c r="W292"/>
  <c r="X292"/>
  <c r="AA292"/>
  <c r="AB292"/>
  <c r="S291"/>
  <c r="T291"/>
  <c r="W291"/>
  <c r="X291"/>
  <c r="AA291"/>
  <c r="AB291"/>
  <c r="S289"/>
  <c r="T289"/>
  <c r="W289"/>
  <c r="X289"/>
  <c r="AA289"/>
  <c r="AB289"/>
  <c r="S288"/>
  <c r="T288"/>
  <c r="W288"/>
  <c r="X288"/>
  <c r="AA288"/>
  <c r="AB288"/>
  <c r="S287"/>
  <c r="T287"/>
  <c r="W287"/>
  <c r="X287"/>
  <c r="AA287"/>
  <c r="AB287"/>
  <c r="S286"/>
  <c r="T286"/>
  <c r="W286"/>
  <c r="X286"/>
  <c r="AA286"/>
  <c r="AB286"/>
  <c r="Q202"/>
  <c r="Q218"/>
  <c r="Q234"/>
  <c r="Q250"/>
  <c r="R293"/>
  <c r="R289"/>
  <c r="P219"/>
  <c r="AB219" s="1"/>
  <c r="Q203"/>
  <c r="Q219"/>
  <c r="Q235"/>
  <c r="Q293"/>
  <c r="Q289"/>
  <c r="AB294"/>
  <c r="P223"/>
  <c r="S223" s="1"/>
  <c r="Q206"/>
  <c r="Q222"/>
  <c r="Q238"/>
  <c r="R292"/>
  <c r="R288"/>
  <c r="AA294"/>
  <c r="AA290"/>
  <c r="Q292"/>
  <c r="Q288"/>
  <c r="P235"/>
  <c r="Q210"/>
  <c r="Q226"/>
  <c r="Q242"/>
  <c r="R295"/>
  <c r="R291"/>
  <c r="R287"/>
  <c r="X294"/>
  <c r="X290"/>
  <c r="Q295"/>
  <c r="Q291"/>
  <c r="Q287"/>
  <c r="W294"/>
  <c r="W290"/>
  <c r="Q214"/>
  <c r="P203"/>
  <c r="Q199"/>
  <c r="Q215"/>
  <c r="Q231"/>
  <c r="Q247"/>
  <c r="R294"/>
  <c r="R290"/>
  <c r="R286"/>
  <c r="Q286"/>
  <c r="T294"/>
  <c r="T290"/>
  <c r="R217"/>
  <c r="AB199"/>
  <c r="T199"/>
  <c r="AA199"/>
  <c r="S199"/>
  <c r="X199"/>
  <c r="W199"/>
  <c r="AB215"/>
  <c r="AA215"/>
  <c r="T215"/>
  <c r="W215"/>
  <c r="S215"/>
  <c r="X215"/>
  <c r="AB231"/>
  <c r="W231"/>
  <c r="AA231"/>
  <c r="T231"/>
  <c r="S231"/>
  <c r="X231"/>
  <c r="AB247"/>
  <c r="W247"/>
  <c r="AA247"/>
  <c r="T247"/>
  <c r="S247"/>
  <c r="X247"/>
  <c r="AA224"/>
  <c r="T224"/>
  <c r="X224"/>
  <c r="S224"/>
  <c r="AB224"/>
  <c r="W224"/>
  <c r="AA240"/>
  <c r="T240"/>
  <c r="X240"/>
  <c r="S240"/>
  <c r="AB240"/>
  <c r="W240"/>
  <c r="AB209"/>
  <c r="T209"/>
  <c r="X209"/>
  <c r="W209"/>
  <c r="AA209"/>
  <c r="S209"/>
  <c r="T225"/>
  <c r="X225"/>
  <c r="S225"/>
  <c r="AB225"/>
  <c r="W225"/>
  <c r="AA225"/>
  <c r="T241"/>
  <c r="X241"/>
  <c r="S241"/>
  <c r="AB241"/>
  <c r="W241"/>
  <c r="AA241"/>
  <c r="R200"/>
  <c r="Q200"/>
  <c r="R208"/>
  <c r="Q208"/>
  <c r="R212"/>
  <c r="Q212"/>
  <c r="R220"/>
  <c r="Q220"/>
  <c r="R228"/>
  <c r="Q228"/>
  <c r="R236"/>
  <c r="Q236"/>
  <c r="R244"/>
  <c r="Q244"/>
  <c r="R248"/>
  <c r="Q248"/>
  <c r="T237"/>
  <c r="X237"/>
  <c r="S237"/>
  <c r="AB237"/>
  <c r="W237"/>
  <c r="AA237"/>
  <c r="W211"/>
  <c r="P201"/>
  <c r="P217"/>
  <c r="P228"/>
  <c r="Q209"/>
  <c r="Q225"/>
  <c r="Q241"/>
  <c r="X207"/>
  <c r="X211"/>
  <c r="P208"/>
  <c r="P213"/>
  <c r="X219"/>
  <c r="T219"/>
  <c r="AA219"/>
  <c r="W219"/>
  <c r="S219"/>
  <c r="P229"/>
  <c r="AB235"/>
  <c r="W235"/>
  <c r="AA235"/>
  <c r="T235"/>
  <c r="P245"/>
  <c r="R209"/>
  <c r="Q213"/>
  <c r="R225"/>
  <c r="Q229"/>
  <c r="R241"/>
  <c r="Q245"/>
  <c r="S205"/>
  <c r="AA205"/>
  <c r="S207"/>
  <c r="AA207"/>
  <c r="S211"/>
  <c r="AA211"/>
  <c r="S235"/>
  <c r="R204"/>
  <c r="Q204"/>
  <c r="R216"/>
  <c r="Q216"/>
  <c r="R224"/>
  <c r="Q224"/>
  <c r="R232"/>
  <c r="Q232"/>
  <c r="R240"/>
  <c r="Q240"/>
  <c r="P200"/>
  <c r="P216"/>
  <c r="AB227"/>
  <c r="W227"/>
  <c r="AA227"/>
  <c r="T227"/>
  <c r="X227"/>
  <c r="S227"/>
  <c r="P232"/>
  <c r="AB243"/>
  <c r="W243"/>
  <c r="AA243"/>
  <c r="T243"/>
  <c r="X243"/>
  <c r="S243"/>
  <c r="P248"/>
  <c r="W205"/>
  <c r="T249"/>
  <c r="X249"/>
  <c r="S249"/>
  <c r="AB249"/>
  <c r="W249"/>
  <c r="P212"/>
  <c r="AB223"/>
  <c r="W223"/>
  <c r="AA223"/>
  <c r="T223"/>
  <c r="X223"/>
  <c r="P233"/>
  <c r="P244"/>
  <c r="X205"/>
  <c r="P204"/>
  <c r="P220"/>
  <c r="P236"/>
  <c r="Q249"/>
  <c r="T205"/>
  <c r="AB205"/>
  <c r="T207"/>
  <c r="AB207"/>
  <c r="T211"/>
  <c r="AB211"/>
  <c r="X235"/>
  <c r="AA249"/>
  <c r="P202"/>
  <c r="P206"/>
  <c r="P210"/>
  <c r="P214"/>
  <c r="P218"/>
  <c r="P222"/>
  <c r="P226"/>
  <c r="P230"/>
  <c r="P234"/>
  <c r="P238"/>
  <c r="P242"/>
  <c r="P246"/>
  <c r="P250"/>
  <c r="X239" l="1"/>
  <c r="T239"/>
  <c r="S239"/>
  <c r="AA239"/>
  <c r="AB290"/>
  <c r="W239"/>
  <c r="S221"/>
  <c r="W221"/>
  <c r="AA221"/>
  <c r="T221"/>
  <c r="X221"/>
  <c r="X203"/>
  <c r="W203"/>
  <c r="S203"/>
  <c r="AA203"/>
  <c r="AB203"/>
  <c r="T203"/>
  <c r="X250"/>
  <c r="S250"/>
  <c r="AB250"/>
  <c r="W250"/>
  <c r="AA250"/>
  <c r="T250"/>
  <c r="X202"/>
  <c r="AB202"/>
  <c r="AA202"/>
  <c r="W202"/>
  <c r="T202"/>
  <c r="S202"/>
  <c r="X214"/>
  <c r="AB214"/>
  <c r="AA214"/>
  <c r="W214"/>
  <c r="T214"/>
  <c r="S214"/>
  <c r="AA244"/>
  <c r="T244"/>
  <c r="X244"/>
  <c r="S244"/>
  <c r="AB244"/>
  <c r="W244"/>
  <c r="AA232"/>
  <c r="T232"/>
  <c r="X232"/>
  <c r="S232"/>
  <c r="AB232"/>
  <c r="W232"/>
  <c r="T245"/>
  <c r="X245"/>
  <c r="S245"/>
  <c r="AB245"/>
  <c r="W245"/>
  <c r="AA245"/>
  <c r="T229"/>
  <c r="X229"/>
  <c r="S229"/>
  <c r="AB229"/>
  <c r="W229"/>
  <c r="AA229"/>
  <c r="X226"/>
  <c r="S226"/>
  <c r="AB226"/>
  <c r="W226"/>
  <c r="AA226"/>
  <c r="T226"/>
  <c r="T233"/>
  <c r="X233"/>
  <c r="S233"/>
  <c r="AB233"/>
  <c r="W233"/>
  <c r="AA233"/>
  <c r="X234"/>
  <c r="S234"/>
  <c r="AB234"/>
  <c r="W234"/>
  <c r="AA234"/>
  <c r="T234"/>
  <c r="AB218"/>
  <c r="X218"/>
  <c r="T218"/>
  <c r="AA218"/>
  <c r="W218"/>
  <c r="S218"/>
  <c r="AA248"/>
  <c r="T248"/>
  <c r="X248"/>
  <c r="S248"/>
  <c r="AB248"/>
  <c r="W248"/>
  <c r="X208"/>
  <c r="T208"/>
  <c r="S208"/>
  <c r="W208"/>
  <c r="AB208"/>
  <c r="AA208"/>
  <c r="X246"/>
  <c r="S246"/>
  <c r="AB246"/>
  <c r="W246"/>
  <c r="AA246"/>
  <c r="T246"/>
  <c r="X230"/>
  <c r="S230"/>
  <c r="AB230"/>
  <c r="W230"/>
  <c r="AA230"/>
  <c r="T230"/>
  <c r="AA236"/>
  <c r="T236"/>
  <c r="X236"/>
  <c r="S236"/>
  <c r="W236"/>
  <c r="AB236"/>
  <c r="X242"/>
  <c r="S242"/>
  <c r="AB242"/>
  <c r="W242"/>
  <c r="AA242"/>
  <c r="T242"/>
  <c r="X210"/>
  <c r="AB210"/>
  <c r="AA210"/>
  <c r="W210"/>
  <c r="T210"/>
  <c r="S210"/>
  <c r="AB220"/>
  <c r="X220"/>
  <c r="T220"/>
  <c r="AA220"/>
  <c r="W220"/>
  <c r="S220"/>
  <c r="AB216"/>
  <c r="X216"/>
  <c r="T216"/>
  <c r="AA216"/>
  <c r="W216"/>
  <c r="S216"/>
  <c r="AA228"/>
  <c r="T228"/>
  <c r="X228"/>
  <c r="S228"/>
  <c r="AB228"/>
  <c r="W228"/>
  <c r="X238"/>
  <c r="S238"/>
  <c r="AB238"/>
  <c r="W238"/>
  <c r="AA238"/>
  <c r="T238"/>
  <c r="AB222"/>
  <c r="X222"/>
  <c r="T222"/>
  <c r="AA222"/>
  <c r="W222"/>
  <c r="S222"/>
  <c r="X206"/>
  <c r="AB206"/>
  <c r="AA206"/>
  <c r="W206"/>
  <c r="T206"/>
  <c r="S206"/>
  <c r="X204"/>
  <c r="T204"/>
  <c r="S204"/>
  <c r="W204"/>
  <c r="AB204"/>
  <c r="AA204"/>
  <c r="X212"/>
  <c r="T212"/>
  <c r="S212"/>
  <c r="W212"/>
  <c r="AB212"/>
  <c r="AA212"/>
  <c r="X200"/>
  <c r="T200"/>
  <c r="S200"/>
  <c r="W200"/>
  <c r="AB200"/>
  <c r="AA200"/>
  <c r="AB213"/>
  <c r="T213"/>
  <c r="X213"/>
  <c r="W213"/>
  <c r="AA213"/>
  <c r="S213"/>
  <c r="AB217"/>
  <c r="X217"/>
  <c r="T217"/>
  <c r="AA217"/>
  <c r="W217"/>
  <c r="S217"/>
  <c r="AB201"/>
  <c r="T201"/>
  <c r="X201"/>
  <c r="W201"/>
  <c r="AA201"/>
  <c r="S201"/>
  <c r="V9"/>
  <c r="AD9" s="1"/>
  <c r="Z9" l="1"/>
  <c r="N453"/>
  <c r="P453" s="1"/>
  <c r="T453" s="1"/>
  <c r="N454"/>
  <c r="P454" s="1"/>
  <c r="AB454" s="1"/>
  <c r="N455"/>
  <c r="P455" s="1"/>
  <c r="T455" s="1"/>
  <c r="N456"/>
  <c r="P456" s="1"/>
  <c r="AB456" s="1"/>
  <c r="N457"/>
  <c r="P457" s="1"/>
  <c r="T457" s="1"/>
  <c r="N458"/>
  <c r="P458" s="1"/>
  <c r="AB458" s="1"/>
  <c r="N459"/>
  <c r="P459" s="1"/>
  <c r="T459" s="1"/>
  <c r="N460"/>
  <c r="P460" s="1"/>
  <c r="AB460" s="1"/>
  <c r="N461"/>
  <c r="P461" s="1"/>
  <c r="T461" s="1"/>
  <c r="N462"/>
  <c r="P462" s="1"/>
  <c r="AB462" s="1"/>
  <c r="N463"/>
  <c r="P463" s="1"/>
  <c r="T463" s="1"/>
  <c r="N464"/>
  <c r="P464" s="1"/>
  <c r="AB464" s="1"/>
  <c r="N465"/>
  <c r="P465" s="1"/>
  <c r="T465" s="1"/>
  <c r="N466"/>
  <c r="P466" s="1"/>
  <c r="AB466" s="1"/>
  <c r="N467"/>
  <c r="P467" s="1"/>
  <c r="T467" s="1"/>
  <c r="N468"/>
  <c r="P468" s="1"/>
  <c r="AB468" s="1"/>
  <c r="N469"/>
  <c r="P469" s="1"/>
  <c r="T469" s="1"/>
  <c r="N470"/>
  <c r="P470" s="1"/>
  <c r="AB470" s="1"/>
  <c r="N471"/>
  <c r="P471" s="1"/>
  <c r="T471" s="1"/>
  <c r="N472"/>
  <c r="P472" s="1"/>
  <c r="AB472" s="1"/>
  <c r="N473"/>
  <c r="P473" s="1"/>
  <c r="T473" s="1"/>
  <c r="N474"/>
  <c r="P474" s="1"/>
  <c r="AB474" s="1"/>
  <c r="N475"/>
  <c r="P475" s="1"/>
  <c r="T475" s="1"/>
  <c r="N476"/>
  <c r="P476" s="1"/>
  <c r="AB476" s="1"/>
  <c r="N477"/>
  <c r="P477" s="1"/>
  <c r="T477" s="1"/>
  <c r="N478"/>
  <c r="P478" s="1"/>
  <c r="AB478" s="1"/>
  <c r="N479"/>
  <c r="P479" s="1"/>
  <c r="T479" s="1"/>
  <c r="N480"/>
  <c r="P480" s="1"/>
  <c r="AB480" s="1"/>
  <c r="N481"/>
  <c r="P481" s="1"/>
  <c r="T481" s="1"/>
  <c r="N482"/>
  <c r="P482" s="1"/>
  <c r="AB482" s="1"/>
  <c r="N483"/>
  <c r="P483" s="1"/>
  <c r="T483" s="1"/>
  <c r="N484"/>
  <c r="P484" s="1"/>
  <c r="AB484" s="1"/>
  <c r="N485"/>
  <c r="P485" s="1"/>
  <c r="T485" s="1"/>
  <c r="N486"/>
  <c r="P486" s="1"/>
  <c r="AB486" s="1"/>
  <c r="N487"/>
  <c r="P487" s="1"/>
  <c r="T487" s="1"/>
  <c r="N488"/>
  <c r="P488" s="1"/>
  <c r="AB488" s="1"/>
  <c r="N489"/>
  <c r="P489" s="1"/>
  <c r="T489" s="1"/>
  <c r="N490"/>
  <c r="P490" s="1"/>
  <c r="AB490" s="1"/>
  <c r="N491"/>
  <c r="P491" s="1"/>
  <c r="T491" s="1"/>
  <c r="G453"/>
  <c r="G454"/>
  <c r="A454" s="1"/>
  <c r="G455"/>
  <c r="A455" s="1"/>
  <c r="G456"/>
  <c r="A456" s="1"/>
  <c r="G457"/>
  <c r="G458"/>
  <c r="A458" s="1"/>
  <c r="G459"/>
  <c r="A459" s="1"/>
  <c r="G460"/>
  <c r="A460" s="1"/>
  <c r="G461"/>
  <c r="G462"/>
  <c r="A462" s="1"/>
  <c r="G463"/>
  <c r="A463" s="1"/>
  <c r="G464"/>
  <c r="A464" s="1"/>
  <c r="G465"/>
  <c r="G466"/>
  <c r="A466" s="1"/>
  <c r="G467"/>
  <c r="A467" s="1"/>
  <c r="G468"/>
  <c r="A468" s="1"/>
  <c r="G469"/>
  <c r="A469" s="1"/>
  <c r="G470"/>
  <c r="A470" s="1"/>
  <c r="G471"/>
  <c r="A471" s="1"/>
  <c r="G472"/>
  <c r="A472" s="1"/>
  <c r="G473"/>
  <c r="G474"/>
  <c r="A474" s="1"/>
  <c r="G475"/>
  <c r="A475" s="1"/>
  <c r="G476"/>
  <c r="A476" s="1"/>
  <c r="G477"/>
  <c r="G478"/>
  <c r="A478" s="1"/>
  <c r="G479"/>
  <c r="A479" s="1"/>
  <c r="G480"/>
  <c r="A480" s="1"/>
  <c r="G481"/>
  <c r="A481" s="1"/>
  <c r="G482"/>
  <c r="A482" s="1"/>
  <c r="G483"/>
  <c r="A483" s="1"/>
  <c r="G484"/>
  <c r="A484" s="1"/>
  <c r="G485"/>
  <c r="G486"/>
  <c r="A486" s="1"/>
  <c r="G487"/>
  <c r="A487" s="1"/>
  <c r="G488"/>
  <c r="A488" s="1"/>
  <c r="G489"/>
  <c r="G490"/>
  <c r="A490" s="1"/>
  <c r="F453"/>
  <c r="F454"/>
  <c r="F455"/>
  <c r="F456"/>
  <c r="F457"/>
  <c r="F458"/>
  <c r="F459"/>
  <c r="F460"/>
  <c r="F461"/>
  <c r="F462"/>
  <c r="F463"/>
  <c r="F464"/>
  <c r="F465"/>
  <c r="F466"/>
  <c r="F467"/>
  <c r="F468"/>
  <c r="F469"/>
  <c r="F470"/>
  <c r="F471"/>
  <c r="F472"/>
  <c r="F473"/>
  <c r="F474"/>
  <c r="F475"/>
  <c r="F476"/>
  <c r="F477"/>
  <c r="F478"/>
  <c r="F479"/>
  <c r="F480"/>
  <c r="F481"/>
  <c r="F482"/>
  <c r="F483"/>
  <c r="F484"/>
  <c r="F485"/>
  <c r="F486"/>
  <c r="F487"/>
  <c r="F488"/>
  <c r="F489"/>
  <c r="A453"/>
  <c r="A457"/>
  <c r="A461"/>
  <c r="A465"/>
  <c r="A473"/>
  <c r="A477"/>
  <c r="A485"/>
  <c r="A489"/>
  <c r="Q489" l="1"/>
  <c r="Q487"/>
  <c r="Q485"/>
  <c r="Q483"/>
  <c r="Q481"/>
  <c r="Q479"/>
  <c r="Q477"/>
  <c r="Q475"/>
  <c r="Q473"/>
  <c r="Q471"/>
  <c r="Q469"/>
  <c r="Q467"/>
  <c r="Q465"/>
  <c r="Q463"/>
  <c r="Q461"/>
  <c r="Q459"/>
  <c r="Q457"/>
  <c r="Q455"/>
  <c r="Q453"/>
  <c r="S491"/>
  <c r="S489"/>
  <c r="S487"/>
  <c r="S485"/>
  <c r="S483"/>
  <c r="S481"/>
  <c r="S479"/>
  <c r="S477"/>
  <c r="S475"/>
  <c r="S473"/>
  <c r="S471"/>
  <c r="S469"/>
  <c r="S467"/>
  <c r="S465"/>
  <c r="S463"/>
  <c r="S461"/>
  <c r="S459"/>
  <c r="S457"/>
  <c r="S455"/>
  <c r="S453"/>
  <c r="W488"/>
  <c r="W486"/>
  <c r="W484"/>
  <c r="W482"/>
  <c r="W480"/>
  <c r="W478"/>
  <c r="W476"/>
  <c r="W474"/>
  <c r="W472"/>
  <c r="W470"/>
  <c r="W468"/>
  <c r="W466"/>
  <c r="W464"/>
  <c r="W462"/>
  <c r="W460"/>
  <c r="W458"/>
  <c r="W456"/>
  <c r="W454"/>
  <c r="AA490"/>
  <c r="AA488"/>
  <c r="AA486"/>
  <c r="AA484"/>
  <c r="AA482"/>
  <c r="AA480"/>
  <c r="AA478"/>
  <c r="AA476"/>
  <c r="AA474"/>
  <c r="AA472"/>
  <c r="AA470"/>
  <c r="AA468"/>
  <c r="AA466"/>
  <c r="AA464"/>
  <c r="AA462"/>
  <c r="AA460"/>
  <c r="AA458"/>
  <c r="AA456"/>
  <c r="AA454"/>
  <c r="R490"/>
  <c r="R488"/>
  <c r="R486"/>
  <c r="R484"/>
  <c r="R482"/>
  <c r="R480"/>
  <c r="R478"/>
  <c r="R476"/>
  <c r="R474"/>
  <c r="R472"/>
  <c r="R470"/>
  <c r="R468"/>
  <c r="R466"/>
  <c r="R464"/>
  <c r="R462"/>
  <c r="R460"/>
  <c r="R458"/>
  <c r="R456"/>
  <c r="R454"/>
  <c r="T490"/>
  <c r="T488"/>
  <c r="T486"/>
  <c r="T484"/>
  <c r="T482"/>
  <c r="T480"/>
  <c r="T478"/>
  <c r="T476"/>
  <c r="T474"/>
  <c r="T472"/>
  <c r="T470"/>
  <c r="T468"/>
  <c r="T466"/>
  <c r="T464"/>
  <c r="T462"/>
  <c r="T460"/>
  <c r="T458"/>
  <c r="T456"/>
  <c r="T454"/>
  <c r="X489"/>
  <c r="X487"/>
  <c r="X485"/>
  <c r="X483"/>
  <c r="X481"/>
  <c r="X479"/>
  <c r="X477"/>
  <c r="X475"/>
  <c r="X473"/>
  <c r="X471"/>
  <c r="X469"/>
  <c r="X467"/>
  <c r="X465"/>
  <c r="X463"/>
  <c r="X461"/>
  <c r="X459"/>
  <c r="X457"/>
  <c r="X455"/>
  <c r="X453"/>
  <c r="AB489"/>
  <c r="AB487"/>
  <c r="AB485"/>
  <c r="AB483"/>
  <c r="AB481"/>
  <c r="AB479"/>
  <c r="AB477"/>
  <c r="AB475"/>
  <c r="AB473"/>
  <c r="AB471"/>
  <c r="AB469"/>
  <c r="AB467"/>
  <c r="AB465"/>
  <c r="AB463"/>
  <c r="AB461"/>
  <c r="AB459"/>
  <c r="AB457"/>
  <c r="AB455"/>
  <c r="AB453"/>
  <c r="Q490"/>
  <c r="Q488"/>
  <c r="Q486"/>
  <c r="Q484"/>
  <c r="Q482"/>
  <c r="Q480"/>
  <c r="Q478"/>
  <c r="Q476"/>
  <c r="Q474"/>
  <c r="Q472"/>
  <c r="Q470"/>
  <c r="Q468"/>
  <c r="Q466"/>
  <c r="Q464"/>
  <c r="Q462"/>
  <c r="Q460"/>
  <c r="Q458"/>
  <c r="Q456"/>
  <c r="Q454"/>
  <c r="S490"/>
  <c r="S488"/>
  <c r="S486"/>
  <c r="S484"/>
  <c r="S482"/>
  <c r="S480"/>
  <c r="S478"/>
  <c r="S476"/>
  <c r="S474"/>
  <c r="S472"/>
  <c r="S470"/>
  <c r="S468"/>
  <c r="S466"/>
  <c r="S464"/>
  <c r="S462"/>
  <c r="S460"/>
  <c r="S458"/>
  <c r="S456"/>
  <c r="S454"/>
  <c r="W489"/>
  <c r="W487"/>
  <c r="W485"/>
  <c r="W483"/>
  <c r="W481"/>
  <c r="W479"/>
  <c r="W477"/>
  <c r="W475"/>
  <c r="W473"/>
  <c r="W471"/>
  <c r="W469"/>
  <c r="W467"/>
  <c r="W465"/>
  <c r="W463"/>
  <c r="W461"/>
  <c r="W459"/>
  <c r="W457"/>
  <c r="W455"/>
  <c r="W453"/>
  <c r="AA489"/>
  <c r="AA487"/>
  <c r="AA485"/>
  <c r="AA483"/>
  <c r="AA481"/>
  <c r="AA479"/>
  <c r="AA477"/>
  <c r="AA475"/>
  <c r="AA473"/>
  <c r="AA471"/>
  <c r="AA469"/>
  <c r="AA467"/>
  <c r="AA465"/>
  <c r="AA463"/>
  <c r="AA461"/>
  <c r="AA459"/>
  <c r="AA457"/>
  <c r="AA455"/>
  <c r="AA453"/>
  <c r="R489"/>
  <c r="R487"/>
  <c r="R485"/>
  <c r="R483"/>
  <c r="R481"/>
  <c r="R479"/>
  <c r="R477"/>
  <c r="R475"/>
  <c r="R473"/>
  <c r="R471"/>
  <c r="R469"/>
  <c r="R467"/>
  <c r="R465"/>
  <c r="R463"/>
  <c r="R461"/>
  <c r="R459"/>
  <c r="R457"/>
  <c r="R455"/>
  <c r="R453"/>
  <c r="X488"/>
  <c r="X486"/>
  <c r="X484"/>
  <c r="X482"/>
  <c r="X480"/>
  <c r="X478"/>
  <c r="X476"/>
  <c r="X474"/>
  <c r="X472"/>
  <c r="X470"/>
  <c r="X468"/>
  <c r="X466"/>
  <c r="X464"/>
  <c r="X462"/>
  <c r="X460"/>
  <c r="X458"/>
  <c r="X456"/>
  <c r="X454"/>
  <c r="B48" i="8" l="1"/>
  <c r="E3" i="17" s="1"/>
  <c r="P18" i="10" l="1"/>
  <c r="P17"/>
  <c r="P16"/>
  <c r="P15"/>
  <c r="P14"/>
  <c r="P27"/>
  <c r="P26"/>
  <c r="P25"/>
  <c r="P24"/>
  <c r="P23"/>
  <c r="P22"/>
  <c r="P21"/>
  <c r="P20"/>
  <c r="P36"/>
  <c r="P35"/>
  <c r="P34"/>
  <c r="P33"/>
  <c r="P32"/>
  <c r="P31"/>
  <c r="P30"/>
  <c r="P29"/>
  <c r="P45"/>
  <c r="P44"/>
  <c r="P43"/>
  <c r="P42"/>
  <c r="P41"/>
  <c r="P40"/>
  <c r="P39"/>
  <c r="P38"/>
  <c r="P54"/>
  <c r="P53"/>
  <c r="P52"/>
  <c r="P51"/>
  <c r="P50"/>
  <c r="P49"/>
  <c r="P48"/>
  <c r="P47"/>
  <c r="P63"/>
  <c r="P62"/>
  <c r="P61"/>
  <c r="P60"/>
  <c r="P59"/>
  <c r="P58"/>
  <c r="P57"/>
  <c r="P56"/>
  <c r="P72"/>
  <c r="P71"/>
  <c r="P70"/>
  <c r="P69"/>
  <c r="P68"/>
  <c r="P67"/>
  <c r="P66"/>
  <c r="P65"/>
  <c r="P81"/>
  <c r="P80"/>
  <c r="P79"/>
  <c r="P78"/>
  <c r="P77"/>
  <c r="P76"/>
  <c r="P75"/>
  <c r="P74"/>
  <c r="P90"/>
  <c r="P89"/>
  <c r="P88"/>
  <c r="P87"/>
  <c r="P86"/>
  <c r="P85"/>
  <c r="P84"/>
  <c r="P83"/>
  <c r="P96"/>
  <c r="P95"/>
  <c r="P94"/>
  <c r="P93"/>
  <c r="P92"/>
  <c r="P97"/>
  <c r="BA113" l="1"/>
  <c r="E3" i="14" s="1"/>
  <c r="AD510" i="7"/>
  <c r="AC510"/>
  <c r="AB510"/>
  <c r="AE3" i="16" s="1"/>
  <c r="AA510" i="7"/>
  <c r="AD3" i="16" s="1"/>
  <c r="Z510" i="7"/>
  <c r="Y510"/>
  <c r="X510"/>
  <c r="Z3" i="16" s="1"/>
  <c r="W510" i="7"/>
  <c r="Y3" i="16" s="1"/>
  <c r="V510" i="7"/>
  <c r="U510"/>
  <c r="T510"/>
  <c r="U3" i="16" s="1"/>
  <c r="S510" i="7"/>
  <c r="T3" i="16" s="1"/>
  <c r="R510" i="7"/>
  <c r="Q510"/>
  <c r="P510"/>
  <c r="O510"/>
  <c r="N510"/>
  <c r="G3" i="16" s="1"/>
  <c r="M510" i="7"/>
  <c r="L510"/>
  <c r="K510"/>
  <c r="J510"/>
  <c r="I510"/>
  <c r="J3" i="16" s="1"/>
  <c r="H510" i="7"/>
  <c r="I3" i="16" s="1"/>
  <c r="G510" i="7"/>
  <c r="F510"/>
  <c r="E510"/>
  <c r="K3" i="16" s="1"/>
  <c r="D510" i="7"/>
  <c r="N3" i="16" s="1"/>
  <c r="C510" i="7"/>
  <c r="H3" i="16" s="1"/>
  <c r="B510" i="7"/>
  <c r="K32" i="6"/>
  <c r="AJ3" i="15" s="1"/>
  <c r="J32" i="6"/>
  <c r="X3" i="15" s="1"/>
  <c r="I32" i="6"/>
  <c r="W3" i="15" s="1"/>
  <c r="H32" i="6"/>
  <c r="T3" i="15" s="1"/>
  <c r="G32" i="6"/>
  <c r="F32"/>
  <c r="E32"/>
  <c r="D32"/>
  <c r="G3" i="15" s="1"/>
  <c r="C32" i="6"/>
  <c r="H3" i="15" s="1"/>
  <c r="B32" i="6"/>
  <c r="AY113" i="10"/>
  <c r="AJ3" i="14" s="1"/>
  <c r="AX113" i="10"/>
  <c r="AI3" i="14" s="1"/>
  <c r="AW113" i="10"/>
  <c r="AH3" i="14" s="1"/>
  <c r="AV113" i="10"/>
  <c r="AG3" i="14" s="1"/>
  <c r="AU113" i="10"/>
  <c r="AF3" i="14" s="1"/>
  <c r="AT113" i="10"/>
  <c r="AE3" i="14" s="1"/>
  <c r="AS113" i="10"/>
  <c r="AD3" i="14" s="1"/>
  <c r="AR113" i="10"/>
  <c r="AC3" i="14" s="1"/>
  <c r="AQ113" i="10"/>
  <c r="AB3" i="14" s="1"/>
  <c r="AP113" i="10"/>
  <c r="AA3" i="14" s="1"/>
  <c r="AO113" i="10"/>
  <c r="Z3" i="14" s="1"/>
  <c r="AN113" i="10"/>
  <c r="Y3" i="14" s="1"/>
  <c r="AM113" i="10"/>
  <c r="X3" i="14" s="1"/>
  <c r="AL113" i="10"/>
  <c r="W3" i="14" s="1"/>
  <c r="AK113" i="10"/>
  <c r="V3" i="14" s="1"/>
  <c r="AJ113" i="10"/>
  <c r="U3" i="14" s="1"/>
  <c r="AI113" i="10"/>
  <c r="T3" i="14" s="1"/>
  <c r="AH113" i="10"/>
  <c r="AG113"/>
  <c r="AF113"/>
  <c r="AE113"/>
  <c r="AD113"/>
  <c r="AC113"/>
  <c r="AB113"/>
  <c r="AA113"/>
  <c r="Z113"/>
  <c r="S3" i="14" s="1"/>
  <c r="Y113" i="10"/>
  <c r="R3" i="14" s="1"/>
  <c r="X113" i="10"/>
  <c r="Q3" i="14" s="1"/>
  <c r="W113" i="10"/>
  <c r="V113"/>
  <c r="U113"/>
  <c r="T113"/>
  <c r="P3" i="14" s="1"/>
  <c r="S113" i="10"/>
  <c r="O3" i="14" s="1"/>
  <c r="R113" i="10"/>
  <c r="N3" i="14" s="1"/>
  <c r="Q113" i="10"/>
  <c r="P113"/>
  <c r="O113"/>
  <c r="N113"/>
  <c r="M3" i="14" s="1"/>
  <c r="M113" i="10"/>
  <c r="L3" i="14" s="1"/>
  <c r="L113" i="10"/>
  <c r="K3" i="14" s="1"/>
  <c r="K113" i="10"/>
  <c r="J113"/>
  <c r="I113"/>
  <c r="H113"/>
  <c r="J3" i="14" s="1"/>
  <c r="G113" i="10"/>
  <c r="I3" i="14" s="1"/>
  <c r="F113" i="10"/>
  <c r="H3" i="14" s="1"/>
  <c r="E113" i="10"/>
  <c r="D113"/>
  <c r="G3" i="14" s="1"/>
  <c r="C113" i="10"/>
  <c r="F3" i="14" s="1"/>
  <c r="AC3" i="16" l="1"/>
  <c r="AB3"/>
  <c r="AH3"/>
  <c r="AG3"/>
  <c r="W3"/>
  <c r="X3"/>
  <c r="E3"/>
  <c r="E3" i="15"/>
  <c r="O3" i="16"/>
  <c r="L3"/>
  <c r="P3"/>
  <c r="M3"/>
  <c r="V48" i="8" l="1"/>
  <c r="U48"/>
  <c r="AH3" i="17" s="1"/>
  <c r="T48" i="8"/>
  <c r="AG3" i="17" s="1"/>
  <c r="S48" i="8"/>
  <c r="AD3" i="17" s="1"/>
  <c r="R48" i="8"/>
  <c r="Q48"/>
  <c r="AC3" i="17" s="1"/>
  <c r="P48" i="8"/>
  <c r="AB3" i="17" s="1"/>
  <c r="O48" i="8"/>
  <c r="Y3" i="17" s="1"/>
  <c r="N48" i="8"/>
  <c r="M48"/>
  <c r="X3" i="17" s="1"/>
  <c r="L48" i="8"/>
  <c r="W3" i="17" s="1"/>
  <c r="K48" i="8"/>
  <c r="T3" i="17" s="1"/>
  <c r="J48" i="8"/>
  <c r="I48"/>
  <c r="H48"/>
  <c r="G48"/>
  <c r="G3" i="17" s="1"/>
  <c r="F48" i="8"/>
  <c r="J3" i="17" s="1"/>
  <c r="E48" i="8"/>
  <c r="I3" i="17" s="1"/>
  <c r="D48" i="8"/>
  <c r="H3" i="17" s="1"/>
  <c r="C48" i="8"/>
  <c r="S33"/>
  <c r="S27"/>
  <c r="S21"/>
  <c r="O33"/>
  <c r="O27"/>
  <c r="O21"/>
  <c r="K33"/>
  <c r="K27"/>
  <c r="K21"/>
  <c r="H41"/>
  <c r="H40"/>
  <c r="H39"/>
  <c r="H38"/>
  <c r="H37"/>
  <c r="H36"/>
  <c r="H35"/>
  <c r="H34"/>
  <c r="H32"/>
  <c r="H31"/>
  <c r="H30"/>
  <c r="H29"/>
  <c r="H28"/>
  <c r="H26"/>
  <c r="H25"/>
  <c r="H24"/>
  <c r="H23"/>
  <c r="H22"/>
  <c r="H20"/>
  <c r="H19"/>
  <c r="H18"/>
  <c r="H17"/>
  <c r="H16"/>
  <c r="H15"/>
  <c r="P42" i="19" l="1"/>
  <c r="O42"/>
  <c r="M42"/>
  <c r="L42"/>
  <c r="P38"/>
  <c r="O38"/>
  <c r="M38"/>
  <c r="L38"/>
  <c r="D42"/>
  <c r="D38"/>
  <c r="D47" l="1"/>
  <c r="R38" l="1"/>
  <c r="R42"/>
  <c r="D44"/>
  <c r="AJ1" i="16" l="1"/>
  <c r="N304" i="7" l="1"/>
  <c r="P304" s="1"/>
  <c r="N305"/>
  <c r="P305" s="1"/>
  <c r="N306"/>
  <c r="P306" s="1"/>
  <c r="N13" i="8" l="1"/>
  <c r="K10" i="6"/>
  <c r="H10"/>
  <c r="AJ3" i="17"/>
  <c r="AW11" i="10"/>
  <c r="AR11"/>
  <c r="L8" i="8" l="1"/>
  <c r="I10" i="6"/>
  <c r="S6" i="7"/>
  <c r="R13" i="8"/>
  <c r="V13"/>
  <c r="V97" i="10"/>
  <c r="U97"/>
  <c r="W97" s="1"/>
  <c r="O97"/>
  <c r="Q97" s="1"/>
  <c r="J97"/>
  <c r="I97"/>
  <c r="K97" s="1"/>
  <c r="V49"/>
  <c r="U49"/>
  <c r="W49" s="1"/>
  <c r="O49"/>
  <c r="Q49" s="1"/>
  <c r="J49"/>
  <c r="I49"/>
  <c r="K49" s="1"/>
  <c r="AF26"/>
  <c r="AE26"/>
  <c r="AD26"/>
  <c r="AB26"/>
  <c r="AA26"/>
  <c r="AC26" s="1"/>
  <c r="V26"/>
  <c r="U26"/>
  <c r="W26" s="1"/>
  <c r="O26"/>
  <c r="Q26" s="1"/>
  <c r="J26"/>
  <c r="I26"/>
  <c r="K26" s="1"/>
  <c r="AG26" l="1"/>
  <c r="AH26"/>
  <c r="O55" i="18"/>
  <c r="O54"/>
  <c r="O53"/>
  <c r="O52"/>
  <c r="O51"/>
  <c r="O50"/>
  <c r="O49"/>
  <c r="O48"/>
  <c r="O47"/>
  <c r="O46"/>
  <c r="O45"/>
  <c r="O44"/>
  <c r="O39"/>
  <c r="O38"/>
  <c r="O37"/>
  <c r="O36"/>
  <c r="O35"/>
  <c r="O34"/>
  <c r="O33"/>
  <c r="O32"/>
  <c r="O31"/>
  <c r="O30"/>
  <c r="O29"/>
  <c r="O28"/>
  <c r="O23"/>
  <c r="O22"/>
  <c r="O21"/>
  <c r="O20"/>
  <c r="O19"/>
  <c r="O18"/>
  <c r="O17"/>
  <c r="O16"/>
  <c r="O15"/>
  <c r="O14"/>
  <c r="O13"/>
  <c r="O12"/>
  <c r="F55"/>
  <c r="F54"/>
  <c r="F53"/>
  <c r="F52"/>
  <c r="F51"/>
  <c r="F50"/>
  <c r="F49"/>
  <c r="F48"/>
  <c r="F47"/>
  <c r="F46"/>
  <c r="F45"/>
  <c r="F44"/>
  <c r="F39"/>
  <c r="F38"/>
  <c r="F37"/>
  <c r="F36"/>
  <c r="F35"/>
  <c r="F34"/>
  <c r="F33"/>
  <c r="F32"/>
  <c r="F31"/>
  <c r="F30"/>
  <c r="F29"/>
  <c r="F28"/>
  <c r="F13"/>
  <c r="F14"/>
  <c r="F15"/>
  <c r="F16"/>
  <c r="F17"/>
  <c r="F18"/>
  <c r="F19"/>
  <c r="F20"/>
  <c r="F21"/>
  <c r="F22"/>
  <c r="F23"/>
  <c r="F12"/>
  <c r="E13"/>
  <c r="AF97" i="10" l="1"/>
  <c r="AF96"/>
  <c r="AF95"/>
  <c r="AF94"/>
  <c r="AF93"/>
  <c r="AF92"/>
  <c r="AF90"/>
  <c r="AF89"/>
  <c r="AF88"/>
  <c r="AF87"/>
  <c r="AF86"/>
  <c r="AF85"/>
  <c r="AF84"/>
  <c r="AF83"/>
  <c r="AF81"/>
  <c r="AF80"/>
  <c r="AF79"/>
  <c r="AF78"/>
  <c r="AF77"/>
  <c r="AF76"/>
  <c r="AF75"/>
  <c r="AF74"/>
  <c r="AF72"/>
  <c r="AF71"/>
  <c r="AF70"/>
  <c r="AF69"/>
  <c r="AF68"/>
  <c r="AF67"/>
  <c r="AF66"/>
  <c r="AF65"/>
  <c r="AF63"/>
  <c r="AF62"/>
  <c r="AF61"/>
  <c r="AF60"/>
  <c r="AF59"/>
  <c r="AF58"/>
  <c r="AF57"/>
  <c r="AF56"/>
  <c r="AF54"/>
  <c r="AF53"/>
  <c r="AF52"/>
  <c r="AF51"/>
  <c r="AF50"/>
  <c r="AF49"/>
  <c r="AF48"/>
  <c r="AF47"/>
  <c r="AF45"/>
  <c r="AF44"/>
  <c r="AF43"/>
  <c r="AF42"/>
  <c r="AF41"/>
  <c r="AF40"/>
  <c r="AF39"/>
  <c r="AF38"/>
  <c r="AF36"/>
  <c r="AF35"/>
  <c r="AF34"/>
  <c r="AF33"/>
  <c r="AF32"/>
  <c r="AF31"/>
  <c r="AF30"/>
  <c r="AF29"/>
  <c r="AF27"/>
  <c r="AF25"/>
  <c r="AF24"/>
  <c r="AF23"/>
  <c r="AF22"/>
  <c r="AF21"/>
  <c r="AF20"/>
  <c r="AF18"/>
  <c r="AF17"/>
  <c r="AF16"/>
  <c r="AF15"/>
  <c r="AE97"/>
  <c r="AE96"/>
  <c r="AE95"/>
  <c r="AE94"/>
  <c r="AE93"/>
  <c r="AE92"/>
  <c r="AE90"/>
  <c r="AE89"/>
  <c r="AE88"/>
  <c r="AE87"/>
  <c r="AE86"/>
  <c r="AE85"/>
  <c r="AE84"/>
  <c r="AE83"/>
  <c r="AE81"/>
  <c r="AE80"/>
  <c r="AE79"/>
  <c r="AE78"/>
  <c r="AE77"/>
  <c r="AE76"/>
  <c r="AE75"/>
  <c r="AE74"/>
  <c r="AE72"/>
  <c r="AE71"/>
  <c r="AE70"/>
  <c r="AE69"/>
  <c r="AE68"/>
  <c r="AE67"/>
  <c r="AE66"/>
  <c r="AE65"/>
  <c r="AE63"/>
  <c r="AE62"/>
  <c r="AE61"/>
  <c r="AE60"/>
  <c r="AE59"/>
  <c r="AE58"/>
  <c r="AE57"/>
  <c r="AE56"/>
  <c r="AE54"/>
  <c r="AE53"/>
  <c r="AE52"/>
  <c r="AE51"/>
  <c r="AE50"/>
  <c r="AE49"/>
  <c r="AE48"/>
  <c r="AE47"/>
  <c r="AE45"/>
  <c r="AE44"/>
  <c r="AE43"/>
  <c r="AE42"/>
  <c r="AE41"/>
  <c r="AE40"/>
  <c r="AE39"/>
  <c r="AE38"/>
  <c r="AE36"/>
  <c r="AE35"/>
  <c r="AE34"/>
  <c r="AE33"/>
  <c r="AE32"/>
  <c r="AE31"/>
  <c r="AE30"/>
  <c r="AE29"/>
  <c r="AE27"/>
  <c r="AE25"/>
  <c r="AE24"/>
  <c r="AE23"/>
  <c r="AE22"/>
  <c r="AE21"/>
  <c r="AE20"/>
  <c r="AE18"/>
  <c r="AE17"/>
  <c r="AE16"/>
  <c r="AE15"/>
  <c r="N446" i="7" l="1"/>
  <c r="G446"/>
  <c r="A446" s="1"/>
  <c r="F446"/>
  <c r="N445"/>
  <c r="G445"/>
  <c r="F445"/>
  <c r="A445"/>
  <c r="N444"/>
  <c r="G444"/>
  <c r="A444" s="1"/>
  <c r="F444"/>
  <c r="N443"/>
  <c r="P443" s="1"/>
  <c r="G443"/>
  <c r="A443" s="1"/>
  <c r="F443"/>
  <c r="N442"/>
  <c r="P442" s="1"/>
  <c r="G442"/>
  <c r="A442" s="1"/>
  <c r="F442"/>
  <c r="N441"/>
  <c r="G441"/>
  <c r="A441" s="1"/>
  <c r="F441"/>
  <c r="N440"/>
  <c r="G440"/>
  <c r="A440" s="1"/>
  <c r="F440"/>
  <c r="N439"/>
  <c r="P439" s="1"/>
  <c r="G439"/>
  <c r="A439" s="1"/>
  <c r="F439"/>
  <c r="N438"/>
  <c r="G438"/>
  <c r="A438" s="1"/>
  <c r="F438"/>
  <c r="N437"/>
  <c r="G437"/>
  <c r="A437" s="1"/>
  <c r="F437"/>
  <c r="N436"/>
  <c r="G436"/>
  <c r="A436" s="1"/>
  <c r="F436"/>
  <c r="N435"/>
  <c r="P435" s="1"/>
  <c r="G435"/>
  <c r="A435" s="1"/>
  <c r="F435"/>
  <c r="N434"/>
  <c r="P434" s="1"/>
  <c r="G434"/>
  <c r="A434" s="1"/>
  <c r="F434"/>
  <c r="N433"/>
  <c r="G433"/>
  <c r="A433" s="1"/>
  <c r="F433"/>
  <c r="N432"/>
  <c r="G432"/>
  <c r="A432" s="1"/>
  <c r="F432"/>
  <c r="N431"/>
  <c r="P431" s="1"/>
  <c r="G431"/>
  <c r="A431" s="1"/>
  <c r="F431"/>
  <c r="N430"/>
  <c r="G430"/>
  <c r="A430" s="1"/>
  <c r="F430"/>
  <c r="N429"/>
  <c r="G429"/>
  <c r="A429" s="1"/>
  <c r="F429"/>
  <c r="N428"/>
  <c r="G428"/>
  <c r="A428" s="1"/>
  <c r="F428"/>
  <c r="N427"/>
  <c r="P427" s="1"/>
  <c r="G427"/>
  <c r="A427" s="1"/>
  <c r="F427"/>
  <c r="N426"/>
  <c r="P426" s="1"/>
  <c r="G426"/>
  <c r="A426" s="1"/>
  <c r="F426"/>
  <c r="N425"/>
  <c r="G425"/>
  <c r="A425" s="1"/>
  <c r="F425"/>
  <c r="N424"/>
  <c r="G424"/>
  <c r="A424" s="1"/>
  <c r="F424"/>
  <c r="N423"/>
  <c r="P423" s="1"/>
  <c r="G423"/>
  <c r="A423" s="1"/>
  <c r="F423"/>
  <c r="N422"/>
  <c r="G422"/>
  <c r="A422" s="1"/>
  <c r="F422"/>
  <c r="N421"/>
  <c r="G421"/>
  <c r="A421" s="1"/>
  <c r="F421"/>
  <c r="N420"/>
  <c r="G420"/>
  <c r="A420" s="1"/>
  <c r="F420"/>
  <c r="N419"/>
  <c r="P419" s="1"/>
  <c r="G419"/>
  <c r="A419" s="1"/>
  <c r="F419"/>
  <c r="N418"/>
  <c r="P418" s="1"/>
  <c r="G418"/>
  <c r="A418" s="1"/>
  <c r="F418"/>
  <c r="N417"/>
  <c r="G417"/>
  <c r="A417" s="1"/>
  <c r="F417"/>
  <c r="N416"/>
  <c r="G416"/>
  <c r="A416" s="1"/>
  <c r="F416"/>
  <c r="N415"/>
  <c r="P415" s="1"/>
  <c r="G415"/>
  <c r="A415" s="1"/>
  <c r="F415"/>
  <c r="AA14" i="10"/>
  <c r="J14"/>
  <c r="AF14"/>
  <c r="AE14"/>
  <c r="AC100"/>
  <c r="AB100"/>
  <c r="AA100"/>
  <c r="Y100"/>
  <c r="X100"/>
  <c r="Z98"/>
  <c r="Z103" s="1"/>
  <c r="Y98"/>
  <c r="Y103" s="1"/>
  <c r="X98"/>
  <c r="X103" s="1"/>
  <c r="AB97"/>
  <c r="AG97" s="1"/>
  <c r="AA97"/>
  <c r="AC97" s="1"/>
  <c r="AH97" s="1"/>
  <c r="AB96"/>
  <c r="AA96"/>
  <c r="AC96" s="1"/>
  <c r="AB95"/>
  <c r="AA95"/>
  <c r="AC95" s="1"/>
  <c r="AB94"/>
  <c r="AA94"/>
  <c r="AC94" s="1"/>
  <c r="AB93"/>
  <c r="AA93"/>
  <c r="AC93" s="1"/>
  <c r="AB92"/>
  <c r="AA92"/>
  <c r="Z91"/>
  <c r="Y91"/>
  <c r="X91"/>
  <c r="AB90"/>
  <c r="AA90"/>
  <c r="AC90" s="1"/>
  <c r="AB89"/>
  <c r="AA89"/>
  <c r="AC89" s="1"/>
  <c r="AB88"/>
  <c r="AA88"/>
  <c r="AC88" s="1"/>
  <c r="AB87"/>
  <c r="AA87"/>
  <c r="AC87" s="1"/>
  <c r="AB86"/>
  <c r="AA86"/>
  <c r="AC86" s="1"/>
  <c r="AB85"/>
  <c r="AA85"/>
  <c r="AC85" s="1"/>
  <c r="AB84"/>
  <c r="AA84"/>
  <c r="AC84" s="1"/>
  <c r="AB83"/>
  <c r="AA83"/>
  <c r="AC83" s="1"/>
  <c r="Z82"/>
  <c r="Y82"/>
  <c r="X82"/>
  <c r="AB81"/>
  <c r="AA81"/>
  <c r="AC81" s="1"/>
  <c r="AB80"/>
  <c r="AA80"/>
  <c r="AC80" s="1"/>
  <c r="AB79"/>
  <c r="AA79"/>
  <c r="AC79" s="1"/>
  <c r="AB78"/>
  <c r="AA78"/>
  <c r="AC78" s="1"/>
  <c r="AB77"/>
  <c r="AA77"/>
  <c r="AC77" s="1"/>
  <c r="AB76"/>
  <c r="AA76"/>
  <c r="AC76" s="1"/>
  <c r="AB75"/>
  <c r="AA75"/>
  <c r="AB74"/>
  <c r="AA74"/>
  <c r="AC74" s="1"/>
  <c r="Z73"/>
  <c r="Y73"/>
  <c r="X73"/>
  <c r="AB72"/>
  <c r="AA72"/>
  <c r="AC72" s="1"/>
  <c r="AB71"/>
  <c r="AA71"/>
  <c r="AC71" s="1"/>
  <c r="AB70"/>
  <c r="AA70"/>
  <c r="AC70" s="1"/>
  <c r="AB69"/>
  <c r="AA69"/>
  <c r="AC69" s="1"/>
  <c r="AB68"/>
  <c r="AA68"/>
  <c r="AC68" s="1"/>
  <c r="AB67"/>
  <c r="AA67"/>
  <c r="AC67" s="1"/>
  <c r="AB66"/>
  <c r="AA66"/>
  <c r="AC66" s="1"/>
  <c r="AB65"/>
  <c r="AA65"/>
  <c r="AC65" s="1"/>
  <c r="Z64"/>
  <c r="Y64"/>
  <c r="X64"/>
  <c r="AB63"/>
  <c r="AA63"/>
  <c r="AC63" s="1"/>
  <c r="AB62"/>
  <c r="AA62"/>
  <c r="AC62" s="1"/>
  <c r="AB61"/>
  <c r="AA61"/>
  <c r="AC61" s="1"/>
  <c r="AB60"/>
  <c r="AA60"/>
  <c r="AC60" s="1"/>
  <c r="AB59"/>
  <c r="AA59"/>
  <c r="AC59" s="1"/>
  <c r="AB58"/>
  <c r="AA58"/>
  <c r="AC58" s="1"/>
  <c r="AB57"/>
  <c r="AA57"/>
  <c r="AB56"/>
  <c r="AA56"/>
  <c r="AC56" s="1"/>
  <c r="Z55"/>
  <c r="Y55"/>
  <c r="X55"/>
  <c r="AB54"/>
  <c r="AA54"/>
  <c r="AC54" s="1"/>
  <c r="AB53"/>
  <c r="AA53"/>
  <c r="AC53" s="1"/>
  <c r="AB52"/>
  <c r="AA52"/>
  <c r="AC52" s="1"/>
  <c r="AB51"/>
  <c r="AA51"/>
  <c r="AC51" s="1"/>
  <c r="AB50"/>
  <c r="AA50"/>
  <c r="AC50" s="1"/>
  <c r="AB49"/>
  <c r="AG49" s="1"/>
  <c r="AA49"/>
  <c r="AC49" s="1"/>
  <c r="AH49" s="1"/>
  <c r="AB48"/>
  <c r="AA48"/>
  <c r="AC48" s="1"/>
  <c r="AB47"/>
  <c r="AA47"/>
  <c r="AC47" s="1"/>
  <c r="Z46"/>
  <c r="Y46"/>
  <c r="X46"/>
  <c r="AB45"/>
  <c r="AA45"/>
  <c r="AC45" s="1"/>
  <c r="AB44"/>
  <c r="AA44"/>
  <c r="AC44" s="1"/>
  <c r="AB43"/>
  <c r="AA43"/>
  <c r="AC43" s="1"/>
  <c r="AB42"/>
  <c r="AA42"/>
  <c r="AC42" s="1"/>
  <c r="AB41"/>
  <c r="AA41"/>
  <c r="AC41" s="1"/>
  <c r="AB40"/>
  <c r="AA40"/>
  <c r="AC40" s="1"/>
  <c r="AB39"/>
  <c r="AA39"/>
  <c r="AB38"/>
  <c r="AA38"/>
  <c r="AC38" s="1"/>
  <c r="Z37"/>
  <c r="Y37"/>
  <c r="X37"/>
  <c r="AB36"/>
  <c r="AA36"/>
  <c r="AC36" s="1"/>
  <c r="AB35"/>
  <c r="AA35"/>
  <c r="AC35" s="1"/>
  <c r="AB34"/>
  <c r="AA34"/>
  <c r="AC34" s="1"/>
  <c r="AB33"/>
  <c r="AA33"/>
  <c r="AC33" s="1"/>
  <c r="AB32"/>
  <c r="AA32"/>
  <c r="AC32" s="1"/>
  <c r="AB31"/>
  <c r="AA31"/>
  <c r="AC31" s="1"/>
  <c r="AB30"/>
  <c r="AA30"/>
  <c r="AC30" s="1"/>
  <c r="AB29"/>
  <c r="AA29"/>
  <c r="AC29" s="1"/>
  <c r="Z28"/>
  <c r="Y28"/>
  <c r="X28"/>
  <c r="AB27"/>
  <c r="AG27" s="1"/>
  <c r="AA27"/>
  <c r="AC27" s="1"/>
  <c r="AB25"/>
  <c r="AA25"/>
  <c r="AC25" s="1"/>
  <c r="AB24"/>
  <c r="AA24"/>
  <c r="AC24" s="1"/>
  <c r="AB23"/>
  <c r="AA23"/>
  <c r="AC23" s="1"/>
  <c r="AB22"/>
  <c r="AA22"/>
  <c r="AC22" s="1"/>
  <c r="AB21"/>
  <c r="AA21"/>
  <c r="AB20"/>
  <c r="AA20"/>
  <c r="AC20" s="1"/>
  <c r="Z19"/>
  <c r="Z101" s="1"/>
  <c r="Y19"/>
  <c r="Y101" s="1"/>
  <c r="X19"/>
  <c r="X101" s="1"/>
  <c r="AB18"/>
  <c r="AA18"/>
  <c r="AC18" s="1"/>
  <c r="AB17"/>
  <c r="AA17"/>
  <c r="AB16"/>
  <c r="AA16"/>
  <c r="AC16" s="1"/>
  <c r="AB15"/>
  <c r="AA15"/>
  <c r="AC15" s="1"/>
  <c r="AB14"/>
  <c r="Z100"/>
  <c r="W100"/>
  <c r="V100"/>
  <c r="U100"/>
  <c r="S100"/>
  <c r="R100"/>
  <c r="T98"/>
  <c r="T103" s="1"/>
  <c r="S98"/>
  <c r="S103" s="1"/>
  <c r="R98"/>
  <c r="R103" s="1"/>
  <c r="V96"/>
  <c r="U96"/>
  <c r="W96" s="1"/>
  <c r="V95"/>
  <c r="U95"/>
  <c r="W95" s="1"/>
  <c r="V94"/>
  <c r="U94"/>
  <c r="W94" s="1"/>
  <c r="V93"/>
  <c r="U93"/>
  <c r="W93" s="1"/>
  <c r="V92"/>
  <c r="U92"/>
  <c r="T91"/>
  <c r="S91"/>
  <c r="R91"/>
  <c r="V90"/>
  <c r="U90"/>
  <c r="W90" s="1"/>
  <c r="V89"/>
  <c r="U89"/>
  <c r="W89" s="1"/>
  <c r="V88"/>
  <c r="U88"/>
  <c r="W88" s="1"/>
  <c r="V87"/>
  <c r="U87"/>
  <c r="W87" s="1"/>
  <c r="V86"/>
  <c r="U86"/>
  <c r="W86" s="1"/>
  <c r="V85"/>
  <c r="U85"/>
  <c r="W85" s="1"/>
  <c r="V84"/>
  <c r="U84"/>
  <c r="W84" s="1"/>
  <c r="V83"/>
  <c r="U83"/>
  <c r="W83" s="1"/>
  <c r="T82"/>
  <c r="S82"/>
  <c r="R82"/>
  <c r="V81"/>
  <c r="U81"/>
  <c r="W81" s="1"/>
  <c r="V80"/>
  <c r="U80"/>
  <c r="W80" s="1"/>
  <c r="V79"/>
  <c r="U79"/>
  <c r="W79" s="1"/>
  <c r="V78"/>
  <c r="U78"/>
  <c r="W78" s="1"/>
  <c r="V77"/>
  <c r="U77"/>
  <c r="W77" s="1"/>
  <c r="V76"/>
  <c r="U76"/>
  <c r="W76" s="1"/>
  <c r="V75"/>
  <c r="U75"/>
  <c r="V74"/>
  <c r="U74"/>
  <c r="W74" s="1"/>
  <c r="T73"/>
  <c r="S73"/>
  <c r="R73"/>
  <c r="V72"/>
  <c r="U72"/>
  <c r="W72" s="1"/>
  <c r="V71"/>
  <c r="U71"/>
  <c r="W71" s="1"/>
  <c r="V70"/>
  <c r="U70"/>
  <c r="W70" s="1"/>
  <c r="V69"/>
  <c r="U69"/>
  <c r="W69" s="1"/>
  <c r="V68"/>
  <c r="U68"/>
  <c r="W68" s="1"/>
  <c r="V67"/>
  <c r="U67"/>
  <c r="W67" s="1"/>
  <c r="V66"/>
  <c r="U66"/>
  <c r="W66" s="1"/>
  <c r="V65"/>
  <c r="U65"/>
  <c r="W65" s="1"/>
  <c r="T64"/>
  <c r="S64"/>
  <c r="R64"/>
  <c r="V63"/>
  <c r="U63"/>
  <c r="W63" s="1"/>
  <c r="V62"/>
  <c r="U62"/>
  <c r="W62" s="1"/>
  <c r="V61"/>
  <c r="U61"/>
  <c r="W61" s="1"/>
  <c r="V60"/>
  <c r="U60"/>
  <c r="W60" s="1"/>
  <c r="V59"/>
  <c r="U59"/>
  <c r="W59" s="1"/>
  <c r="V58"/>
  <c r="U58"/>
  <c r="W58" s="1"/>
  <c r="V57"/>
  <c r="U57"/>
  <c r="V56"/>
  <c r="U56"/>
  <c r="W56" s="1"/>
  <c r="T55"/>
  <c r="S55"/>
  <c r="R55"/>
  <c r="V54"/>
  <c r="U54"/>
  <c r="W54" s="1"/>
  <c r="V53"/>
  <c r="U53"/>
  <c r="W53" s="1"/>
  <c r="V52"/>
  <c r="U52"/>
  <c r="W52" s="1"/>
  <c r="V51"/>
  <c r="U51"/>
  <c r="W51" s="1"/>
  <c r="V50"/>
  <c r="AG50" s="1"/>
  <c r="U50"/>
  <c r="W50" s="1"/>
  <c r="V48"/>
  <c r="U48"/>
  <c r="W48" s="1"/>
  <c r="V47"/>
  <c r="AG47" s="1"/>
  <c r="U47"/>
  <c r="W47" s="1"/>
  <c r="T46"/>
  <c r="S46"/>
  <c r="R46"/>
  <c r="V45"/>
  <c r="U45"/>
  <c r="W45" s="1"/>
  <c r="V44"/>
  <c r="U44"/>
  <c r="W44" s="1"/>
  <c r="V43"/>
  <c r="U43"/>
  <c r="W43" s="1"/>
  <c r="V42"/>
  <c r="U42"/>
  <c r="W42" s="1"/>
  <c r="V41"/>
  <c r="U41"/>
  <c r="W41" s="1"/>
  <c r="V40"/>
  <c r="U40"/>
  <c r="W40" s="1"/>
  <c r="V39"/>
  <c r="U39"/>
  <c r="V38"/>
  <c r="U38"/>
  <c r="W38" s="1"/>
  <c r="T37"/>
  <c r="S37"/>
  <c r="R37"/>
  <c r="V36"/>
  <c r="U36"/>
  <c r="W36" s="1"/>
  <c r="V35"/>
  <c r="U35"/>
  <c r="W35" s="1"/>
  <c r="V34"/>
  <c r="U34"/>
  <c r="W34" s="1"/>
  <c r="V33"/>
  <c r="U33"/>
  <c r="W33" s="1"/>
  <c r="V32"/>
  <c r="U32"/>
  <c r="W32" s="1"/>
  <c r="V31"/>
  <c r="U31"/>
  <c r="W31" s="1"/>
  <c r="V30"/>
  <c r="U30"/>
  <c r="W30" s="1"/>
  <c r="V29"/>
  <c r="U29"/>
  <c r="W29" s="1"/>
  <c r="T28"/>
  <c r="S28"/>
  <c r="R28"/>
  <c r="V27"/>
  <c r="U27"/>
  <c r="W27" s="1"/>
  <c r="V25"/>
  <c r="U25"/>
  <c r="W25" s="1"/>
  <c r="V24"/>
  <c r="U24"/>
  <c r="W24" s="1"/>
  <c r="V23"/>
  <c r="U23"/>
  <c r="W23" s="1"/>
  <c r="V22"/>
  <c r="U22"/>
  <c r="W22" s="1"/>
  <c r="V21"/>
  <c r="U21"/>
  <c r="V20"/>
  <c r="U20"/>
  <c r="W20" s="1"/>
  <c r="T19"/>
  <c r="T101" s="1"/>
  <c r="S19"/>
  <c r="S101" s="1"/>
  <c r="R19"/>
  <c r="R101" s="1"/>
  <c r="V18"/>
  <c r="U18"/>
  <c r="W18" s="1"/>
  <c r="V17"/>
  <c r="U17"/>
  <c r="W17" s="1"/>
  <c r="V16"/>
  <c r="U16"/>
  <c r="W16" s="1"/>
  <c r="V15"/>
  <c r="U15"/>
  <c r="W15" s="1"/>
  <c r="V14"/>
  <c r="U14"/>
  <c r="N100"/>
  <c r="M100"/>
  <c r="L100"/>
  <c r="N98"/>
  <c r="N103" s="1"/>
  <c r="M98"/>
  <c r="M103" s="1"/>
  <c r="L98"/>
  <c r="L103" s="1"/>
  <c r="O96"/>
  <c r="Q96" s="1"/>
  <c r="O95"/>
  <c r="Q95" s="1"/>
  <c r="O94"/>
  <c r="O93"/>
  <c r="Q93" s="1"/>
  <c r="O92"/>
  <c r="Q92" s="1"/>
  <c r="N91"/>
  <c r="M91"/>
  <c r="L91"/>
  <c r="O90"/>
  <c r="Q90" s="1"/>
  <c r="O89"/>
  <c r="Q89" s="1"/>
  <c r="O88"/>
  <c r="Q88" s="1"/>
  <c r="O87"/>
  <c r="Q87" s="1"/>
  <c r="O86"/>
  <c r="Q86" s="1"/>
  <c r="O85"/>
  <c r="Q85" s="1"/>
  <c r="O84"/>
  <c r="Q84" s="1"/>
  <c r="O83"/>
  <c r="N82"/>
  <c r="M82"/>
  <c r="L82"/>
  <c r="O81"/>
  <c r="O80"/>
  <c r="Q80" s="1"/>
  <c r="O79"/>
  <c r="Q79" s="1"/>
  <c r="O78"/>
  <c r="Q78" s="1"/>
  <c r="O77"/>
  <c r="Q77" s="1"/>
  <c r="O76"/>
  <c r="Q76" s="1"/>
  <c r="O75"/>
  <c r="Q75" s="1"/>
  <c r="O74"/>
  <c r="Q74" s="1"/>
  <c r="N73"/>
  <c r="M73"/>
  <c r="L73"/>
  <c r="O72"/>
  <c r="Q72" s="1"/>
  <c r="O71"/>
  <c r="Q71" s="1"/>
  <c r="O70"/>
  <c r="Q70" s="1"/>
  <c r="O69"/>
  <c r="Q69" s="1"/>
  <c r="O68"/>
  <c r="Q68" s="1"/>
  <c r="O67"/>
  <c r="Q67" s="1"/>
  <c r="O66"/>
  <c r="Q66" s="1"/>
  <c r="O65"/>
  <c r="Q65" s="1"/>
  <c r="N64"/>
  <c r="M64"/>
  <c r="L64"/>
  <c r="O63"/>
  <c r="Q63" s="1"/>
  <c r="O62"/>
  <c r="Q62" s="1"/>
  <c r="O61"/>
  <c r="Q61" s="1"/>
  <c r="O60"/>
  <c r="Q60" s="1"/>
  <c r="O59"/>
  <c r="Q59" s="1"/>
  <c r="O58"/>
  <c r="Q58" s="1"/>
  <c r="O57"/>
  <c r="Q57" s="1"/>
  <c r="O56"/>
  <c r="Q56" s="1"/>
  <c r="N55"/>
  <c r="M55"/>
  <c r="L55"/>
  <c r="O54"/>
  <c r="Q54" s="1"/>
  <c r="O53"/>
  <c r="Q53" s="1"/>
  <c r="O52"/>
  <c r="Q52" s="1"/>
  <c r="O51"/>
  <c r="Q51" s="1"/>
  <c r="O50"/>
  <c r="Q50" s="1"/>
  <c r="O48"/>
  <c r="Q48" s="1"/>
  <c r="O47"/>
  <c r="Q47" s="1"/>
  <c r="N46"/>
  <c r="M46"/>
  <c r="L46"/>
  <c r="O45"/>
  <c r="Q45" s="1"/>
  <c r="O44"/>
  <c r="Q44" s="1"/>
  <c r="O43"/>
  <c r="Q43" s="1"/>
  <c r="O42"/>
  <c r="Q42" s="1"/>
  <c r="O41"/>
  <c r="Q41" s="1"/>
  <c r="O40"/>
  <c r="Q40" s="1"/>
  <c r="O39"/>
  <c r="Q39" s="1"/>
  <c r="O38"/>
  <c r="Q38" s="1"/>
  <c r="N37"/>
  <c r="M37"/>
  <c r="L37"/>
  <c r="O36"/>
  <c r="Q36" s="1"/>
  <c r="O35"/>
  <c r="Q35" s="1"/>
  <c r="O34"/>
  <c r="Q34" s="1"/>
  <c r="O33"/>
  <c r="Q33" s="1"/>
  <c r="O32"/>
  <c r="Q32" s="1"/>
  <c r="O31"/>
  <c r="Q31" s="1"/>
  <c r="O30"/>
  <c r="Q30" s="1"/>
  <c r="O29"/>
  <c r="Q29" s="1"/>
  <c r="N28"/>
  <c r="M28"/>
  <c r="L28"/>
  <c r="O27"/>
  <c r="Q27" s="1"/>
  <c r="O25"/>
  <c r="Q25" s="1"/>
  <c r="O24"/>
  <c r="Q24" s="1"/>
  <c r="O23"/>
  <c r="Q23" s="1"/>
  <c r="O22"/>
  <c r="Q22" s="1"/>
  <c r="O21"/>
  <c r="Q21" s="1"/>
  <c r="O20"/>
  <c r="Q20" s="1"/>
  <c r="N19"/>
  <c r="N101" s="1"/>
  <c r="M19"/>
  <c r="M101" s="1"/>
  <c r="L19"/>
  <c r="L101" s="1"/>
  <c r="O18"/>
  <c r="Q18" s="1"/>
  <c r="O17"/>
  <c r="Q17" s="1"/>
  <c r="O16"/>
  <c r="Q16" s="1"/>
  <c r="O15"/>
  <c r="Q15" s="1"/>
  <c r="O14"/>
  <c r="O100"/>
  <c r="M12"/>
  <c r="N12" s="1"/>
  <c r="O12" s="1"/>
  <c r="P12" s="1"/>
  <c r="Q12" s="1"/>
  <c r="R12" s="1"/>
  <c r="S12" s="1"/>
  <c r="T12" s="1"/>
  <c r="U12" s="1"/>
  <c r="V12" s="1"/>
  <c r="W12" s="1"/>
  <c r="X12" s="1"/>
  <c r="Y12" s="1"/>
  <c r="Z12" s="1"/>
  <c r="AA12" s="1"/>
  <c r="AB12" s="1"/>
  <c r="AC12" s="1"/>
  <c r="R422" i="7" l="1"/>
  <c r="P422"/>
  <c r="R430"/>
  <c r="P430"/>
  <c r="R438"/>
  <c r="P438"/>
  <c r="R417"/>
  <c r="P417"/>
  <c r="R421"/>
  <c r="P421"/>
  <c r="R425"/>
  <c r="P425"/>
  <c r="R429"/>
  <c r="P429"/>
  <c r="R433"/>
  <c r="P433"/>
  <c r="R437"/>
  <c r="P437"/>
  <c r="R441"/>
  <c r="P441"/>
  <c r="Q416"/>
  <c r="P416"/>
  <c r="Q420"/>
  <c r="P420"/>
  <c r="Q424"/>
  <c r="P424"/>
  <c r="Q428"/>
  <c r="P428"/>
  <c r="Q432"/>
  <c r="P432"/>
  <c r="Q436"/>
  <c r="P436"/>
  <c r="Q440"/>
  <c r="P440"/>
  <c r="Q444"/>
  <c r="P444"/>
  <c r="R445"/>
  <c r="P445"/>
  <c r="Q446"/>
  <c r="P446"/>
  <c r="R444"/>
  <c r="Q81" i="10"/>
  <c r="AH81" s="1"/>
  <c r="Q94"/>
  <c r="AH94" s="1"/>
  <c r="Q83"/>
  <c r="AH83" s="1"/>
  <c r="P46"/>
  <c r="V82"/>
  <c r="AB55"/>
  <c r="AB91"/>
  <c r="AG24"/>
  <c r="AH36"/>
  <c r="AH38"/>
  <c r="AH59"/>
  <c r="P19"/>
  <c r="P101" s="1"/>
  <c r="AG30"/>
  <c r="V28"/>
  <c r="V46"/>
  <c r="V64"/>
  <c r="AB37"/>
  <c r="AB73"/>
  <c r="AA98"/>
  <c r="AA103" s="1"/>
  <c r="O19"/>
  <c r="O101" s="1"/>
  <c r="AH25"/>
  <c r="L102"/>
  <c r="L104" s="1"/>
  <c r="P37"/>
  <c r="AH31"/>
  <c r="AH33"/>
  <c r="AH35"/>
  <c r="AH40"/>
  <c r="AH42"/>
  <c r="AH44"/>
  <c r="P55"/>
  <c r="AH50"/>
  <c r="AH52"/>
  <c r="AH54"/>
  <c r="AH56"/>
  <c r="AH66"/>
  <c r="AH68"/>
  <c r="AH70"/>
  <c r="AH72"/>
  <c r="AH74"/>
  <c r="AH84"/>
  <c r="AH86"/>
  <c r="AH88"/>
  <c r="AH90"/>
  <c r="AG16"/>
  <c r="AG35"/>
  <c r="AG41"/>
  <c r="AG69"/>
  <c r="AG80"/>
  <c r="AG94"/>
  <c r="AG96"/>
  <c r="AH63"/>
  <c r="AH65"/>
  <c r="AH77"/>
  <c r="AG58"/>
  <c r="AG61"/>
  <c r="AG72"/>
  <c r="AG75"/>
  <c r="AG56"/>
  <c r="P64"/>
  <c r="AG86"/>
  <c r="P91"/>
  <c r="AG92"/>
  <c r="P98"/>
  <c r="P103" s="1"/>
  <c r="AA19"/>
  <c r="AA101" s="1"/>
  <c r="R418" i="7"/>
  <c r="R434"/>
  <c r="AH15" i="10"/>
  <c r="AH16"/>
  <c r="AH27"/>
  <c r="AH29"/>
  <c r="AH30"/>
  <c r="AH34"/>
  <c r="AH41"/>
  <c r="AH45"/>
  <c r="AH47"/>
  <c r="AH48"/>
  <c r="AH61"/>
  <c r="AH79"/>
  <c r="AH95"/>
  <c r="AG15"/>
  <c r="AG17"/>
  <c r="AH18"/>
  <c r="AG21"/>
  <c r="AG23"/>
  <c r="AG29"/>
  <c r="AG31"/>
  <c r="AH32"/>
  <c r="AG34"/>
  <c r="AG42"/>
  <c r="AH43"/>
  <c r="AG45"/>
  <c r="AG48"/>
  <c r="AG51"/>
  <c r="AG54"/>
  <c r="AG57"/>
  <c r="AG62"/>
  <c r="AG68"/>
  <c r="P73"/>
  <c r="AG74"/>
  <c r="P82"/>
  <c r="AG76"/>
  <c r="AG79"/>
  <c r="AG87"/>
  <c r="AG90"/>
  <c r="R426" i="7"/>
  <c r="R442"/>
  <c r="AH22" i="10"/>
  <c r="M102"/>
  <c r="M104" s="1"/>
  <c r="AH51"/>
  <c r="AH53"/>
  <c r="AH58"/>
  <c r="AH60"/>
  <c r="AH62"/>
  <c r="AH67"/>
  <c r="AH69"/>
  <c r="AH71"/>
  <c r="AH76"/>
  <c r="AH78"/>
  <c r="AH80"/>
  <c r="AH85"/>
  <c r="AH87"/>
  <c r="AH89"/>
  <c r="AH93"/>
  <c r="AH96"/>
  <c r="AG18"/>
  <c r="AG22"/>
  <c r="AG25"/>
  <c r="AG32"/>
  <c r="AG33"/>
  <c r="AG36"/>
  <c r="AG38"/>
  <c r="AG39"/>
  <c r="AG40"/>
  <c r="AG43"/>
  <c r="AG44"/>
  <c r="AG52"/>
  <c r="AG53"/>
  <c r="AG59"/>
  <c r="AG60"/>
  <c r="AG63"/>
  <c r="AG65"/>
  <c r="AG66"/>
  <c r="AG67"/>
  <c r="AG70"/>
  <c r="AG71"/>
  <c r="AG77"/>
  <c r="AG78"/>
  <c r="AG81"/>
  <c r="AG83"/>
  <c r="AG84"/>
  <c r="AG85"/>
  <c r="AG88"/>
  <c r="AG89"/>
  <c r="AG93"/>
  <c r="AG95"/>
  <c r="S102"/>
  <c r="S104" s="1"/>
  <c r="X102"/>
  <c r="Z102"/>
  <c r="Z104" s="1"/>
  <c r="AH23"/>
  <c r="AH20"/>
  <c r="AH24"/>
  <c r="AG20"/>
  <c r="N102"/>
  <c r="N104" s="1"/>
  <c r="P28"/>
  <c r="W55"/>
  <c r="W91"/>
  <c r="AC17"/>
  <c r="AH17" s="1"/>
  <c r="AC92"/>
  <c r="AC98" s="1"/>
  <c r="AC103" s="1"/>
  <c r="Q415" i="7"/>
  <c r="Q419"/>
  <c r="Q423"/>
  <c r="Q427"/>
  <c r="Q431"/>
  <c r="Q435"/>
  <c r="Q439"/>
  <c r="Q443"/>
  <c r="O28" i="10"/>
  <c r="Q37"/>
  <c r="O46"/>
  <c r="O64"/>
  <c r="Q73"/>
  <c r="O82"/>
  <c r="O98"/>
  <c r="O103" s="1"/>
  <c r="U19"/>
  <c r="U101" s="1"/>
  <c r="U28"/>
  <c r="U46"/>
  <c r="U64"/>
  <c r="U82"/>
  <c r="R415" i="7"/>
  <c r="R419"/>
  <c r="R423"/>
  <c r="R427"/>
  <c r="R431"/>
  <c r="R435"/>
  <c r="R439"/>
  <c r="R443"/>
  <c r="R446"/>
  <c r="R102" i="10"/>
  <c r="R104" s="1"/>
  <c r="T102"/>
  <c r="V37"/>
  <c r="V55"/>
  <c r="V73"/>
  <c r="V91"/>
  <c r="U98"/>
  <c r="U103" s="1"/>
  <c r="W92"/>
  <c r="W98" s="1"/>
  <c r="W103" s="1"/>
  <c r="V98"/>
  <c r="V103" s="1"/>
  <c r="AB28"/>
  <c r="AA28"/>
  <c r="Y102"/>
  <c r="Y104" s="1"/>
  <c r="AB46"/>
  <c r="AA46"/>
  <c r="AC55"/>
  <c r="AB64"/>
  <c r="AA64"/>
  <c r="AB82"/>
  <c r="AA82"/>
  <c r="AC91"/>
  <c r="AB98"/>
  <c r="AB103" s="1"/>
  <c r="Q418" i="7"/>
  <c r="Q422"/>
  <c r="Q426"/>
  <c r="Q430"/>
  <c r="Q434"/>
  <c r="Q438"/>
  <c r="Q442"/>
  <c r="R416"/>
  <c r="Q417"/>
  <c r="Q421"/>
  <c r="Q425"/>
  <c r="Q429"/>
  <c r="Q433"/>
  <c r="Q437"/>
  <c r="Q441"/>
  <c r="Q445"/>
  <c r="R420"/>
  <c r="R424"/>
  <c r="R428"/>
  <c r="R432"/>
  <c r="R436"/>
  <c r="R440"/>
  <c r="V19" i="10"/>
  <c r="V101" s="1"/>
  <c r="AB19"/>
  <c r="AB101" s="1"/>
  <c r="AG14"/>
  <c r="Q14"/>
  <c r="Q19" s="1"/>
  <c r="Q101" s="1"/>
  <c r="X104"/>
  <c r="AC37"/>
  <c r="AC73"/>
  <c r="AC14"/>
  <c r="AC21"/>
  <c r="AC28" s="1"/>
  <c r="AA37"/>
  <c r="AC39"/>
  <c r="AC46" s="1"/>
  <c r="AA55"/>
  <c r="AC57"/>
  <c r="AC64" s="1"/>
  <c r="AA73"/>
  <c r="AC75"/>
  <c r="AC82" s="1"/>
  <c r="AA91"/>
  <c r="W37"/>
  <c r="W73"/>
  <c r="W14"/>
  <c r="W19" s="1"/>
  <c r="W101" s="1"/>
  <c r="W21"/>
  <c r="W28" s="1"/>
  <c r="U37"/>
  <c r="W39"/>
  <c r="W46" s="1"/>
  <c r="U55"/>
  <c r="W57"/>
  <c r="W64" s="1"/>
  <c r="U73"/>
  <c r="W75"/>
  <c r="W82" s="1"/>
  <c r="U91"/>
  <c r="Q55"/>
  <c r="Q28"/>
  <c r="O37"/>
  <c r="Q46"/>
  <c r="O55"/>
  <c r="Q64"/>
  <c r="O73"/>
  <c r="Q82"/>
  <c r="O91"/>
  <c r="D5" i="17"/>
  <c r="B5"/>
  <c r="D5" i="16"/>
  <c r="B5"/>
  <c r="D5" i="15"/>
  <c r="B5"/>
  <c r="D5" i="14"/>
  <c r="B5"/>
  <c r="Q91" i="10" l="1"/>
  <c r="Q102" s="1"/>
  <c r="AC19"/>
  <c r="AC101" s="1"/>
  <c r="AH39"/>
  <c r="AH92"/>
  <c r="Q98"/>
  <c r="Q103" s="1"/>
  <c r="P102"/>
  <c r="AH75"/>
  <c r="AH57"/>
  <c r="AH21"/>
  <c r="V102"/>
  <c r="V104" s="1"/>
  <c r="U102"/>
  <c r="U104" s="1"/>
  <c r="O102"/>
  <c r="O104" s="1"/>
  <c r="AA102"/>
  <c r="AA104" s="1"/>
  <c r="AB102"/>
  <c r="AB104" s="1"/>
  <c r="AH14"/>
  <c r="AC102"/>
  <c r="W102"/>
  <c r="W104" s="1"/>
  <c r="F3" i="19"/>
  <c r="C3" i="18" s="1"/>
  <c r="C2"/>
  <c r="C19" i="9"/>
  <c r="AC104" i="10" l="1"/>
  <c r="C5" i="15"/>
  <c r="C5" i="16"/>
  <c r="C5" i="17"/>
  <c r="C5" i="14"/>
  <c r="D19" i="9"/>
  <c r="N55" i="18" l="1"/>
  <c r="N54"/>
  <c r="N53"/>
  <c r="N52"/>
  <c r="N51"/>
  <c r="N50"/>
  <c r="N49"/>
  <c r="N48"/>
  <c r="N47"/>
  <c r="N46"/>
  <c r="N45"/>
  <c r="N44"/>
  <c r="N39"/>
  <c r="N38"/>
  <c r="N37"/>
  <c r="N36"/>
  <c r="N35"/>
  <c r="N34"/>
  <c r="N33"/>
  <c r="N32"/>
  <c r="N31"/>
  <c r="N30"/>
  <c r="N29"/>
  <c r="N28"/>
  <c r="N13"/>
  <c r="N14"/>
  <c r="N15"/>
  <c r="N16"/>
  <c r="N17"/>
  <c r="N18"/>
  <c r="N19"/>
  <c r="N20"/>
  <c r="N21"/>
  <c r="N22"/>
  <c r="N23"/>
  <c r="N12"/>
  <c r="I13" i="10" l="1"/>
  <c r="M56" i="18"/>
  <c r="L56"/>
  <c r="N56"/>
  <c r="M40"/>
  <c r="L40"/>
  <c r="N40"/>
  <c r="M24"/>
  <c r="L24"/>
  <c r="D4" i="10"/>
  <c r="C5" i="9"/>
  <c r="C4"/>
  <c r="D5" i="8"/>
  <c r="D4"/>
  <c r="C5" i="7"/>
  <c r="C4"/>
  <c r="C6" i="6"/>
  <c r="C5"/>
  <c r="N24" i="18" l="1"/>
  <c r="D3" i="10"/>
  <c r="AK5" l="1"/>
  <c r="AK6" s="1"/>
  <c r="AJ7"/>
  <c r="AB418" i="7"/>
  <c r="AA418"/>
  <c r="W418"/>
  <c r="X418"/>
  <c r="S418"/>
  <c r="T418"/>
  <c r="AA421"/>
  <c r="X421"/>
  <c r="W421"/>
  <c r="T421"/>
  <c r="AB421"/>
  <c r="S421"/>
  <c r="AB444"/>
  <c r="AA444"/>
  <c r="X444"/>
  <c r="S444"/>
  <c r="W444"/>
  <c r="T444"/>
  <c r="AA423"/>
  <c r="X423"/>
  <c r="W423"/>
  <c r="S423"/>
  <c r="AB423"/>
  <c r="T423"/>
  <c r="AA439"/>
  <c r="X439"/>
  <c r="W439"/>
  <c r="S439"/>
  <c r="AB439"/>
  <c r="T439"/>
  <c r="AB422"/>
  <c r="AA422"/>
  <c r="X422"/>
  <c r="S422"/>
  <c r="W422"/>
  <c r="T422"/>
  <c r="AB438"/>
  <c r="AA438"/>
  <c r="W438"/>
  <c r="X438"/>
  <c r="S438"/>
  <c r="T438"/>
  <c r="AA425"/>
  <c r="X425"/>
  <c r="AB425"/>
  <c r="W425"/>
  <c r="T425"/>
  <c r="S425"/>
  <c r="AA441"/>
  <c r="X441"/>
  <c r="AB441"/>
  <c r="W441"/>
  <c r="T441"/>
  <c r="S441"/>
  <c r="AB416"/>
  <c r="AA416"/>
  <c r="X416"/>
  <c r="S416"/>
  <c r="W416"/>
  <c r="T416"/>
  <c r="AB432"/>
  <c r="AA432"/>
  <c r="X432"/>
  <c r="S432"/>
  <c r="W432"/>
  <c r="T432"/>
  <c r="AB428"/>
  <c r="AA428"/>
  <c r="X428"/>
  <c r="S428"/>
  <c r="W428"/>
  <c r="T428"/>
  <c r="AA427"/>
  <c r="AB427"/>
  <c r="X427"/>
  <c r="W427"/>
  <c r="S427"/>
  <c r="T427"/>
  <c r="AA443"/>
  <c r="AB443"/>
  <c r="X443"/>
  <c r="W443"/>
  <c r="S443"/>
  <c r="T443"/>
  <c r="AB426"/>
  <c r="AA426"/>
  <c r="W426"/>
  <c r="X426"/>
  <c r="S426"/>
  <c r="T426"/>
  <c r="AB442"/>
  <c r="AA442"/>
  <c r="X442"/>
  <c r="S442"/>
  <c r="W442"/>
  <c r="T442"/>
  <c r="AA429"/>
  <c r="X429"/>
  <c r="W429"/>
  <c r="T429"/>
  <c r="AB429"/>
  <c r="S429"/>
  <c r="AA445"/>
  <c r="X445"/>
  <c r="W445"/>
  <c r="T445"/>
  <c r="AB445"/>
  <c r="S445"/>
  <c r="AB420"/>
  <c r="AA420"/>
  <c r="X420"/>
  <c r="S420"/>
  <c r="W420"/>
  <c r="T420"/>
  <c r="AB436"/>
  <c r="AA436"/>
  <c r="X436"/>
  <c r="S436"/>
  <c r="W436"/>
  <c r="T436"/>
  <c r="AA419"/>
  <c r="AB419"/>
  <c r="X419"/>
  <c r="W419"/>
  <c r="S419"/>
  <c r="T419"/>
  <c r="AA435"/>
  <c r="AB435"/>
  <c r="X435"/>
  <c r="W435"/>
  <c r="S435"/>
  <c r="T435"/>
  <c r="AB434"/>
  <c r="AA434"/>
  <c r="X434"/>
  <c r="S434"/>
  <c r="W434"/>
  <c r="T434"/>
  <c r="AA437"/>
  <c r="X437"/>
  <c r="W437"/>
  <c r="T437"/>
  <c r="AB437"/>
  <c r="S437"/>
  <c r="AA415"/>
  <c r="X415"/>
  <c r="W415"/>
  <c r="AB415"/>
  <c r="S415"/>
  <c r="T415"/>
  <c r="AA431"/>
  <c r="X431"/>
  <c r="W431"/>
  <c r="AB431"/>
  <c r="S431"/>
  <c r="T431"/>
  <c r="AB430"/>
  <c r="AA430"/>
  <c r="W430"/>
  <c r="X430"/>
  <c r="S430"/>
  <c r="T430"/>
  <c r="AB446"/>
  <c r="AA446"/>
  <c r="W446"/>
  <c r="X446"/>
  <c r="S446"/>
  <c r="T446"/>
  <c r="AA417"/>
  <c r="X417"/>
  <c r="AB417"/>
  <c r="W417"/>
  <c r="T417"/>
  <c r="S417"/>
  <c r="AA433"/>
  <c r="X433"/>
  <c r="AB433"/>
  <c r="W433"/>
  <c r="T433"/>
  <c r="S433"/>
  <c r="AB424"/>
  <c r="AA424"/>
  <c r="X424"/>
  <c r="S424"/>
  <c r="W424"/>
  <c r="T424"/>
  <c r="AB440"/>
  <c r="AA440"/>
  <c r="X440"/>
  <c r="S440"/>
  <c r="W440"/>
  <c r="T440"/>
  <c r="AD93" i="10"/>
  <c r="AD94"/>
  <c r="AD95"/>
  <c r="AD96"/>
  <c r="AD97"/>
  <c r="AD92"/>
  <c r="AD84"/>
  <c r="AD85"/>
  <c r="AD86"/>
  <c r="AD87"/>
  <c r="AD88"/>
  <c r="AD89"/>
  <c r="AD90"/>
  <c r="AD83"/>
  <c r="AD75"/>
  <c r="AD76"/>
  <c r="AD77"/>
  <c r="AD78"/>
  <c r="AD79"/>
  <c r="AD80"/>
  <c r="AD81"/>
  <c r="AD74"/>
  <c r="AD66"/>
  <c r="AD67"/>
  <c r="AD68"/>
  <c r="AD69"/>
  <c r="AD70"/>
  <c r="AD71"/>
  <c r="AD72"/>
  <c r="AD65"/>
  <c r="AD57"/>
  <c r="AD58"/>
  <c r="AD59"/>
  <c r="AD60"/>
  <c r="AD61"/>
  <c r="AD62"/>
  <c r="AD63"/>
  <c r="AD56"/>
  <c r="AD48"/>
  <c r="AD49"/>
  <c r="AD50"/>
  <c r="AD51"/>
  <c r="AD52"/>
  <c r="AD53"/>
  <c r="AD54"/>
  <c r="AD47"/>
  <c r="AD39"/>
  <c r="AD40"/>
  <c r="AD41"/>
  <c r="AD42"/>
  <c r="AD43"/>
  <c r="AD44"/>
  <c r="AD45"/>
  <c r="AD38"/>
  <c r="AD30"/>
  <c r="AD31"/>
  <c r="AD32"/>
  <c r="AD33"/>
  <c r="AD34"/>
  <c r="AD35"/>
  <c r="AD36"/>
  <c r="AD29"/>
  <c r="AD21"/>
  <c r="AD22"/>
  <c r="AD23"/>
  <c r="AD24"/>
  <c r="AD25"/>
  <c r="AD27"/>
  <c r="AD20"/>
  <c r="AD15"/>
  <c r="AD16"/>
  <c r="AD17"/>
  <c r="AD18"/>
  <c r="I100"/>
  <c r="I96"/>
  <c r="I95"/>
  <c r="I94"/>
  <c r="I93"/>
  <c r="I92"/>
  <c r="I90"/>
  <c r="I89"/>
  <c r="I88"/>
  <c r="I87"/>
  <c r="I86"/>
  <c r="I85"/>
  <c r="I84"/>
  <c r="I83"/>
  <c r="I81"/>
  <c r="I80"/>
  <c r="I79"/>
  <c r="I78"/>
  <c r="I77"/>
  <c r="I76"/>
  <c r="I75"/>
  <c r="I74"/>
  <c r="I72"/>
  <c r="I71"/>
  <c r="I70"/>
  <c r="I69"/>
  <c r="I68"/>
  <c r="I67"/>
  <c r="I66"/>
  <c r="I65"/>
  <c r="I63"/>
  <c r="I62"/>
  <c r="I61"/>
  <c r="I60"/>
  <c r="I59"/>
  <c r="I58"/>
  <c r="I57"/>
  <c r="I56"/>
  <c r="I54"/>
  <c r="I53"/>
  <c r="I52"/>
  <c r="I51"/>
  <c r="I50"/>
  <c r="I48"/>
  <c r="I47"/>
  <c r="I45"/>
  <c r="I44"/>
  <c r="I43"/>
  <c r="I42"/>
  <c r="I41"/>
  <c r="I40"/>
  <c r="I39"/>
  <c r="I38"/>
  <c r="I36"/>
  <c r="I35"/>
  <c r="I34"/>
  <c r="I33"/>
  <c r="I32"/>
  <c r="I31"/>
  <c r="I30"/>
  <c r="I29"/>
  <c r="I27"/>
  <c r="I25"/>
  <c r="I24"/>
  <c r="I23"/>
  <c r="I22"/>
  <c r="I21"/>
  <c r="I20"/>
  <c r="I15"/>
  <c r="I16"/>
  <c r="I17"/>
  <c r="I18"/>
  <c r="AB43" i="19"/>
  <c r="AA43"/>
  <c r="AB42"/>
  <c r="AA42"/>
  <c r="AB39"/>
  <c r="AA39"/>
  <c r="AB38"/>
  <c r="AA38"/>
  <c r="AB35"/>
  <c r="AA35"/>
  <c r="AB34"/>
  <c r="AA34"/>
  <c r="Q33"/>
  <c r="AB31"/>
  <c r="AA31"/>
  <c r="AB30"/>
  <c r="AA30"/>
  <c r="AB27"/>
  <c r="AA27"/>
  <c r="AB26"/>
  <c r="AA26"/>
  <c r="AB23"/>
  <c r="AA23"/>
  <c r="AB22"/>
  <c r="AA22"/>
  <c r="AB15"/>
  <c r="AB51" s="1"/>
  <c r="AA15"/>
  <c r="AA51" s="1"/>
  <c r="AB11"/>
  <c r="AA11"/>
  <c r="Z51"/>
  <c r="S51"/>
  <c r="R51"/>
  <c r="Z50"/>
  <c r="A49"/>
  <c r="P47"/>
  <c r="P51" s="1"/>
  <c r="O47"/>
  <c r="O51" s="1"/>
  <c r="M47"/>
  <c r="M51" s="1"/>
  <c r="L47"/>
  <c r="L51" s="1"/>
  <c r="J47"/>
  <c r="J51" s="1"/>
  <c r="I47"/>
  <c r="I51" s="1"/>
  <c r="H47"/>
  <c r="H51" s="1"/>
  <c r="E47"/>
  <c r="J46"/>
  <c r="J50" s="1"/>
  <c r="I46"/>
  <c r="I50" s="1"/>
  <c r="H46"/>
  <c r="A45"/>
  <c r="J44"/>
  <c r="I44"/>
  <c r="H44"/>
  <c r="Y43"/>
  <c r="Y42"/>
  <c r="P44"/>
  <c r="O44"/>
  <c r="M44"/>
  <c r="L44"/>
  <c r="A41"/>
  <c r="J40"/>
  <c r="I40"/>
  <c r="H40"/>
  <c r="Y39"/>
  <c r="Y38"/>
  <c r="P40"/>
  <c r="O40"/>
  <c r="M40"/>
  <c r="L40"/>
  <c r="D40"/>
  <c r="A37"/>
  <c r="J36"/>
  <c r="I36"/>
  <c r="H36"/>
  <c r="Y35"/>
  <c r="Y34"/>
  <c r="A33"/>
  <c r="J32"/>
  <c r="I32"/>
  <c r="H32"/>
  <c r="Y31"/>
  <c r="Y30"/>
  <c r="A29"/>
  <c r="J28"/>
  <c r="I28"/>
  <c r="H28"/>
  <c r="Y27"/>
  <c r="Y26"/>
  <c r="A25"/>
  <c r="J24"/>
  <c r="I24"/>
  <c r="H24"/>
  <c r="Y23"/>
  <c r="Y22"/>
  <c r="A21"/>
  <c r="A20"/>
  <c r="Z19"/>
  <c r="J19"/>
  <c r="I19"/>
  <c r="H19"/>
  <c r="Y15"/>
  <c r="Y51" s="1"/>
  <c r="S14"/>
  <c r="S12"/>
  <c r="Y11"/>
  <c r="Y50" s="1"/>
  <c r="H48" l="1"/>
  <c r="J52"/>
  <c r="AK7" i="10"/>
  <c r="AJ13" s="1"/>
  <c r="AB19" i="19"/>
  <c r="Z52"/>
  <c r="Y52"/>
  <c r="D3" i="8"/>
  <c r="C4" i="6"/>
  <c r="C3" i="9"/>
  <c r="C3" i="7"/>
  <c r="D2" i="10"/>
  <c r="C3" i="6"/>
  <c r="C2" i="9"/>
  <c r="D2" i="8"/>
  <c r="C2" i="7"/>
  <c r="D1" i="10"/>
  <c r="AA19" i="19"/>
  <c r="R40"/>
  <c r="I52"/>
  <c r="R44"/>
  <c r="H50"/>
  <c r="H52" s="1"/>
  <c r="AB50"/>
  <c r="AB52" s="1"/>
  <c r="Y19"/>
  <c r="J48"/>
  <c r="AA50"/>
  <c r="AA52" s="1"/>
  <c r="I48"/>
  <c r="AT16" i="10" l="1"/>
  <c r="AT26"/>
  <c r="AT35"/>
  <c r="AT53"/>
  <c r="AT80"/>
  <c r="AO80"/>
  <c r="AO35"/>
  <c r="AT15"/>
  <c r="AT25"/>
  <c r="AT21"/>
  <c r="AT34"/>
  <c r="AT30"/>
  <c r="AT43"/>
  <c r="AT39"/>
  <c r="AT52"/>
  <c r="AT48"/>
  <c r="AT61"/>
  <c r="AT57"/>
  <c r="AT70"/>
  <c r="AT66"/>
  <c r="AT79"/>
  <c r="AT75"/>
  <c r="AT88"/>
  <c r="AT84"/>
  <c r="AT95"/>
  <c r="AO97"/>
  <c r="AO93"/>
  <c r="AO88"/>
  <c r="AO84"/>
  <c r="AO79"/>
  <c r="AO75"/>
  <c r="AO70"/>
  <c r="AO66"/>
  <c r="AO61"/>
  <c r="AO57"/>
  <c r="AO52"/>
  <c r="AO48"/>
  <c r="AO43"/>
  <c r="AO39"/>
  <c r="AO34"/>
  <c r="AO30"/>
  <c r="AO25"/>
  <c r="AO21"/>
  <c r="AO16"/>
  <c r="AT17"/>
  <c r="AT27"/>
  <c r="AT23"/>
  <c r="AT36"/>
  <c r="AT45"/>
  <c r="AT54"/>
  <c r="AT63"/>
  <c r="AT72"/>
  <c r="AT81"/>
  <c r="AT90"/>
  <c r="AT97"/>
  <c r="AO95"/>
  <c r="AO86"/>
  <c r="AO77"/>
  <c r="AO68"/>
  <c r="AO59"/>
  <c r="AO50"/>
  <c r="AO41"/>
  <c r="AO32"/>
  <c r="AO23"/>
  <c r="AO14"/>
  <c r="AT31"/>
  <c r="AT49"/>
  <c r="AT58"/>
  <c r="AT67"/>
  <c r="AT89"/>
  <c r="AT96"/>
  <c r="AO94"/>
  <c r="AO89"/>
  <c r="AO71"/>
  <c r="AO62"/>
  <c r="AO53"/>
  <c r="AO44"/>
  <c r="AO26"/>
  <c r="AO17"/>
  <c r="AT18"/>
  <c r="AT14"/>
  <c r="AT24"/>
  <c r="AT20"/>
  <c r="AT33"/>
  <c r="AT29"/>
  <c r="AT42"/>
  <c r="AT38"/>
  <c r="AT51"/>
  <c r="AT47"/>
  <c r="AT60"/>
  <c r="AT56"/>
  <c r="AT69"/>
  <c r="AT65"/>
  <c r="AT78"/>
  <c r="AT74"/>
  <c r="AT87"/>
  <c r="AT83"/>
  <c r="AT94"/>
  <c r="AO96"/>
  <c r="AO92"/>
  <c r="AO87"/>
  <c r="AO83"/>
  <c r="AO78"/>
  <c r="AO74"/>
  <c r="AO69"/>
  <c r="AO65"/>
  <c r="AO60"/>
  <c r="AO56"/>
  <c r="AO51"/>
  <c r="AO47"/>
  <c r="AO42"/>
  <c r="AO38"/>
  <c r="AO33"/>
  <c r="AO29"/>
  <c r="AO24"/>
  <c r="AO20"/>
  <c r="AO15"/>
  <c r="AT32"/>
  <c r="AT41"/>
  <c r="AT50"/>
  <c r="AT59"/>
  <c r="AT68"/>
  <c r="AT77"/>
  <c r="AT86"/>
  <c r="AT93"/>
  <c r="AO90"/>
  <c r="AO81"/>
  <c r="AO72"/>
  <c r="AO63"/>
  <c r="AO54"/>
  <c r="AO45"/>
  <c r="AO36"/>
  <c r="AO27"/>
  <c r="AO18"/>
  <c r="AT22"/>
  <c r="AT44"/>
  <c r="AT40"/>
  <c r="AT62"/>
  <c r="AT71"/>
  <c r="AT76"/>
  <c r="AT85"/>
  <c r="AT92"/>
  <c r="AO85"/>
  <c r="AO76"/>
  <c r="AO67"/>
  <c r="AO58"/>
  <c r="AO49"/>
  <c r="AO40"/>
  <c r="AO31"/>
  <c r="AO22"/>
  <c r="AS85"/>
  <c r="AJ16"/>
  <c r="AJ27"/>
  <c r="AJ23"/>
  <c r="AJ36"/>
  <c r="AJ32"/>
  <c r="AJ45"/>
  <c r="AJ41"/>
  <c r="AJ54"/>
  <c r="AJ50"/>
  <c r="AJ63"/>
  <c r="AJ59"/>
  <c r="AJ72"/>
  <c r="AJ68"/>
  <c r="AJ81"/>
  <c r="AJ77"/>
  <c r="AJ90"/>
  <c r="AJ86"/>
  <c r="AJ96"/>
  <c r="AJ92"/>
  <c r="AJ14"/>
  <c r="AJ21"/>
  <c r="AJ30"/>
  <c r="AJ39"/>
  <c r="AJ48"/>
  <c r="AJ57"/>
  <c r="AJ66"/>
  <c r="AJ75"/>
  <c r="AJ84"/>
  <c r="AJ20"/>
  <c r="AJ29"/>
  <c r="AJ38"/>
  <c r="AJ47"/>
  <c r="AJ56"/>
  <c r="AJ65"/>
  <c r="AJ74"/>
  <c r="AJ83"/>
  <c r="AJ15"/>
  <c r="AJ26"/>
  <c r="AJ22"/>
  <c r="AJ35"/>
  <c r="AJ31"/>
  <c r="AJ44"/>
  <c r="AJ40"/>
  <c r="AJ53"/>
  <c r="AJ49"/>
  <c r="AJ62"/>
  <c r="AJ58"/>
  <c r="AJ71"/>
  <c r="AJ67"/>
  <c r="AJ80"/>
  <c r="AJ76"/>
  <c r="AJ89"/>
  <c r="AJ85"/>
  <c r="AJ95"/>
  <c r="AJ97"/>
  <c r="AJ18"/>
  <c r="AJ25"/>
  <c r="AJ34"/>
  <c r="AJ43"/>
  <c r="AJ52"/>
  <c r="AJ61"/>
  <c r="AJ70"/>
  <c r="AJ79"/>
  <c r="AJ88"/>
  <c r="AJ94"/>
  <c r="AJ17"/>
  <c r="AJ24"/>
  <c r="AJ33"/>
  <c r="AJ42"/>
  <c r="AJ51"/>
  <c r="AJ60"/>
  <c r="AJ69"/>
  <c r="AJ78"/>
  <c r="AJ87"/>
  <c r="AJ93"/>
  <c r="AI42"/>
  <c r="AS81"/>
  <c r="AN23"/>
  <c r="AI85"/>
  <c r="AI34"/>
  <c r="AI59"/>
  <c r="AN95"/>
  <c r="AN96"/>
  <c r="AI44"/>
  <c r="AI94"/>
  <c r="AN53"/>
  <c r="AI78"/>
  <c r="AN40"/>
  <c r="AN59"/>
  <c r="AS45"/>
  <c r="AS49"/>
  <c r="AI93"/>
  <c r="AI80"/>
  <c r="AI22"/>
  <c r="AI66"/>
  <c r="AI70"/>
  <c r="AN31"/>
  <c r="AI24"/>
  <c r="AI60"/>
  <c r="AI96"/>
  <c r="AI23"/>
  <c r="AI95"/>
  <c r="AN41"/>
  <c r="AN77"/>
  <c r="AS27"/>
  <c r="AS63"/>
  <c r="AN74"/>
  <c r="AS31"/>
  <c r="AS67"/>
  <c r="AI49"/>
  <c r="AI48"/>
  <c r="AI26"/>
  <c r="AI62"/>
  <c r="AI58"/>
  <c r="AI39"/>
  <c r="AI16"/>
  <c r="AI52"/>
  <c r="AI88"/>
  <c r="AN22"/>
  <c r="AN44"/>
  <c r="AN85"/>
  <c r="AI33"/>
  <c r="AI51"/>
  <c r="AI69"/>
  <c r="AI87"/>
  <c r="AN20"/>
  <c r="AN58"/>
  <c r="AI41"/>
  <c r="AI77"/>
  <c r="AN14"/>
  <c r="AN32"/>
  <c r="AN50"/>
  <c r="AN68"/>
  <c r="AN86"/>
  <c r="AS18"/>
  <c r="AS36"/>
  <c r="AS54"/>
  <c r="AS72"/>
  <c r="AS90"/>
  <c r="AN65"/>
  <c r="AN87"/>
  <c r="AS22"/>
  <c r="AS40"/>
  <c r="AS58"/>
  <c r="AS76"/>
  <c r="AS96"/>
  <c r="AS89"/>
  <c r="AS80"/>
  <c r="AS71"/>
  <c r="AS62"/>
  <c r="AS53"/>
  <c r="AS44"/>
  <c r="AS35"/>
  <c r="AS26"/>
  <c r="AS17"/>
  <c r="AN92"/>
  <c r="AN78"/>
  <c r="AN69"/>
  <c r="AN56"/>
  <c r="AS95"/>
  <c r="AS86"/>
  <c r="AS77"/>
  <c r="AS68"/>
  <c r="AS59"/>
  <c r="AS50"/>
  <c r="AS41"/>
  <c r="AS32"/>
  <c r="AS23"/>
  <c r="AS14"/>
  <c r="AN90"/>
  <c r="AN81"/>
  <c r="AN72"/>
  <c r="AN63"/>
  <c r="AN54"/>
  <c r="AN45"/>
  <c r="AN36"/>
  <c r="AN27"/>
  <c r="AN18"/>
  <c r="AI86"/>
  <c r="AI68"/>
  <c r="AI50"/>
  <c r="AI32"/>
  <c r="AI14"/>
  <c r="AN47"/>
  <c r="AN29"/>
  <c r="AS94"/>
  <c r="AI31"/>
  <c r="AI67"/>
  <c r="AI30"/>
  <c r="AI75"/>
  <c r="AI17"/>
  <c r="AI35"/>
  <c r="AI53"/>
  <c r="AI71"/>
  <c r="AI89"/>
  <c r="AI40"/>
  <c r="AI76"/>
  <c r="AI21"/>
  <c r="AI57"/>
  <c r="AI84"/>
  <c r="AI25"/>
  <c r="AI43"/>
  <c r="AI61"/>
  <c r="AI79"/>
  <c r="AI97"/>
  <c r="AN17"/>
  <c r="AN26"/>
  <c r="AN35"/>
  <c r="AN49"/>
  <c r="AN60"/>
  <c r="AI15"/>
  <c r="AI29"/>
  <c r="AI38"/>
  <c r="AI47"/>
  <c r="AI56"/>
  <c r="AI65"/>
  <c r="AI74"/>
  <c r="AI83"/>
  <c r="AI92"/>
  <c r="AN15"/>
  <c r="AN24"/>
  <c r="AN33"/>
  <c r="AN42"/>
  <c r="AN51"/>
  <c r="AN83"/>
  <c r="AI18"/>
  <c r="AI27"/>
  <c r="AI36"/>
  <c r="AI45"/>
  <c r="AI54"/>
  <c r="AI63"/>
  <c r="AI72"/>
  <c r="AI81"/>
  <c r="AI90"/>
  <c r="AN16"/>
  <c r="AN21"/>
  <c r="AN25"/>
  <c r="AN30"/>
  <c r="AN34"/>
  <c r="AN39"/>
  <c r="AN43"/>
  <c r="AN48"/>
  <c r="AN52"/>
  <c r="AN57"/>
  <c r="AN61"/>
  <c r="AN66"/>
  <c r="AN70"/>
  <c r="AN75"/>
  <c r="AN79"/>
  <c r="AN84"/>
  <c r="AN88"/>
  <c r="AN93"/>
  <c r="AN97"/>
  <c r="AS16"/>
  <c r="AS21"/>
  <c r="AS25"/>
  <c r="AS30"/>
  <c r="AS34"/>
  <c r="AS39"/>
  <c r="AS43"/>
  <c r="AS48"/>
  <c r="AS52"/>
  <c r="AS57"/>
  <c r="AS61"/>
  <c r="AS66"/>
  <c r="AS70"/>
  <c r="AS75"/>
  <c r="AS79"/>
  <c r="AS84"/>
  <c r="AS88"/>
  <c r="AS93"/>
  <c r="AS97"/>
  <c r="AN38"/>
  <c r="AN62"/>
  <c r="AN67"/>
  <c r="AN71"/>
  <c r="AN76"/>
  <c r="AN80"/>
  <c r="AN89"/>
  <c r="AN94"/>
  <c r="AS15"/>
  <c r="AS20"/>
  <c r="AS24"/>
  <c r="AS29"/>
  <c r="AS33"/>
  <c r="AS38"/>
  <c r="AS42"/>
  <c r="AS47"/>
  <c r="AS51"/>
  <c r="AS56"/>
  <c r="AS60"/>
  <c r="AS65"/>
  <c r="AS69"/>
  <c r="AS74"/>
  <c r="AS78"/>
  <c r="AS83"/>
  <c r="AS87"/>
  <c r="AS92"/>
  <c r="AI20"/>
  <c r="D56" i="18"/>
  <c r="C56"/>
  <c r="E55"/>
  <c r="E54"/>
  <c r="E53"/>
  <c r="E52"/>
  <c r="E51"/>
  <c r="E50"/>
  <c r="E49"/>
  <c r="E48"/>
  <c r="E47"/>
  <c r="E46"/>
  <c r="E45"/>
  <c r="E44"/>
  <c r="D40"/>
  <c r="C40"/>
  <c r="E39"/>
  <c r="E38"/>
  <c r="E37"/>
  <c r="E36"/>
  <c r="E35"/>
  <c r="E34"/>
  <c r="E33"/>
  <c r="E32"/>
  <c r="E31"/>
  <c r="E30"/>
  <c r="E29"/>
  <c r="E28"/>
  <c r="D24"/>
  <c r="C24"/>
  <c r="E23"/>
  <c r="E22"/>
  <c r="E21"/>
  <c r="E20"/>
  <c r="E19"/>
  <c r="E18"/>
  <c r="E17"/>
  <c r="E16"/>
  <c r="E15"/>
  <c r="E14"/>
  <c r="E12"/>
  <c r="AK22" i="10" l="1"/>
  <c r="AL22" s="1"/>
  <c r="AK48"/>
  <c r="AL48" s="1"/>
  <c r="AK85"/>
  <c r="AL85" s="1"/>
  <c r="AK53"/>
  <c r="AL53" s="1"/>
  <c r="AK80"/>
  <c r="AL80" s="1"/>
  <c r="AK88"/>
  <c r="AL88" s="1"/>
  <c r="AK42"/>
  <c r="AL42" s="1"/>
  <c r="AK44"/>
  <c r="AL44" s="1"/>
  <c r="AK86"/>
  <c r="AL86" s="1"/>
  <c r="AK50"/>
  <c r="AL50" s="1"/>
  <c r="AK14"/>
  <c r="AL14" s="1"/>
  <c r="AK81"/>
  <c r="AL81" s="1"/>
  <c r="AK63"/>
  <c r="AL63" s="1"/>
  <c r="AK45"/>
  <c r="AL45" s="1"/>
  <c r="AK87"/>
  <c r="AL87" s="1"/>
  <c r="AK51"/>
  <c r="AL51" s="1"/>
  <c r="AK83"/>
  <c r="AL83" s="1"/>
  <c r="AK65"/>
  <c r="AL65" s="1"/>
  <c r="AK29"/>
  <c r="AL29" s="1"/>
  <c r="AM29" s="1"/>
  <c r="AK34"/>
  <c r="AL34" s="1"/>
  <c r="AM34" s="1"/>
  <c r="AK43"/>
  <c r="AL43" s="1"/>
  <c r="AK40"/>
  <c r="AL40" s="1"/>
  <c r="AK62"/>
  <c r="AL62" s="1"/>
  <c r="AK89"/>
  <c r="AL89" s="1"/>
  <c r="AK30"/>
  <c r="AL30" s="1"/>
  <c r="AM30" s="1"/>
  <c r="AK95"/>
  <c r="AL95" s="1"/>
  <c r="AK41"/>
  <c r="AL41" s="1"/>
  <c r="AK90"/>
  <c r="AL90" s="1"/>
  <c r="AK54"/>
  <c r="AL54" s="1"/>
  <c r="AK18"/>
  <c r="AL18" s="1"/>
  <c r="AM18" s="1"/>
  <c r="AK78"/>
  <c r="AL78" s="1"/>
  <c r="AK60"/>
  <c r="AL60" s="1"/>
  <c r="AK74"/>
  <c r="AL74" s="1"/>
  <c r="AK56"/>
  <c r="AL56" s="1"/>
  <c r="AK97"/>
  <c r="AL97" s="1"/>
  <c r="AM97" s="1"/>
  <c r="AK16"/>
  <c r="AL16" s="1"/>
  <c r="AM16" s="1"/>
  <c r="AK59"/>
  <c r="AL59" s="1"/>
  <c r="AK23"/>
  <c r="AL23" s="1"/>
  <c r="AK36"/>
  <c r="AL36" s="1"/>
  <c r="AM36" s="1"/>
  <c r="AK96"/>
  <c r="AL96" s="1"/>
  <c r="AK24"/>
  <c r="AL24" s="1"/>
  <c r="AK61"/>
  <c r="AL61" s="1"/>
  <c r="AK76"/>
  <c r="AL76" s="1"/>
  <c r="AK94"/>
  <c r="AL94" s="1"/>
  <c r="AK35"/>
  <c r="AL35" s="1"/>
  <c r="AM35" s="1"/>
  <c r="AJ28"/>
  <c r="AK20"/>
  <c r="AL20" s="1"/>
  <c r="AK68"/>
  <c r="AL68" s="1"/>
  <c r="AK47"/>
  <c r="AL47" s="1"/>
  <c r="AK70"/>
  <c r="AL70" s="1"/>
  <c r="AK93"/>
  <c r="AL93" s="1"/>
  <c r="AK21"/>
  <c r="AL21" s="1"/>
  <c r="AK92"/>
  <c r="AL92" s="1"/>
  <c r="AK72"/>
  <c r="AL72" s="1"/>
  <c r="AK66"/>
  <c r="AL66" s="1"/>
  <c r="AK77"/>
  <c r="AL77" s="1"/>
  <c r="AK38"/>
  <c r="AL38" s="1"/>
  <c r="AK52"/>
  <c r="AL52" s="1"/>
  <c r="AK25"/>
  <c r="AL25" s="1"/>
  <c r="AK71"/>
  <c r="AL71" s="1"/>
  <c r="AK67"/>
  <c r="AL67" s="1"/>
  <c r="AK58"/>
  <c r="AL58" s="1"/>
  <c r="AK26"/>
  <c r="AL26" s="1"/>
  <c r="AK49"/>
  <c r="AL49" s="1"/>
  <c r="AM49" s="1"/>
  <c r="AJ73"/>
  <c r="AK32"/>
  <c r="AL32" s="1"/>
  <c r="AM32" s="1"/>
  <c r="AK27"/>
  <c r="AL27" s="1"/>
  <c r="AK69"/>
  <c r="AL69" s="1"/>
  <c r="AK33"/>
  <c r="AL33" s="1"/>
  <c r="AM33" s="1"/>
  <c r="AK15"/>
  <c r="AL15" s="1"/>
  <c r="AM15" s="1"/>
  <c r="AK79"/>
  <c r="AL79" s="1"/>
  <c r="AK17"/>
  <c r="AL17" s="1"/>
  <c r="AM17" s="1"/>
  <c r="AJ46"/>
  <c r="AJ98"/>
  <c r="AJ103" s="1"/>
  <c r="AK31"/>
  <c r="AL31" s="1"/>
  <c r="AM31" s="1"/>
  <c r="AJ19"/>
  <c r="AJ101" s="1"/>
  <c r="AJ64"/>
  <c r="AJ82"/>
  <c r="AJ37"/>
  <c r="AK84"/>
  <c r="AL84" s="1"/>
  <c r="AM84" s="1"/>
  <c r="AK39"/>
  <c r="AL39" s="1"/>
  <c r="AJ91"/>
  <c r="AJ55"/>
  <c r="AK57"/>
  <c r="AL57" s="1"/>
  <c r="AK75"/>
  <c r="AL75" s="1"/>
  <c r="E56" i="18"/>
  <c r="E40"/>
  <c r="E24"/>
  <c r="P33" i="8"/>
  <c r="P27"/>
  <c r="P21"/>
  <c r="T33"/>
  <c r="T27"/>
  <c r="T21"/>
  <c r="L33"/>
  <c r="L27"/>
  <c r="L21"/>
  <c r="O312" i="7"/>
  <c r="M312"/>
  <c r="L312"/>
  <c r="K312"/>
  <c r="P22" i="19" s="1"/>
  <c r="J312" i="7"/>
  <c r="M22" i="19" s="1"/>
  <c r="I312" i="7"/>
  <c r="O22" i="19" s="1"/>
  <c r="H312" i="7"/>
  <c r="E312"/>
  <c r="D312"/>
  <c r="C312"/>
  <c r="D22" i="19" s="1"/>
  <c r="N412" i="7"/>
  <c r="P412" s="1"/>
  <c r="G412"/>
  <c r="F412"/>
  <c r="N411"/>
  <c r="P411" s="1"/>
  <c r="G411"/>
  <c r="A411" s="1"/>
  <c r="F411"/>
  <c r="N410"/>
  <c r="P410" s="1"/>
  <c r="G410"/>
  <c r="A410" s="1"/>
  <c r="F410"/>
  <c r="N409"/>
  <c r="P409" s="1"/>
  <c r="G409"/>
  <c r="A409" s="1"/>
  <c r="F409"/>
  <c r="N408"/>
  <c r="P408" s="1"/>
  <c r="G408"/>
  <c r="A408" s="1"/>
  <c r="F408"/>
  <c r="N407"/>
  <c r="P407" s="1"/>
  <c r="G407"/>
  <c r="A407" s="1"/>
  <c r="F407"/>
  <c r="N406"/>
  <c r="P406" s="1"/>
  <c r="G406"/>
  <c r="A406" s="1"/>
  <c r="F406"/>
  <c r="N405"/>
  <c r="P405" s="1"/>
  <c r="G405"/>
  <c r="A405" s="1"/>
  <c r="F405"/>
  <c r="N404"/>
  <c r="P404" s="1"/>
  <c r="G404"/>
  <c r="A404" s="1"/>
  <c r="F404"/>
  <c r="N403"/>
  <c r="P403" s="1"/>
  <c r="G403"/>
  <c r="A403" s="1"/>
  <c r="F403"/>
  <c r="N402"/>
  <c r="P402" s="1"/>
  <c r="G402"/>
  <c r="A402" s="1"/>
  <c r="F402"/>
  <c r="N401"/>
  <c r="P401" s="1"/>
  <c r="G401"/>
  <c r="A401" s="1"/>
  <c r="F401"/>
  <c r="N400"/>
  <c r="P400" s="1"/>
  <c r="G400"/>
  <c r="A400" s="1"/>
  <c r="F400"/>
  <c r="N399"/>
  <c r="P399" s="1"/>
  <c r="G399"/>
  <c r="A399" s="1"/>
  <c r="F399"/>
  <c r="N398"/>
  <c r="P398" s="1"/>
  <c r="G398"/>
  <c r="A398" s="1"/>
  <c r="F398"/>
  <c r="N397"/>
  <c r="P397" s="1"/>
  <c r="G397"/>
  <c r="A397" s="1"/>
  <c r="F397"/>
  <c r="N396"/>
  <c r="P396" s="1"/>
  <c r="G396"/>
  <c r="A396" s="1"/>
  <c r="F396"/>
  <c r="N395"/>
  <c r="P395" s="1"/>
  <c r="G395"/>
  <c r="A395" s="1"/>
  <c r="F395"/>
  <c r="N394"/>
  <c r="P394" s="1"/>
  <c r="G394"/>
  <c r="A394" s="1"/>
  <c r="F394"/>
  <c r="N393"/>
  <c r="P393" s="1"/>
  <c r="G393"/>
  <c r="A393" s="1"/>
  <c r="F393"/>
  <c r="N392"/>
  <c r="P392" s="1"/>
  <c r="G392"/>
  <c r="A392" s="1"/>
  <c r="F392"/>
  <c r="N391"/>
  <c r="P391" s="1"/>
  <c r="G391"/>
  <c r="A391" s="1"/>
  <c r="F391"/>
  <c r="N390"/>
  <c r="P390" s="1"/>
  <c r="G390"/>
  <c r="A390" s="1"/>
  <c r="F390"/>
  <c r="N389"/>
  <c r="P389" s="1"/>
  <c r="G389"/>
  <c r="A389" s="1"/>
  <c r="F389"/>
  <c r="N388"/>
  <c r="P388" s="1"/>
  <c r="G388"/>
  <c r="A388" s="1"/>
  <c r="F388"/>
  <c r="N387"/>
  <c r="P387" s="1"/>
  <c r="G387"/>
  <c r="A387" s="1"/>
  <c r="F387"/>
  <c r="N386"/>
  <c r="P386" s="1"/>
  <c r="G386"/>
  <c r="A386" s="1"/>
  <c r="F386"/>
  <c r="N385"/>
  <c r="P385" s="1"/>
  <c r="G385"/>
  <c r="A385" s="1"/>
  <c r="F385"/>
  <c r="N384"/>
  <c r="P384" s="1"/>
  <c r="G384"/>
  <c r="A384" s="1"/>
  <c r="F384"/>
  <c r="N383"/>
  <c r="P383" s="1"/>
  <c r="G383"/>
  <c r="A383" s="1"/>
  <c r="F383"/>
  <c r="N382"/>
  <c r="P382" s="1"/>
  <c r="G382"/>
  <c r="A382" s="1"/>
  <c r="F382"/>
  <c r="N381"/>
  <c r="P381" s="1"/>
  <c r="G381"/>
  <c r="A381" s="1"/>
  <c r="F381"/>
  <c r="N380"/>
  <c r="P380" s="1"/>
  <c r="G380"/>
  <c r="A380" s="1"/>
  <c r="F380"/>
  <c r="N379"/>
  <c r="P379" s="1"/>
  <c r="G379"/>
  <c r="A379" s="1"/>
  <c r="F379"/>
  <c r="N378"/>
  <c r="P378" s="1"/>
  <c r="G378"/>
  <c r="A378" s="1"/>
  <c r="F378"/>
  <c r="N377"/>
  <c r="P377" s="1"/>
  <c r="G377"/>
  <c r="A377" s="1"/>
  <c r="F377"/>
  <c r="N376"/>
  <c r="P376" s="1"/>
  <c r="G376"/>
  <c r="A376" s="1"/>
  <c r="F376"/>
  <c r="N375"/>
  <c r="P375" s="1"/>
  <c r="G375"/>
  <c r="A375" s="1"/>
  <c r="F375"/>
  <c r="N374"/>
  <c r="P374" s="1"/>
  <c r="G374"/>
  <c r="A374" s="1"/>
  <c r="F374"/>
  <c r="N373"/>
  <c r="P373" s="1"/>
  <c r="G373"/>
  <c r="A373" s="1"/>
  <c r="F373"/>
  <c r="N372"/>
  <c r="P372" s="1"/>
  <c r="G372"/>
  <c r="A372" s="1"/>
  <c r="F372"/>
  <c r="N371"/>
  <c r="P371" s="1"/>
  <c r="G371"/>
  <c r="A371" s="1"/>
  <c r="F371"/>
  <c r="N370"/>
  <c r="P370" s="1"/>
  <c r="G370"/>
  <c r="A370" s="1"/>
  <c r="F370"/>
  <c r="N369"/>
  <c r="P369" s="1"/>
  <c r="G369"/>
  <c r="A369" s="1"/>
  <c r="F369"/>
  <c r="N368"/>
  <c r="P368" s="1"/>
  <c r="G368"/>
  <c r="A368" s="1"/>
  <c r="F368"/>
  <c r="N367"/>
  <c r="P367" s="1"/>
  <c r="G367"/>
  <c r="A367" s="1"/>
  <c r="F367"/>
  <c r="N366"/>
  <c r="P366" s="1"/>
  <c r="G366"/>
  <c r="A366" s="1"/>
  <c r="F366"/>
  <c r="N365"/>
  <c r="P365" s="1"/>
  <c r="G365"/>
  <c r="A365" s="1"/>
  <c r="F365"/>
  <c r="N364"/>
  <c r="P364" s="1"/>
  <c r="G364"/>
  <c r="A364" s="1"/>
  <c r="F364"/>
  <c r="N363"/>
  <c r="P363" s="1"/>
  <c r="G363"/>
  <c r="A363" s="1"/>
  <c r="F363"/>
  <c r="N362"/>
  <c r="P362" s="1"/>
  <c r="G362"/>
  <c r="A362" s="1"/>
  <c r="F362"/>
  <c r="N361"/>
  <c r="P361" s="1"/>
  <c r="G361"/>
  <c r="A361" s="1"/>
  <c r="F361"/>
  <c r="N360"/>
  <c r="P360" s="1"/>
  <c r="G360"/>
  <c r="A360" s="1"/>
  <c r="F360"/>
  <c r="N359"/>
  <c r="P359" s="1"/>
  <c r="G359"/>
  <c r="A359" s="1"/>
  <c r="F359"/>
  <c r="N358"/>
  <c r="P358" s="1"/>
  <c r="G358"/>
  <c r="A358" s="1"/>
  <c r="F358"/>
  <c r="N357"/>
  <c r="P357" s="1"/>
  <c r="G357"/>
  <c r="A357" s="1"/>
  <c r="F357"/>
  <c r="N356"/>
  <c r="P356" s="1"/>
  <c r="G356"/>
  <c r="A356" s="1"/>
  <c r="F356"/>
  <c r="N355"/>
  <c r="P355" s="1"/>
  <c r="G355"/>
  <c r="A355" s="1"/>
  <c r="F355"/>
  <c r="N354"/>
  <c r="P354" s="1"/>
  <c r="G354"/>
  <c r="A354" s="1"/>
  <c r="F354"/>
  <c r="N353"/>
  <c r="P353" s="1"/>
  <c r="G353"/>
  <c r="A353" s="1"/>
  <c r="F353"/>
  <c r="N352"/>
  <c r="P352" s="1"/>
  <c r="G352"/>
  <c r="A352" s="1"/>
  <c r="F352"/>
  <c r="N351"/>
  <c r="P351" s="1"/>
  <c r="G351"/>
  <c r="A351" s="1"/>
  <c r="F351"/>
  <c r="N350"/>
  <c r="P350" s="1"/>
  <c r="G350"/>
  <c r="A350" s="1"/>
  <c r="F350"/>
  <c r="N349"/>
  <c r="P349" s="1"/>
  <c r="G349"/>
  <c r="A349" s="1"/>
  <c r="F349"/>
  <c r="N348"/>
  <c r="P348" s="1"/>
  <c r="G348"/>
  <c r="A348" s="1"/>
  <c r="F348"/>
  <c r="N347"/>
  <c r="P347" s="1"/>
  <c r="G347"/>
  <c r="A347" s="1"/>
  <c r="F347"/>
  <c r="N346"/>
  <c r="P346" s="1"/>
  <c r="G346"/>
  <c r="A346" s="1"/>
  <c r="F346"/>
  <c r="N345"/>
  <c r="P345" s="1"/>
  <c r="G345"/>
  <c r="A345" s="1"/>
  <c r="F345"/>
  <c r="N344"/>
  <c r="P344" s="1"/>
  <c r="G344"/>
  <c r="A344" s="1"/>
  <c r="F344"/>
  <c r="N343"/>
  <c r="P343" s="1"/>
  <c r="G343"/>
  <c r="A343" s="1"/>
  <c r="F343"/>
  <c r="N342"/>
  <c r="P342" s="1"/>
  <c r="G342"/>
  <c r="A342" s="1"/>
  <c r="F342"/>
  <c r="N341"/>
  <c r="P341" s="1"/>
  <c r="G341"/>
  <c r="A341" s="1"/>
  <c r="F341"/>
  <c r="N340"/>
  <c r="P340" s="1"/>
  <c r="G340"/>
  <c r="A340" s="1"/>
  <c r="F340"/>
  <c r="N339"/>
  <c r="P339" s="1"/>
  <c r="G339"/>
  <c r="A339" s="1"/>
  <c r="F339"/>
  <c r="N338"/>
  <c r="P338" s="1"/>
  <c r="G338"/>
  <c r="A338" s="1"/>
  <c r="F338"/>
  <c r="N337"/>
  <c r="P337" s="1"/>
  <c r="G337"/>
  <c r="A337" s="1"/>
  <c r="F337"/>
  <c r="N336"/>
  <c r="P336" s="1"/>
  <c r="G336"/>
  <c r="A336" s="1"/>
  <c r="F336"/>
  <c r="N335"/>
  <c r="P335" s="1"/>
  <c r="G335"/>
  <c r="A335" s="1"/>
  <c r="F335"/>
  <c r="N334"/>
  <c r="P334" s="1"/>
  <c r="G334"/>
  <c r="A334" s="1"/>
  <c r="F334"/>
  <c r="N333"/>
  <c r="P333" s="1"/>
  <c r="G333"/>
  <c r="A333" s="1"/>
  <c r="F333"/>
  <c r="N332"/>
  <c r="P332" s="1"/>
  <c r="G332"/>
  <c r="A332" s="1"/>
  <c r="F332"/>
  <c r="N331"/>
  <c r="P331" s="1"/>
  <c r="G331"/>
  <c r="A331" s="1"/>
  <c r="F331"/>
  <c r="N330"/>
  <c r="P330" s="1"/>
  <c r="G330"/>
  <c r="A330" s="1"/>
  <c r="F330"/>
  <c r="N329"/>
  <c r="P329" s="1"/>
  <c r="G329"/>
  <c r="A329" s="1"/>
  <c r="F329"/>
  <c r="N328"/>
  <c r="P328" s="1"/>
  <c r="G328"/>
  <c r="A328" s="1"/>
  <c r="F328"/>
  <c r="N327"/>
  <c r="P327" s="1"/>
  <c r="G327"/>
  <c r="A327" s="1"/>
  <c r="F327"/>
  <c r="N326"/>
  <c r="P326" s="1"/>
  <c r="G326"/>
  <c r="A326" s="1"/>
  <c r="F326"/>
  <c r="N325"/>
  <c r="P325" s="1"/>
  <c r="G325"/>
  <c r="A325" s="1"/>
  <c r="F325"/>
  <c r="N324"/>
  <c r="P324" s="1"/>
  <c r="G324"/>
  <c r="A324" s="1"/>
  <c r="F324"/>
  <c r="AA328" l="1"/>
  <c r="X328"/>
  <c r="AB328"/>
  <c r="W328"/>
  <c r="T328"/>
  <c r="S328"/>
  <c r="AA388"/>
  <c r="X388"/>
  <c r="W388"/>
  <c r="T388"/>
  <c r="AB388"/>
  <c r="S388"/>
  <c r="AA400"/>
  <c r="X400"/>
  <c r="AB400"/>
  <c r="W400"/>
  <c r="T400"/>
  <c r="S400"/>
  <c r="AA344"/>
  <c r="X344"/>
  <c r="AB344"/>
  <c r="W344"/>
  <c r="T344"/>
  <c r="S344"/>
  <c r="AA348"/>
  <c r="X348"/>
  <c r="W348"/>
  <c r="T348"/>
  <c r="AB348"/>
  <c r="S348"/>
  <c r="AA352"/>
  <c r="X352"/>
  <c r="AB352"/>
  <c r="W352"/>
  <c r="T352"/>
  <c r="S352"/>
  <c r="AA324"/>
  <c r="X324"/>
  <c r="W324"/>
  <c r="T324"/>
  <c r="AB324"/>
  <c r="S324"/>
  <c r="AA376"/>
  <c r="X376"/>
  <c r="AB376"/>
  <c r="W376"/>
  <c r="T376"/>
  <c r="S376"/>
  <c r="AA380"/>
  <c r="X380"/>
  <c r="W380"/>
  <c r="T380"/>
  <c r="AB380"/>
  <c r="S380"/>
  <c r="AA384"/>
  <c r="X384"/>
  <c r="AB384"/>
  <c r="W384"/>
  <c r="T384"/>
  <c r="S384"/>
  <c r="AA392"/>
  <c r="X392"/>
  <c r="AB392"/>
  <c r="W392"/>
  <c r="T392"/>
  <c r="S392"/>
  <c r="AA332"/>
  <c r="X332"/>
  <c r="W332"/>
  <c r="T332"/>
  <c r="AB332"/>
  <c r="S332"/>
  <c r="AA336"/>
  <c r="X336"/>
  <c r="AB336"/>
  <c r="W336"/>
  <c r="T336"/>
  <c r="S336"/>
  <c r="AA340"/>
  <c r="X340"/>
  <c r="W340"/>
  <c r="T340"/>
  <c r="AB340"/>
  <c r="S340"/>
  <c r="AA396"/>
  <c r="X396"/>
  <c r="W396"/>
  <c r="T396"/>
  <c r="AB396"/>
  <c r="S396"/>
  <c r="AA404"/>
  <c r="X404"/>
  <c r="W404"/>
  <c r="T404"/>
  <c r="AB404"/>
  <c r="S404"/>
  <c r="AA408"/>
  <c r="X408"/>
  <c r="AB408"/>
  <c r="W408"/>
  <c r="T408"/>
  <c r="S408"/>
  <c r="AA412"/>
  <c r="X412"/>
  <c r="W412"/>
  <c r="T412"/>
  <c r="AB412"/>
  <c r="S412"/>
  <c r="AB359"/>
  <c r="AA359"/>
  <c r="X359"/>
  <c r="S359"/>
  <c r="W359"/>
  <c r="T359"/>
  <c r="AA372"/>
  <c r="X372"/>
  <c r="W372"/>
  <c r="T372"/>
  <c r="AB372"/>
  <c r="S372"/>
  <c r="L22" i="19"/>
  <c r="L24" s="1"/>
  <c r="AJ102" i="10"/>
  <c r="Q325" i="7"/>
  <c r="R326"/>
  <c r="R327"/>
  <c r="Q329"/>
  <c r="R330"/>
  <c r="R331"/>
  <c r="Q333"/>
  <c r="R334"/>
  <c r="Q335"/>
  <c r="Q337"/>
  <c r="Q339"/>
  <c r="Q341"/>
  <c r="R351"/>
  <c r="Q353"/>
  <c r="Q354"/>
  <c r="Q356"/>
  <c r="Q361"/>
  <c r="Q363"/>
  <c r="Q366"/>
  <c r="Q368"/>
  <c r="Q370"/>
  <c r="R375"/>
  <c r="Q377"/>
  <c r="R378"/>
  <c r="R379"/>
  <c r="Q381"/>
  <c r="R382"/>
  <c r="R386"/>
  <c r="R391"/>
  <c r="Q393"/>
  <c r="R394"/>
  <c r="R399"/>
  <c r="Q401"/>
  <c r="R402"/>
  <c r="R407"/>
  <c r="Q409"/>
  <c r="R411"/>
  <c r="Q338"/>
  <c r="R341"/>
  <c r="Q342"/>
  <c r="R343"/>
  <c r="Q345"/>
  <c r="Q346"/>
  <c r="R347"/>
  <c r="Q349"/>
  <c r="R350"/>
  <c r="R355"/>
  <c r="Q357"/>
  <c r="Q358"/>
  <c r="Q360"/>
  <c r="Q362"/>
  <c r="Q364"/>
  <c r="Q365"/>
  <c r="Q367"/>
  <c r="Q369"/>
  <c r="R371"/>
  <c r="Q373"/>
  <c r="R374"/>
  <c r="Q378"/>
  <c r="R383"/>
  <c r="Q385"/>
  <c r="R387"/>
  <c r="Q389"/>
  <c r="R390"/>
  <c r="R395"/>
  <c r="Q397"/>
  <c r="R398"/>
  <c r="R403"/>
  <c r="Q405"/>
  <c r="R406"/>
  <c r="R410"/>
  <c r="Q386"/>
  <c r="Q394"/>
  <c r="Q402"/>
  <c r="R335"/>
  <c r="R345"/>
  <c r="Q359"/>
  <c r="Q374"/>
  <c r="Q382"/>
  <c r="Q390"/>
  <c r="Q398"/>
  <c r="Q406"/>
  <c r="Q355"/>
  <c r="Q411"/>
  <c r="D24" i="19"/>
  <c r="O24"/>
  <c r="P24"/>
  <c r="Q327" i="7"/>
  <c r="Q331"/>
  <c r="Q348"/>
  <c r="Q351"/>
  <c r="R359"/>
  <c r="R369"/>
  <c r="R373"/>
  <c r="R377"/>
  <c r="R381"/>
  <c r="R385"/>
  <c r="R389"/>
  <c r="R393"/>
  <c r="R397"/>
  <c r="R401"/>
  <c r="R405"/>
  <c r="Q410"/>
  <c r="M24" i="19"/>
  <c r="R339" i="7"/>
  <c r="R363"/>
  <c r="R367"/>
  <c r="Q324"/>
  <c r="Q328"/>
  <c r="Q332"/>
  <c r="R337"/>
  <c r="Q343"/>
  <c r="Q347"/>
  <c r="R352"/>
  <c r="R361"/>
  <c r="R365"/>
  <c r="Q371"/>
  <c r="Q375"/>
  <c r="Q379"/>
  <c r="Q383"/>
  <c r="Q387"/>
  <c r="Q391"/>
  <c r="Q395"/>
  <c r="Q399"/>
  <c r="Q403"/>
  <c r="Q407"/>
  <c r="R325"/>
  <c r="R329"/>
  <c r="R333"/>
  <c r="Q344"/>
  <c r="R353"/>
  <c r="R357"/>
  <c r="R356"/>
  <c r="R364"/>
  <c r="Q326"/>
  <c r="Q330"/>
  <c r="Q334"/>
  <c r="R324"/>
  <c r="R328"/>
  <c r="R332"/>
  <c r="R336"/>
  <c r="R340"/>
  <c r="R344"/>
  <c r="R348"/>
  <c r="R358"/>
  <c r="R366"/>
  <c r="Q336"/>
  <c r="Q340"/>
  <c r="R360"/>
  <c r="R368"/>
  <c r="R338"/>
  <c r="R342"/>
  <c r="R346"/>
  <c r="R349"/>
  <c r="Q352"/>
  <c r="R354"/>
  <c r="R362"/>
  <c r="R370"/>
  <c r="Q350"/>
  <c r="R372"/>
  <c r="R376"/>
  <c r="R380"/>
  <c r="R384"/>
  <c r="R388"/>
  <c r="R392"/>
  <c r="R396"/>
  <c r="R400"/>
  <c r="R404"/>
  <c r="R408"/>
  <c r="R412"/>
  <c r="Q372"/>
  <c r="Q376"/>
  <c r="Q380"/>
  <c r="Q384"/>
  <c r="Q388"/>
  <c r="Q392"/>
  <c r="Q396"/>
  <c r="Q400"/>
  <c r="Q404"/>
  <c r="Q408"/>
  <c r="R409"/>
  <c r="Q412"/>
  <c r="R22" i="19" l="1"/>
  <c r="AA406" i="7"/>
  <c r="X406"/>
  <c r="W406"/>
  <c r="S406"/>
  <c r="AB406"/>
  <c r="T406"/>
  <c r="AB397"/>
  <c r="AA397"/>
  <c r="X397"/>
  <c r="S397"/>
  <c r="W397"/>
  <c r="T397"/>
  <c r="AB387"/>
  <c r="AA387"/>
  <c r="X387"/>
  <c r="S387"/>
  <c r="W387"/>
  <c r="T387"/>
  <c r="AB411"/>
  <c r="AA411"/>
  <c r="X411"/>
  <c r="S411"/>
  <c r="W411"/>
  <c r="T411"/>
  <c r="AB401"/>
  <c r="AA401"/>
  <c r="W401"/>
  <c r="X401"/>
  <c r="S401"/>
  <c r="T401"/>
  <c r="AA394"/>
  <c r="AB394"/>
  <c r="X394"/>
  <c r="W394"/>
  <c r="S394"/>
  <c r="T394"/>
  <c r="AB391"/>
  <c r="AA391"/>
  <c r="X391"/>
  <c r="S391"/>
  <c r="W391"/>
  <c r="T391"/>
  <c r="AB379"/>
  <c r="AA379"/>
  <c r="X379"/>
  <c r="S379"/>
  <c r="W379"/>
  <c r="T379"/>
  <c r="AB377"/>
  <c r="AA377"/>
  <c r="X377"/>
  <c r="S377"/>
  <c r="W377"/>
  <c r="T377"/>
  <c r="AA366"/>
  <c r="X366"/>
  <c r="W366"/>
  <c r="AB366"/>
  <c r="S366"/>
  <c r="T366"/>
  <c r="AB361"/>
  <c r="AA361"/>
  <c r="W361"/>
  <c r="X361"/>
  <c r="S361"/>
  <c r="T361"/>
  <c r="AB351"/>
  <c r="AA351"/>
  <c r="X351"/>
  <c r="S351"/>
  <c r="W351"/>
  <c r="T351"/>
  <c r="AB339"/>
  <c r="AA339"/>
  <c r="X339"/>
  <c r="S339"/>
  <c r="W339"/>
  <c r="T339"/>
  <c r="AB333"/>
  <c r="AA333"/>
  <c r="X333"/>
  <c r="S333"/>
  <c r="W333"/>
  <c r="T333"/>
  <c r="AA330"/>
  <c r="AB330"/>
  <c r="X330"/>
  <c r="W330"/>
  <c r="S330"/>
  <c r="T330"/>
  <c r="AB325"/>
  <c r="AA325"/>
  <c r="W325"/>
  <c r="X325"/>
  <c r="S325"/>
  <c r="T325"/>
  <c r="AB373"/>
  <c r="AA373"/>
  <c r="W373"/>
  <c r="X373"/>
  <c r="S373"/>
  <c r="T373"/>
  <c r="AB365"/>
  <c r="AA365"/>
  <c r="X365"/>
  <c r="S365"/>
  <c r="W365"/>
  <c r="T365"/>
  <c r="AA362"/>
  <c r="AB362"/>
  <c r="X362"/>
  <c r="W362"/>
  <c r="S362"/>
  <c r="T362"/>
  <c r="AB355"/>
  <c r="AA355"/>
  <c r="X355"/>
  <c r="S355"/>
  <c r="W355"/>
  <c r="T355"/>
  <c r="AB349"/>
  <c r="AA349"/>
  <c r="W349"/>
  <c r="X349"/>
  <c r="S349"/>
  <c r="T349"/>
  <c r="AA346"/>
  <c r="AB346"/>
  <c r="X346"/>
  <c r="W346"/>
  <c r="S346"/>
  <c r="T346"/>
  <c r="AB343"/>
  <c r="AA343"/>
  <c r="X343"/>
  <c r="S343"/>
  <c r="W343"/>
  <c r="T343"/>
  <c r="AA410"/>
  <c r="AB410"/>
  <c r="X410"/>
  <c r="W410"/>
  <c r="S410"/>
  <c r="T410"/>
  <c r="AB405"/>
  <c r="AA405"/>
  <c r="W405"/>
  <c r="X405"/>
  <c r="S405"/>
  <c r="T405"/>
  <c r="AA398"/>
  <c r="X398"/>
  <c r="W398"/>
  <c r="AB398"/>
  <c r="S398"/>
  <c r="T398"/>
  <c r="AB395"/>
  <c r="AA395"/>
  <c r="X395"/>
  <c r="S395"/>
  <c r="W395"/>
  <c r="T395"/>
  <c r="AB389"/>
  <c r="AA389"/>
  <c r="X389"/>
  <c r="S389"/>
  <c r="W389"/>
  <c r="T389"/>
  <c r="AB385"/>
  <c r="AA385"/>
  <c r="W385"/>
  <c r="X385"/>
  <c r="S385"/>
  <c r="T385"/>
  <c r="AA338"/>
  <c r="AB338"/>
  <c r="X338"/>
  <c r="W338"/>
  <c r="S338"/>
  <c r="T338"/>
  <c r="AB409"/>
  <c r="AA409"/>
  <c r="X409"/>
  <c r="S409"/>
  <c r="W409"/>
  <c r="T409"/>
  <c r="AA402"/>
  <c r="AB402"/>
  <c r="X402"/>
  <c r="W402"/>
  <c r="S402"/>
  <c r="T402"/>
  <c r="AB399"/>
  <c r="AA399"/>
  <c r="X399"/>
  <c r="S399"/>
  <c r="W399"/>
  <c r="T399"/>
  <c r="AB393"/>
  <c r="AA393"/>
  <c r="W393"/>
  <c r="X393"/>
  <c r="S393"/>
  <c r="T393"/>
  <c r="AA386"/>
  <c r="AB386"/>
  <c r="X386"/>
  <c r="W386"/>
  <c r="S386"/>
  <c r="T386"/>
  <c r="AB381"/>
  <c r="AA381"/>
  <c r="W381"/>
  <c r="X381"/>
  <c r="S381"/>
  <c r="T381"/>
  <c r="AA378"/>
  <c r="AB378"/>
  <c r="X378"/>
  <c r="W378"/>
  <c r="S378"/>
  <c r="T378"/>
  <c r="AB375"/>
  <c r="AA375"/>
  <c r="X375"/>
  <c r="S375"/>
  <c r="W375"/>
  <c r="T375"/>
  <c r="AA368"/>
  <c r="X368"/>
  <c r="AB368"/>
  <c r="W368"/>
  <c r="T368"/>
  <c r="S368"/>
  <c r="AB363"/>
  <c r="AA363"/>
  <c r="X363"/>
  <c r="S363"/>
  <c r="W363"/>
  <c r="T363"/>
  <c r="AA356"/>
  <c r="X356"/>
  <c r="W356"/>
  <c r="T356"/>
  <c r="AB356"/>
  <c r="S356"/>
  <c r="AB353"/>
  <c r="AA353"/>
  <c r="X353"/>
  <c r="S353"/>
  <c r="W353"/>
  <c r="T353"/>
  <c r="AB341"/>
  <c r="AA341"/>
  <c r="X341"/>
  <c r="S341"/>
  <c r="W341"/>
  <c r="T341"/>
  <c r="AB337"/>
  <c r="AA337"/>
  <c r="W337"/>
  <c r="X337"/>
  <c r="S337"/>
  <c r="T337"/>
  <c r="AA334"/>
  <c r="X334"/>
  <c r="W334"/>
  <c r="AB334"/>
  <c r="S334"/>
  <c r="T334"/>
  <c r="AB331"/>
  <c r="AA331"/>
  <c r="X331"/>
  <c r="S331"/>
  <c r="W331"/>
  <c r="T331"/>
  <c r="AB329"/>
  <c r="AA329"/>
  <c r="W329"/>
  <c r="X329"/>
  <c r="S329"/>
  <c r="T329"/>
  <c r="AA326"/>
  <c r="X326"/>
  <c r="W326"/>
  <c r="S326"/>
  <c r="AB326"/>
  <c r="T326"/>
  <c r="AB403"/>
  <c r="AA403"/>
  <c r="X403"/>
  <c r="S403"/>
  <c r="W403"/>
  <c r="T403"/>
  <c r="AA390"/>
  <c r="X390"/>
  <c r="W390"/>
  <c r="S390"/>
  <c r="AB390"/>
  <c r="T390"/>
  <c r="AB383"/>
  <c r="AA383"/>
  <c r="X383"/>
  <c r="S383"/>
  <c r="W383"/>
  <c r="T383"/>
  <c r="AB407"/>
  <c r="AA407"/>
  <c r="X407"/>
  <c r="S407"/>
  <c r="W407"/>
  <c r="T407"/>
  <c r="AA382"/>
  <c r="X382"/>
  <c r="W382"/>
  <c r="AB382"/>
  <c r="S382"/>
  <c r="T382"/>
  <c r="AA370"/>
  <c r="AB370"/>
  <c r="X370"/>
  <c r="W370"/>
  <c r="S370"/>
  <c r="T370"/>
  <c r="AA354"/>
  <c r="AB354"/>
  <c r="X354"/>
  <c r="W354"/>
  <c r="S354"/>
  <c r="T354"/>
  <c r="AB335"/>
  <c r="AA335"/>
  <c r="X335"/>
  <c r="S335"/>
  <c r="W335"/>
  <c r="T335"/>
  <c r="AB327"/>
  <c r="AA327"/>
  <c r="X327"/>
  <c r="S327"/>
  <c r="W327"/>
  <c r="T327"/>
  <c r="AB369"/>
  <c r="AA369"/>
  <c r="W369"/>
  <c r="X369"/>
  <c r="S369"/>
  <c r="T369"/>
  <c r="AA358"/>
  <c r="X358"/>
  <c r="W358"/>
  <c r="S358"/>
  <c r="AB358"/>
  <c r="T358"/>
  <c r="AA374"/>
  <c r="X374"/>
  <c r="W374"/>
  <c r="S374"/>
  <c r="AB374"/>
  <c r="T374"/>
  <c r="AB371"/>
  <c r="AA371"/>
  <c r="X371"/>
  <c r="S371"/>
  <c r="W371"/>
  <c r="T371"/>
  <c r="AB367"/>
  <c r="AA367"/>
  <c r="X367"/>
  <c r="S367"/>
  <c r="W367"/>
  <c r="T367"/>
  <c r="AA364"/>
  <c r="X364"/>
  <c r="W364"/>
  <c r="T364"/>
  <c r="AB364"/>
  <c r="S364"/>
  <c r="AA360"/>
  <c r="X360"/>
  <c r="AB360"/>
  <c r="W360"/>
  <c r="T360"/>
  <c r="S360"/>
  <c r="AB357"/>
  <c r="AA357"/>
  <c r="W357"/>
  <c r="X357"/>
  <c r="S357"/>
  <c r="T357"/>
  <c r="AA350"/>
  <c r="X350"/>
  <c r="W350"/>
  <c r="AB350"/>
  <c r="S350"/>
  <c r="T350"/>
  <c r="AB347"/>
  <c r="AA347"/>
  <c r="X347"/>
  <c r="S347"/>
  <c r="W347"/>
  <c r="T347"/>
  <c r="AB345"/>
  <c r="AA345"/>
  <c r="W345"/>
  <c r="X345"/>
  <c r="S345"/>
  <c r="T345"/>
  <c r="AA342"/>
  <c r="X342"/>
  <c r="W342"/>
  <c r="S342"/>
  <c r="AB342"/>
  <c r="T342"/>
  <c r="R24" i="19"/>
  <c r="F14" i="6"/>
  <c r="F15"/>
  <c r="H15" s="1"/>
  <c r="I15" l="1"/>
  <c r="J15" s="1"/>
  <c r="K15" s="1"/>
  <c r="I98" i="10"/>
  <c r="I103" s="1"/>
  <c r="H98"/>
  <c r="H103" s="1"/>
  <c r="G98"/>
  <c r="G103" s="1"/>
  <c r="F98"/>
  <c r="F103" s="1"/>
  <c r="E98"/>
  <c r="E103" s="1"/>
  <c r="K96"/>
  <c r="J96"/>
  <c r="K95"/>
  <c r="J95"/>
  <c r="K94"/>
  <c r="J94"/>
  <c r="K93"/>
  <c r="J93"/>
  <c r="K92"/>
  <c r="J92"/>
  <c r="I91"/>
  <c r="H91"/>
  <c r="G91"/>
  <c r="F91"/>
  <c r="E91"/>
  <c r="K90"/>
  <c r="J90"/>
  <c r="K89"/>
  <c r="J89"/>
  <c r="K88"/>
  <c r="J88"/>
  <c r="K87"/>
  <c r="J87"/>
  <c r="K86"/>
  <c r="J86"/>
  <c r="K85"/>
  <c r="J85"/>
  <c r="K84"/>
  <c r="J84"/>
  <c r="AD91"/>
  <c r="K83"/>
  <c r="J83"/>
  <c r="I82"/>
  <c r="H82"/>
  <c r="G82"/>
  <c r="F82"/>
  <c r="E82"/>
  <c r="K81"/>
  <c r="J81"/>
  <c r="K80"/>
  <c r="J80"/>
  <c r="K79"/>
  <c r="J79"/>
  <c r="K78"/>
  <c r="J78"/>
  <c r="K77"/>
  <c r="J77"/>
  <c r="K76"/>
  <c r="J76"/>
  <c r="K75"/>
  <c r="J75"/>
  <c r="AD82"/>
  <c r="K74"/>
  <c r="J74"/>
  <c r="I73"/>
  <c r="H73"/>
  <c r="G73"/>
  <c r="F73"/>
  <c r="E73"/>
  <c r="K72"/>
  <c r="J72"/>
  <c r="K71"/>
  <c r="J71"/>
  <c r="K70"/>
  <c r="J70"/>
  <c r="K69"/>
  <c r="J69"/>
  <c r="K68"/>
  <c r="J68"/>
  <c r="K67"/>
  <c r="J67"/>
  <c r="K66"/>
  <c r="J66"/>
  <c r="AD73"/>
  <c r="K65"/>
  <c r="J65"/>
  <c r="I64"/>
  <c r="H64"/>
  <c r="G64"/>
  <c r="F64"/>
  <c r="E64"/>
  <c r="K63"/>
  <c r="J63"/>
  <c r="K62"/>
  <c r="J62"/>
  <c r="K61"/>
  <c r="J61"/>
  <c r="K60"/>
  <c r="J60"/>
  <c r="K59"/>
  <c r="J59"/>
  <c r="K58"/>
  <c r="J58"/>
  <c r="K57"/>
  <c r="J57"/>
  <c r="K56"/>
  <c r="J56"/>
  <c r="I55"/>
  <c r="H55"/>
  <c r="G55"/>
  <c r="F55"/>
  <c r="E55"/>
  <c r="K54"/>
  <c r="J54"/>
  <c r="K53"/>
  <c r="J53"/>
  <c r="K52"/>
  <c r="J52"/>
  <c r="K51"/>
  <c r="J51"/>
  <c r="K50"/>
  <c r="J50"/>
  <c r="K48"/>
  <c r="J48"/>
  <c r="AD55"/>
  <c r="K47"/>
  <c r="J47"/>
  <c r="I46"/>
  <c r="H46"/>
  <c r="G46"/>
  <c r="F46"/>
  <c r="E46"/>
  <c r="K45"/>
  <c r="J45"/>
  <c r="K44"/>
  <c r="J44"/>
  <c r="K43"/>
  <c r="J43"/>
  <c r="K42"/>
  <c r="J42"/>
  <c r="K41"/>
  <c r="J41"/>
  <c r="K40"/>
  <c r="J40"/>
  <c r="K39"/>
  <c r="J39"/>
  <c r="AD46"/>
  <c r="K38"/>
  <c r="J38"/>
  <c r="I37"/>
  <c r="H37"/>
  <c r="G37"/>
  <c r="F37"/>
  <c r="E37"/>
  <c r="K36"/>
  <c r="J36"/>
  <c r="K35"/>
  <c r="J35"/>
  <c r="K34"/>
  <c r="J34"/>
  <c r="K33"/>
  <c r="J33"/>
  <c r="K32"/>
  <c r="J32"/>
  <c r="K31"/>
  <c r="J31"/>
  <c r="K30"/>
  <c r="J30"/>
  <c r="K29"/>
  <c r="J29"/>
  <c r="I28"/>
  <c r="H28"/>
  <c r="G28"/>
  <c r="F28"/>
  <c r="E28"/>
  <c r="K27"/>
  <c r="J27"/>
  <c r="K25"/>
  <c r="J25"/>
  <c r="K24"/>
  <c r="J24"/>
  <c r="K23"/>
  <c r="J23"/>
  <c r="K22"/>
  <c r="J22"/>
  <c r="K21"/>
  <c r="J21"/>
  <c r="K20"/>
  <c r="J20"/>
  <c r="I19"/>
  <c r="I101" s="1"/>
  <c r="H19"/>
  <c r="H101" s="1"/>
  <c r="G19"/>
  <c r="G101" s="1"/>
  <c r="F19"/>
  <c r="F101" s="1"/>
  <c r="E19"/>
  <c r="E101" s="1"/>
  <c r="K18"/>
  <c r="J18"/>
  <c r="K17"/>
  <c r="J17"/>
  <c r="K16"/>
  <c r="J16"/>
  <c r="K15"/>
  <c r="J15"/>
  <c r="AD19"/>
  <c r="AD101" s="1"/>
  <c r="K13"/>
  <c r="K100" s="1"/>
  <c r="J13"/>
  <c r="H100"/>
  <c r="G100"/>
  <c r="F100"/>
  <c r="E100"/>
  <c r="AD100"/>
  <c r="J19" l="1"/>
  <c r="J101" s="1"/>
  <c r="J55"/>
  <c r="J64"/>
  <c r="K82"/>
  <c r="K37"/>
  <c r="T100"/>
  <c r="T104" s="1"/>
  <c r="AF100"/>
  <c r="J100"/>
  <c r="J46"/>
  <c r="K73"/>
  <c r="K91"/>
  <c r="AF46"/>
  <c r="AG73"/>
  <c r="AG82"/>
  <c r="AG91"/>
  <c r="AF19"/>
  <c r="AF101" s="1"/>
  <c r="F102"/>
  <c r="F104" s="1"/>
  <c r="D11" i="19" s="1"/>
  <c r="J37" i="10"/>
  <c r="AG37"/>
  <c r="AG46"/>
  <c r="K55"/>
  <c r="AG55"/>
  <c r="J73"/>
  <c r="AF73"/>
  <c r="J82"/>
  <c r="J91"/>
  <c r="AF91"/>
  <c r="I102"/>
  <c r="I104" s="1"/>
  <c r="AG19"/>
  <c r="AG101" s="1"/>
  <c r="H102"/>
  <c r="H104" s="1"/>
  <c r="O11" i="19" s="1"/>
  <c r="K98" i="10"/>
  <c r="K103" s="1"/>
  <c r="G102"/>
  <c r="G104" s="1"/>
  <c r="L11" i="19" s="1"/>
  <c r="K19" i="10"/>
  <c r="K101" s="1"/>
  <c r="AF64"/>
  <c r="AG64"/>
  <c r="AG98"/>
  <c r="AG103" s="1"/>
  <c r="AD64"/>
  <c r="J28"/>
  <c r="AG28"/>
  <c r="AE100"/>
  <c r="AF28"/>
  <c r="K46"/>
  <c r="AF82"/>
  <c r="J98"/>
  <c r="J103" s="1"/>
  <c r="K28"/>
  <c r="AD28"/>
  <c r="AF55"/>
  <c r="K64"/>
  <c r="AD98"/>
  <c r="AD103" s="1"/>
  <c r="AF98"/>
  <c r="AF103" s="1"/>
  <c r="AF37"/>
  <c r="AD37"/>
  <c r="AH98"/>
  <c r="AH103" s="1"/>
  <c r="E102"/>
  <c r="E104" s="1"/>
  <c r="Q100" l="1"/>
  <c r="Q104" s="1"/>
  <c r="AH100"/>
  <c r="P100"/>
  <c r="P104" s="1"/>
  <c r="AG100"/>
  <c r="AH82"/>
  <c r="J102"/>
  <c r="J104" s="1"/>
  <c r="AE98"/>
  <c r="AE103" s="1"/>
  <c r="AE82"/>
  <c r="AH28"/>
  <c r="AG102"/>
  <c r="K102"/>
  <c r="K104" s="1"/>
  <c r="R11" i="19"/>
  <c r="AH64" i="10"/>
  <c r="AH46"/>
  <c r="AD102"/>
  <c r="AD104" s="1"/>
  <c r="E11" i="19" s="1"/>
  <c r="AE64" i="10"/>
  <c r="AE46"/>
  <c r="AF102"/>
  <c r="AF104" s="1"/>
  <c r="P11" i="19" s="1"/>
  <c r="AE55" i="10"/>
  <c r="AH73"/>
  <c r="AE91"/>
  <c r="AH19"/>
  <c r="AH101" s="1"/>
  <c r="AE28"/>
  <c r="AH37"/>
  <c r="AE19"/>
  <c r="AE101" s="1"/>
  <c r="AE73"/>
  <c r="AE37"/>
  <c r="AH55"/>
  <c r="AH91"/>
  <c r="AG104" l="1"/>
  <c r="AE102"/>
  <c r="AE104" s="1"/>
  <c r="M11" i="19" s="1"/>
  <c r="AH102" i="10"/>
  <c r="AH104" s="1"/>
  <c r="S11" i="19" l="1"/>
  <c r="N314" i="7"/>
  <c r="P314" s="1"/>
  <c r="N315"/>
  <c r="P315" s="1"/>
  <c r="N316"/>
  <c r="P316" s="1"/>
  <c r="N317"/>
  <c r="P317" s="1"/>
  <c r="N318"/>
  <c r="P318" s="1"/>
  <c r="N319"/>
  <c r="P319" s="1"/>
  <c r="N320"/>
  <c r="P320" s="1"/>
  <c r="N321"/>
  <c r="P321" s="1"/>
  <c r="N322"/>
  <c r="P322" s="1"/>
  <c r="N323"/>
  <c r="P323" s="1"/>
  <c r="F314"/>
  <c r="G314"/>
  <c r="F315"/>
  <c r="G315"/>
  <c r="A315" s="1"/>
  <c r="F316"/>
  <c r="G316"/>
  <c r="A316" s="1"/>
  <c r="F317"/>
  <c r="G317"/>
  <c r="A317" s="1"/>
  <c r="F318"/>
  <c r="G318"/>
  <c r="A318" s="1"/>
  <c r="F319"/>
  <c r="G319"/>
  <c r="A319" s="1"/>
  <c r="F320"/>
  <c r="G320"/>
  <c r="A320" s="1"/>
  <c r="F321"/>
  <c r="G321"/>
  <c r="A321" s="1"/>
  <c r="F322"/>
  <c r="G322"/>
  <c r="A322" s="1"/>
  <c r="F323"/>
  <c r="G323"/>
  <c r="A323" s="1"/>
  <c r="AB323" l="1"/>
  <c r="AA323"/>
  <c r="X323"/>
  <c r="S323"/>
  <c r="W323"/>
  <c r="T323"/>
  <c r="AB315"/>
  <c r="AA315"/>
  <c r="X315"/>
  <c r="S315"/>
  <c r="W315"/>
  <c r="T315"/>
  <c r="AB319"/>
  <c r="AA319"/>
  <c r="X319"/>
  <c r="S319"/>
  <c r="W319"/>
  <c r="T319"/>
  <c r="Q322"/>
  <c r="Q320"/>
  <c r="R318"/>
  <c r="R316"/>
  <c r="R321"/>
  <c r="R317"/>
  <c r="R314"/>
  <c r="R320"/>
  <c r="R322"/>
  <c r="Q318"/>
  <c r="Q316"/>
  <c r="Q314"/>
  <c r="Q323"/>
  <c r="Q321"/>
  <c r="Q319"/>
  <c r="Q317"/>
  <c r="Q315"/>
  <c r="R323"/>
  <c r="R319"/>
  <c r="R315"/>
  <c r="AA316" l="1"/>
  <c r="X316"/>
  <c r="W316"/>
  <c r="T316"/>
  <c r="AB316"/>
  <c r="S316"/>
  <c r="AB317"/>
  <c r="AA317"/>
  <c r="W317"/>
  <c r="X317"/>
  <c r="S317"/>
  <c r="T317"/>
  <c r="AA320"/>
  <c r="X320"/>
  <c r="AB320"/>
  <c r="W320"/>
  <c r="T320"/>
  <c r="S320"/>
  <c r="AA314"/>
  <c r="AB314"/>
  <c r="X314"/>
  <c r="W314"/>
  <c r="S314"/>
  <c r="T314"/>
  <c r="AB321"/>
  <c r="AA321"/>
  <c r="X321"/>
  <c r="S321"/>
  <c r="W321"/>
  <c r="T321"/>
  <c r="AA318"/>
  <c r="X318"/>
  <c r="W318"/>
  <c r="AB318"/>
  <c r="S318"/>
  <c r="T318"/>
  <c r="AA322"/>
  <c r="AB322"/>
  <c r="X322"/>
  <c r="W322"/>
  <c r="S322"/>
  <c r="T322"/>
  <c r="N497"/>
  <c r="P497" s="1"/>
  <c r="G497"/>
  <c r="A497" s="1"/>
  <c r="F497"/>
  <c r="F490"/>
  <c r="N447"/>
  <c r="P447" s="1"/>
  <c r="G447"/>
  <c r="A447" s="1"/>
  <c r="F447"/>
  <c r="M493"/>
  <c r="L493"/>
  <c r="K493"/>
  <c r="J493"/>
  <c r="I493"/>
  <c r="H493"/>
  <c r="L34" i="19" s="1"/>
  <c r="E493" i="7"/>
  <c r="D493"/>
  <c r="C493"/>
  <c r="D34" i="19" s="1"/>
  <c r="D451" i="7"/>
  <c r="E451"/>
  <c r="H451"/>
  <c r="I451"/>
  <c r="J451"/>
  <c r="K451"/>
  <c r="L451"/>
  <c r="M451"/>
  <c r="C451"/>
  <c r="D30" i="19" s="1"/>
  <c r="D413" i="7"/>
  <c r="E413"/>
  <c r="H413"/>
  <c r="I413"/>
  <c r="O26" i="19" s="1"/>
  <c r="J413" i="7"/>
  <c r="M26" i="19" s="1"/>
  <c r="K413" i="7"/>
  <c r="P26" i="19" s="1"/>
  <c r="L413" i="7"/>
  <c r="M413"/>
  <c r="C413"/>
  <c r="D26" i="19" s="1"/>
  <c r="D310" i="7"/>
  <c r="E310"/>
  <c r="H310"/>
  <c r="L13" i="19" s="1"/>
  <c r="I310" i="7"/>
  <c r="O13" i="19" s="1"/>
  <c r="J310" i="7"/>
  <c r="K310"/>
  <c r="L310"/>
  <c r="M310"/>
  <c r="C310"/>
  <c r="D13" i="19" s="1"/>
  <c r="N500" i="7"/>
  <c r="P500" s="1"/>
  <c r="G500"/>
  <c r="F500"/>
  <c r="E42" i="19" s="1"/>
  <c r="S42" s="1"/>
  <c r="N499" i="7"/>
  <c r="P499" s="1"/>
  <c r="G499"/>
  <c r="A499" s="1"/>
  <c r="F499"/>
  <c r="E38" i="19" s="1"/>
  <c r="S38" s="1"/>
  <c r="N498" i="7"/>
  <c r="P498" s="1"/>
  <c r="G498"/>
  <c r="A498" s="1"/>
  <c r="F498"/>
  <c r="N496"/>
  <c r="P496" s="1"/>
  <c r="G496"/>
  <c r="A496" s="1"/>
  <c r="F496"/>
  <c r="N495"/>
  <c r="P495" s="1"/>
  <c r="G495"/>
  <c r="A495" s="1"/>
  <c r="F495"/>
  <c r="N494"/>
  <c r="P494" s="1"/>
  <c r="G494"/>
  <c r="A494" s="1"/>
  <c r="F494"/>
  <c r="N492"/>
  <c r="P492" s="1"/>
  <c r="G492"/>
  <c r="A492" s="1"/>
  <c r="F492"/>
  <c r="G491"/>
  <c r="A491" s="1"/>
  <c r="F491"/>
  <c r="N452"/>
  <c r="P452" s="1"/>
  <c r="G452"/>
  <c r="F452"/>
  <c r="N450"/>
  <c r="P450" s="1"/>
  <c r="G450"/>
  <c r="A450" s="1"/>
  <c r="F450"/>
  <c r="N449"/>
  <c r="P449" s="1"/>
  <c r="G449"/>
  <c r="A449" s="1"/>
  <c r="F449"/>
  <c r="N448"/>
  <c r="P448" s="1"/>
  <c r="G448"/>
  <c r="A448" s="1"/>
  <c r="F448"/>
  <c r="N414"/>
  <c r="P414" s="1"/>
  <c r="G414"/>
  <c r="A414" s="1"/>
  <c r="F414"/>
  <c r="N313"/>
  <c r="P313" s="1"/>
  <c r="G313"/>
  <c r="F313"/>
  <c r="F312" s="1"/>
  <c r="E22" i="19" s="1"/>
  <c r="S492" i="7" l="1"/>
  <c r="T492"/>
  <c r="AB492"/>
  <c r="X492"/>
  <c r="AA492"/>
  <c r="W492"/>
  <c r="AB497"/>
  <c r="X497"/>
  <c r="T497"/>
  <c r="AA497"/>
  <c r="W497"/>
  <c r="S497"/>
  <c r="S452"/>
  <c r="X452"/>
  <c r="AA452"/>
  <c r="W452"/>
  <c r="AB452"/>
  <c r="T452"/>
  <c r="S494"/>
  <c r="T494"/>
  <c r="AB494"/>
  <c r="X494"/>
  <c r="AA494"/>
  <c r="W494"/>
  <c r="X491"/>
  <c r="W491"/>
  <c r="AB491"/>
  <c r="AA491"/>
  <c r="X490"/>
  <c r="W490"/>
  <c r="AB498"/>
  <c r="AA498"/>
  <c r="X498"/>
  <c r="S498"/>
  <c r="W498"/>
  <c r="T498"/>
  <c r="AA447"/>
  <c r="X447"/>
  <c r="W447"/>
  <c r="AB447"/>
  <c r="S447"/>
  <c r="T447"/>
  <c r="AB448"/>
  <c r="AA448"/>
  <c r="X448"/>
  <c r="S448"/>
  <c r="W448"/>
  <c r="T448"/>
  <c r="AA495"/>
  <c r="AB495"/>
  <c r="X495"/>
  <c r="W495"/>
  <c r="T495"/>
  <c r="S495"/>
  <c r="AB500"/>
  <c r="AA500"/>
  <c r="W500"/>
  <c r="X500"/>
  <c r="T500"/>
  <c r="S500"/>
  <c r="AB313"/>
  <c r="AA313"/>
  <c r="W313"/>
  <c r="X313"/>
  <c r="S313"/>
  <c r="T313"/>
  <c r="AB450"/>
  <c r="AA450"/>
  <c r="X450"/>
  <c r="S450"/>
  <c r="W450"/>
  <c r="T450"/>
  <c r="AB304"/>
  <c r="AA304"/>
  <c r="X304"/>
  <c r="W304"/>
  <c r="T304"/>
  <c r="S304"/>
  <c r="AA449"/>
  <c r="X449"/>
  <c r="AB449"/>
  <c r="W449"/>
  <c r="T449"/>
  <c r="S449"/>
  <c r="AB496"/>
  <c r="AA496"/>
  <c r="X496"/>
  <c r="W496"/>
  <c r="S496"/>
  <c r="T496"/>
  <c r="AB414"/>
  <c r="AA414"/>
  <c r="W414"/>
  <c r="X414"/>
  <c r="S414"/>
  <c r="T414"/>
  <c r="AA499"/>
  <c r="X499"/>
  <c r="AB499"/>
  <c r="W499"/>
  <c r="T499"/>
  <c r="S499"/>
  <c r="P13" i="19"/>
  <c r="P19" s="1"/>
  <c r="L26"/>
  <c r="L28" s="1"/>
  <c r="O30"/>
  <c r="O32" s="1"/>
  <c r="O34"/>
  <c r="R34" s="1"/>
  <c r="M30"/>
  <c r="M13"/>
  <c r="M19" s="1"/>
  <c r="L30"/>
  <c r="L32" s="1"/>
  <c r="M34"/>
  <c r="M36" s="1"/>
  <c r="D46"/>
  <c r="D48" s="1"/>
  <c r="P30"/>
  <c r="P32" s="1"/>
  <c r="P34"/>
  <c r="P36" s="1"/>
  <c r="E24"/>
  <c r="S24" s="1"/>
  <c r="S22"/>
  <c r="P28"/>
  <c r="O28"/>
  <c r="R13"/>
  <c r="M28"/>
  <c r="D32"/>
  <c r="L36"/>
  <c r="D36"/>
  <c r="E40"/>
  <c r="S40" s="1"/>
  <c r="A500" i="7"/>
  <c r="E44" i="19"/>
  <c r="S44" s="1"/>
  <c r="D28"/>
  <c r="A313" i="7"/>
  <c r="G312"/>
  <c r="P312"/>
  <c r="N312"/>
  <c r="E501"/>
  <c r="E502" s="1"/>
  <c r="J501"/>
  <c r="J502" s="1"/>
  <c r="G413"/>
  <c r="G451"/>
  <c r="G493"/>
  <c r="D501"/>
  <c r="D502" s="1"/>
  <c r="R448"/>
  <c r="F493"/>
  <c r="E34" i="19" s="1"/>
  <c r="R414" i="7"/>
  <c r="C501"/>
  <c r="C502" s="1"/>
  <c r="R313"/>
  <c r="R312" s="1"/>
  <c r="Q313"/>
  <c r="Q312" s="1"/>
  <c r="K501"/>
  <c r="K502" s="1"/>
  <c r="R500"/>
  <c r="Q500"/>
  <c r="R499"/>
  <c r="Q499"/>
  <c r="R494"/>
  <c r="R496"/>
  <c r="R498"/>
  <c r="Q494"/>
  <c r="Q496"/>
  <c r="Q498"/>
  <c r="R495"/>
  <c r="R497"/>
  <c r="Q495"/>
  <c r="Q497"/>
  <c r="H501"/>
  <c r="H502" s="1"/>
  <c r="R491"/>
  <c r="I501"/>
  <c r="I502" s="1"/>
  <c r="Q491"/>
  <c r="R452"/>
  <c r="R492"/>
  <c r="Q452"/>
  <c r="Q492"/>
  <c r="Q414"/>
  <c r="Q448"/>
  <c r="Q450"/>
  <c r="R447"/>
  <c r="R449"/>
  <c r="Q447"/>
  <c r="Q449"/>
  <c r="R450"/>
  <c r="P493"/>
  <c r="P413"/>
  <c r="P451"/>
  <c r="N451"/>
  <c r="N493"/>
  <c r="N413"/>
  <c r="F451"/>
  <c r="E30" i="19" s="1"/>
  <c r="F413" i="7"/>
  <c r="E26" i="19" s="1"/>
  <c r="S26" s="1"/>
  <c r="O36" l="1"/>
  <c r="S30"/>
  <c r="M46"/>
  <c r="M50" s="1"/>
  <c r="M52" s="1"/>
  <c r="L46"/>
  <c r="L48" s="1"/>
  <c r="P46"/>
  <c r="P50" s="1"/>
  <c r="P52" s="1"/>
  <c r="O46"/>
  <c r="O48" s="1"/>
  <c r="M32"/>
  <c r="R30"/>
  <c r="R26"/>
  <c r="R32"/>
  <c r="S34"/>
  <c r="R28"/>
  <c r="E28"/>
  <c r="S28" s="1"/>
  <c r="E32"/>
  <c r="R36"/>
  <c r="E36"/>
  <c r="S36" s="1"/>
  <c r="E46"/>
  <c r="G501" i="7"/>
  <c r="R451"/>
  <c r="P501"/>
  <c r="Q493"/>
  <c r="R493"/>
  <c r="Q451"/>
  <c r="R413"/>
  <c r="Q413"/>
  <c r="F501"/>
  <c r="M48" i="19" l="1"/>
  <c r="P48"/>
  <c r="S32"/>
  <c r="R46"/>
  <c r="R48" s="1"/>
  <c r="S46"/>
  <c r="S48" s="1"/>
  <c r="E48"/>
  <c r="E42" i="8"/>
  <c r="L14" i="19" s="1"/>
  <c r="F42" i="8"/>
  <c r="O14" i="19" s="1"/>
  <c r="G42" i="8"/>
  <c r="N309" i="7"/>
  <c r="P309" s="1"/>
  <c r="G309"/>
  <c r="A309" s="1"/>
  <c r="F309"/>
  <c r="N308"/>
  <c r="P308" s="1"/>
  <c r="G308"/>
  <c r="A308" s="1"/>
  <c r="F308"/>
  <c r="N307"/>
  <c r="P307" s="1"/>
  <c r="G307"/>
  <c r="A307" s="1"/>
  <c r="F307"/>
  <c r="G306"/>
  <c r="A306" s="1"/>
  <c r="F306"/>
  <c r="G305"/>
  <c r="F305"/>
  <c r="R304"/>
  <c r="Q304"/>
  <c r="G304"/>
  <c r="A304" s="1"/>
  <c r="F304"/>
  <c r="N303"/>
  <c r="P303" s="1"/>
  <c r="G303"/>
  <c r="A303" s="1"/>
  <c r="F303"/>
  <c r="N302"/>
  <c r="P302" s="1"/>
  <c r="G302"/>
  <c r="F302"/>
  <c r="N301"/>
  <c r="P301" s="1"/>
  <c r="G301"/>
  <c r="A301" s="1"/>
  <c r="F301"/>
  <c r="N300"/>
  <c r="P300" s="1"/>
  <c r="G300"/>
  <c r="A300" s="1"/>
  <c r="F300"/>
  <c r="N299"/>
  <c r="P299" s="1"/>
  <c r="A299"/>
  <c r="N298"/>
  <c r="P298" s="1"/>
  <c r="A298"/>
  <c r="N297"/>
  <c r="A297"/>
  <c r="N296"/>
  <c r="A296"/>
  <c r="N285"/>
  <c r="P285" s="1"/>
  <c r="A285"/>
  <c r="N284"/>
  <c r="P284" s="1"/>
  <c r="A284"/>
  <c r="N283"/>
  <c r="P283" s="1"/>
  <c r="A283"/>
  <c r="N282"/>
  <c r="P282" s="1"/>
  <c r="A282"/>
  <c r="N281"/>
  <c r="P281" s="1"/>
  <c r="A281"/>
  <c r="N280"/>
  <c r="P280" s="1"/>
  <c r="A280"/>
  <c r="N279"/>
  <c r="P279" s="1"/>
  <c r="A279"/>
  <c r="N278"/>
  <c r="P278" s="1"/>
  <c r="A278"/>
  <c r="N277"/>
  <c r="P277" s="1"/>
  <c r="A277"/>
  <c r="N276"/>
  <c r="P276" s="1"/>
  <c r="A276"/>
  <c r="N275"/>
  <c r="P275" s="1"/>
  <c r="A275"/>
  <c r="N274"/>
  <c r="P274" s="1"/>
  <c r="A274"/>
  <c r="N273"/>
  <c r="P273" s="1"/>
  <c r="A273"/>
  <c r="N272"/>
  <c r="P272" s="1"/>
  <c r="A272"/>
  <c r="N271"/>
  <c r="P271" s="1"/>
  <c r="A271"/>
  <c r="N270"/>
  <c r="P270" s="1"/>
  <c r="A270"/>
  <c r="N269"/>
  <c r="P269" s="1"/>
  <c r="A269"/>
  <c r="N268"/>
  <c r="P268" s="1"/>
  <c r="A268"/>
  <c r="N267"/>
  <c r="P267" s="1"/>
  <c r="A267"/>
  <c r="N266"/>
  <c r="P266" s="1"/>
  <c r="A266"/>
  <c r="N265"/>
  <c r="P265" s="1"/>
  <c r="A265"/>
  <c r="N264"/>
  <c r="P264" s="1"/>
  <c r="A264"/>
  <c r="N263"/>
  <c r="P263" s="1"/>
  <c r="A263"/>
  <c r="N262"/>
  <c r="P262" s="1"/>
  <c r="A262"/>
  <c r="N261"/>
  <c r="P261" s="1"/>
  <c r="A261"/>
  <c r="N260"/>
  <c r="P260" s="1"/>
  <c r="A260"/>
  <c r="N259"/>
  <c r="P259" s="1"/>
  <c r="A259"/>
  <c r="N258"/>
  <c r="P258" s="1"/>
  <c r="A258"/>
  <c r="N257"/>
  <c r="P257" s="1"/>
  <c r="A257"/>
  <c r="N256"/>
  <c r="P256" s="1"/>
  <c r="A256"/>
  <c r="N255"/>
  <c r="P255" s="1"/>
  <c r="A255"/>
  <c r="N254"/>
  <c r="P254" s="1"/>
  <c r="A254"/>
  <c r="N253"/>
  <c r="P253" s="1"/>
  <c r="A253"/>
  <c r="N252"/>
  <c r="P252" s="1"/>
  <c r="N251"/>
  <c r="P251" s="1"/>
  <c r="N198"/>
  <c r="P198" s="1"/>
  <c r="G198"/>
  <c r="A198" s="1"/>
  <c r="F198"/>
  <c r="N197"/>
  <c r="P197" s="1"/>
  <c r="G197"/>
  <c r="A197" s="1"/>
  <c r="F197"/>
  <c r="N196"/>
  <c r="P196" s="1"/>
  <c r="G196"/>
  <c r="A196" s="1"/>
  <c r="F196"/>
  <c r="N195"/>
  <c r="P195" s="1"/>
  <c r="G195"/>
  <c r="A195" s="1"/>
  <c r="F195"/>
  <c r="N194"/>
  <c r="P194" s="1"/>
  <c r="G194"/>
  <c r="A194" s="1"/>
  <c r="F194"/>
  <c r="N193"/>
  <c r="P193" s="1"/>
  <c r="G193"/>
  <c r="A193" s="1"/>
  <c r="F193"/>
  <c r="N192"/>
  <c r="P192" s="1"/>
  <c r="G192"/>
  <c r="A192" s="1"/>
  <c r="F192"/>
  <c r="N191"/>
  <c r="P191" s="1"/>
  <c r="G191"/>
  <c r="A191" s="1"/>
  <c r="F191"/>
  <c r="N190"/>
  <c r="P190" s="1"/>
  <c r="G190"/>
  <c r="A190" s="1"/>
  <c r="F190"/>
  <c r="N189"/>
  <c r="P189" s="1"/>
  <c r="G189"/>
  <c r="A189" s="1"/>
  <c r="F189"/>
  <c r="N188"/>
  <c r="P188" s="1"/>
  <c r="G188"/>
  <c r="A188" s="1"/>
  <c r="F188"/>
  <c r="N187"/>
  <c r="P187" s="1"/>
  <c r="G187"/>
  <c r="A187" s="1"/>
  <c r="F187"/>
  <c r="N186"/>
  <c r="P186" s="1"/>
  <c r="G186"/>
  <c r="A186" s="1"/>
  <c r="F186"/>
  <c r="N185"/>
  <c r="P185" s="1"/>
  <c r="G185"/>
  <c r="A185" s="1"/>
  <c r="F185"/>
  <c r="N184"/>
  <c r="P184" s="1"/>
  <c r="G184"/>
  <c r="A184" s="1"/>
  <c r="F184"/>
  <c r="N183"/>
  <c r="P183" s="1"/>
  <c r="G183"/>
  <c r="A183" s="1"/>
  <c r="F183"/>
  <c r="N182"/>
  <c r="P182" s="1"/>
  <c r="G182"/>
  <c r="A182" s="1"/>
  <c r="F182"/>
  <c r="N181"/>
  <c r="P181" s="1"/>
  <c r="G181"/>
  <c r="A181" s="1"/>
  <c r="F181"/>
  <c r="N180"/>
  <c r="P180" s="1"/>
  <c r="G180"/>
  <c r="A180" s="1"/>
  <c r="F180"/>
  <c r="N179"/>
  <c r="P179" s="1"/>
  <c r="G179"/>
  <c r="A179" s="1"/>
  <c r="F179"/>
  <c r="N178"/>
  <c r="P178" s="1"/>
  <c r="G178"/>
  <c r="A178" s="1"/>
  <c r="F178"/>
  <c r="N177"/>
  <c r="P177" s="1"/>
  <c r="G177"/>
  <c r="A177" s="1"/>
  <c r="F177"/>
  <c r="N176"/>
  <c r="P176" s="1"/>
  <c r="G176"/>
  <c r="A176" s="1"/>
  <c r="F176"/>
  <c r="N175"/>
  <c r="P175" s="1"/>
  <c r="G175"/>
  <c r="A175" s="1"/>
  <c r="F175"/>
  <c r="N174"/>
  <c r="P174" s="1"/>
  <c r="G174"/>
  <c r="A174" s="1"/>
  <c r="F174"/>
  <c r="N173"/>
  <c r="P173" s="1"/>
  <c r="N172"/>
  <c r="P172" s="1"/>
  <c r="N171"/>
  <c r="P171" s="1"/>
  <c r="N170"/>
  <c r="P170" s="1"/>
  <c r="N169"/>
  <c r="P169" s="1"/>
  <c r="N168"/>
  <c r="P168" s="1"/>
  <c r="N167"/>
  <c r="P167" s="1"/>
  <c r="N166"/>
  <c r="P166" s="1"/>
  <c r="N165"/>
  <c r="P165" s="1"/>
  <c r="N164"/>
  <c r="P164" s="1"/>
  <c r="N163"/>
  <c r="P163" s="1"/>
  <c r="N162"/>
  <c r="P162" s="1"/>
  <c r="N161"/>
  <c r="P161" s="1"/>
  <c r="N160"/>
  <c r="P160" s="1"/>
  <c r="N159"/>
  <c r="P159" s="1"/>
  <c r="N158"/>
  <c r="P158" s="1"/>
  <c r="N157"/>
  <c r="P157" s="1"/>
  <c r="N156"/>
  <c r="P156" s="1"/>
  <c r="N155"/>
  <c r="P155" s="1"/>
  <c r="N154"/>
  <c r="P154" s="1"/>
  <c r="N153"/>
  <c r="P153" s="1"/>
  <c r="N152"/>
  <c r="P152" s="1"/>
  <c r="N151"/>
  <c r="P151" s="1"/>
  <c r="N150"/>
  <c r="P150" s="1"/>
  <c r="N149"/>
  <c r="P149" s="1"/>
  <c r="N148"/>
  <c r="P148" s="1"/>
  <c r="N147"/>
  <c r="P147" s="1"/>
  <c r="N146"/>
  <c r="P146" s="1"/>
  <c r="N145"/>
  <c r="P145" s="1"/>
  <c r="N144"/>
  <c r="P144" s="1"/>
  <c r="N143"/>
  <c r="P143" s="1"/>
  <c r="N142"/>
  <c r="P142" s="1"/>
  <c r="N141"/>
  <c r="P141" s="1"/>
  <c r="N140"/>
  <c r="P140" s="1"/>
  <c r="N139"/>
  <c r="P139" s="1"/>
  <c r="N138"/>
  <c r="P138" s="1"/>
  <c r="N77"/>
  <c r="P77" s="1"/>
  <c r="G77"/>
  <c r="A77" s="1"/>
  <c r="F77"/>
  <c r="N76"/>
  <c r="P76" s="1"/>
  <c r="G76"/>
  <c r="A76" s="1"/>
  <c r="F76"/>
  <c r="N75"/>
  <c r="P75" s="1"/>
  <c r="G75"/>
  <c r="A75" s="1"/>
  <c r="F75"/>
  <c r="N74"/>
  <c r="P74" s="1"/>
  <c r="G74"/>
  <c r="A74" s="1"/>
  <c r="F74"/>
  <c r="N73"/>
  <c r="P73" s="1"/>
  <c r="G73"/>
  <c r="A73" s="1"/>
  <c r="F73"/>
  <c r="N72"/>
  <c r="P72" s="1"/>
  <c r="G72"/>
  <c r="A72" s="1"/>
  <c r="F72"/>
  <c r="N71"/>
  <c r="P71" s="1"/>
  <c r="G71"/>
  <c r="A71" s="1"/>
  <c r="F71"/>
  <c r="N70"/>
  <c r="P70" s="1"/>
  <c r="G70"/>
  <c r="A70" s="1"/>
  <c r="F70"/>
  <c r="N69"/>
  <c r="P69" s="1"/>
  <c r="G69"/>
  <c r="A69" s="1"/>
  <c r="F69"/>
  <c r="N68"/>
  <c r="P68" s="1"/>
  <c r="G68"/>
  <c r="A68" s="1"/>
  <c r="F68"/>
  <c r="N67"/>
  <c r="P67" s="1"/>
  <c r="G67"/>
  <c r="A67" s="1"/>
  <c r="F67"/>
  <c r="N66"/>
  <c r="P66" s="1"/>
  <c r="G66"/>
  <c r="A66" s="1"/>
  <c r="F66"/>
  <c r="N65"/>
  <c r="P65" s="1"/>
  <c r="G65"/>
  <c r="A65" s="1"/>
  <c r="F65"/>
  <c r="N64"/>
  <c r="P64" s="1"/>
  <c r="G64"/>
  <c r="A64" s="1"/>
  <c r="F64"/>
  <c r="N63"/>
  <c r="P63" s="1"/>
  <c r="G63"/>
  <c r="A63" s="1"/>
  <c r="F63"/>
  <c r="N62"/>
  <c r="P62" s="1"/>
  <c r="G62"/>
  <c r="A62" s="1"/>
  <c r="F62"/>
  <c r="N61"/>
  <c r="P61" s="1"/>
  <c r="G61"/>
  <c r="A61" s="1"/>
  <c r="F61"/>
  <c r="N60"/>
  <c r="P60" s="1"/>
  <c r="G60"/>
  <c r="A60" s="1"/>
  <c r="F60"/>
  <c r="N59"/>
  <c r="P59" s="1"/>
  <c r="G59"/>
  <c r="A59" s="1"/>
  <c r="F59"/>
  <c r="N58"/>
  <c r="P58" s="1"/>
  <c r="G58"/>
  <c r="A58" s="1"/>
  <c r="F58"/>
  <c r="N57"/>
  <c r="P57" s="1"/>
  <c r="G57"/>
  <c r="A57" s="1"/>
  <c r="F57"/>
  <c r="N56"/>
  <c r="P56" s="1"/>
  <c r="G56"/>
  <c r="A56" s="1"/>
  <c r="F56"/>
  <c r="N55"/>
  <c r="P55" s="1"/>
  <c r="G55"/>
  <c r="A55" s="1"/>
  <c r="F55"/>
  <c r="N54"/>
  <c r="P54" s="1"/>
  <c r="G54"/>
  <c r="A54" s="1"/>
  <c r="F54"/>
  <c r="N53"/>
  <c r="P53" s="1"/>
  <c r="G53"/>
  <c r="A53" s="1"/>
  <c r="F53"/>
  <c r="N52"/>
  <c r="P52" s="1"/>
  <c r="G52"/>
  <c r="A52" s="1"/>
  <c r="F52"/>
  <c r="N51"/>
  <c r="P51" s="1"/>
  <c r="G51"/>
  <c r="A51" s="1"/>
  <c r="F51"/>
  <c r="N50"/>
  <c r="P50" s="1"/>
  <c r="G50"/>
  <c r="A50" s="1"/>
  <c r="F50"/>
  <c r="N49"/>
  <c r="P49" s="1"/>
  <c r="G49"/>
  <c r="A49" s="1"/>
  <c r="F49"/>
  <c r="N48"/>
  <c r="P48" s="1"/>
  <c r="G48"/>
  <c r="A48" s="1"/>
  <c r="F48"/>
  <c r="N47"/>
  <c r="P47" s="1"/>
  <c r="G47"/>
  <c r="A47" s="1"/>
  <c r="F47"/>
  <c r="N46"/>
  <c r="P46" s="1"/>
  <c r="G46"/>
  <c r="A46" s="1"/>
  <c r="F46"/>
  <c r="N45"/>
  <c r="P45" s="1"/>
  <c r="G45"/>
  <c r="A45" s="1"/>
  <c r="F45"/>
  <c r="N44"/>
  <c r="P44" s="1"/>
  <c r="G44"/>
  <c r="A44" s="1"/>
  <c r="F44"/>
  <c r="N43"/>
  <c r="P43" s="1"/>
  <c r="G43"/>
  <c r="A43" s="1"/>
  <c r="F43"/>
  <c r="N42"/>
  <c r="P42" s="1"/>
  <c r="G42"/>
  <c r="A42" s="1"/>
  <c r="F42"/>
  <c r="N41"/>
  <c r="P41" s="1"/>
  <c r="G41"/>
  <c r="A41" s="1"/>
  <c r="F41"/>
  <c r="N40"/>
  <c r="P40" s="1"/>
  <c r="G40"/>
  <c r="A40" s="1"/>
  <c r="F40"/>
  <c r="N39"/>
  <c r="P39" s="1"/>
  <c r="G39"/>
  <c r="A39" s="1"/>
  <c r="F39"/>
  <c r="N38"/>
  <c r="P38" s="1"/>
  <c r="G38"/>
  <c r="A38" s="1"/>
  <c r="F38"/>
  <c r="N37"/>
  <c r="P37" s="1"/>
  <c r="G37"/>
  <c r="A37" s="1"/>
  <c r="F37"/>
  <c r="N36"/>
  <c r="P36" s="1"/>
  <c r="G36"/>
  <c r="A36" s="1"/>
  <c r="F36"/>
  <c r="N35"/>
  <c r="P35" s="1"/>
  <c r="G35"/>
  <c r="A35" s="1"/>
  <c r="F35"/>
  <c r="N34"/>
  <c r="P34" s="1"/>
  <c r="G34"/>
  <c r="A34" s="1"/>
  <c r="F34"/>
  <c r="N33"/>
  <c r="P33" s="1"/>
  <c r="G33"/>
  <c r="A33" s="1"/>
  <c r="F33"/>
  <c r="N32"/>
  <c r="P32" s="1"/>
  <c r="G32"/>
  <c r="A32" s="1"/>
  <c r="F32"/>
  <c r="N31"/>
  <c r="P31" s="1"/>
  <c r="G31"/>
  <c r="A31" s="1"/>
  <c r="F31"/>
  <c r="N30"/>
  <c r="P30" s="1"/>
  <c r="G30"/>
  <c r="A30" s="1"/>
  <c r="F30"/>
  <c r="N29"/>
  <c r="P29" s="1"/>
  <c r="G29"/>
  <c r="A29" s="1"/>
  <c r="F29"/>
  <c r="N28"/>
  <c r="P28" s="1"/>
  <c r="G28"/>
  <c r="A28" s="1"/>
  <c r="F28"/>
  <c r="N27"/>
  <c r="P27" s="1"/>
  <c r="G27"/>
  <c r="A27" s="1"/>
  <c r="F27"/>
  <c r="N26"/>
  <c r="P26" s="1"/>
  <c r="G26"/>
  <c r="A26" s="1"/>
  <c r="F26"/>
  <c r="N25"/>
  <c r="P25" s="1"/>
  <c r="G25"/>
  <c r="A25" s="1"/>
  <c r="F25"/>
  <c r="N24"/>
  <c r="P24" s="1"/>
  <c r="G24"/>
  <c r="A24" s="1"/>
  <c r="F24"/>
  <c r="N23"/>
  <c r="P23" s="1"/>
  <c r="G23"/>
  <c r="A23" s="1"/>
  <c r="F23"/>
  <c r="N22"/>
  <c r="P22" s="1"/>
  <c r="G22"/>
  <c r="A22" s="1"/>
  <c r="F22"/>
  <c r="N21"/>
  <c r="P21" s="1"/>
  <c r="G21"/>
  <c r="A21" s="1"/>
  <c r="F21"/>
  <c r="N20"/>
  <c r="P20" s="1"/>
  <c r="G20"/>
  <c r="A20" s="1"/>
  <c r="F20"/>
  <c r="N19"/>
  <c r="P19" s="1"/>
  <c r="G19"/>
  <c r="A19" s="1"/>
  <c r="F19"/>
  <c r="N18"/>
  <c r="P18" s="1"/>
  <c r="G18"/>
  <c r="A18" s="1"/>
  <c r="F18"/>
  <c r="N17"/>
  <c r="P17" s="1"/>
  <c r="G17"/>
  <c r="A17" s="1"/>
  <c r="F17"/>
  <c r="N16"/>
  <c r="P16" s="1"/>
  <c r="G16"/>
  <c r="A16" s="1"/>
  <c r="F16"/>
  <c r="B34" i="8"/>
  <c r="B35" s="1"/>
  <c r="B36" s="1"/>
  <c r="B37" s="1"/>
  <c r="B38" s="1"/>
  <c r="B39" s="1"/>
  <c r="B40" s="1"/>
  <c r="B41" s="1"/>
  <c r="B28"/>
  <c r="B29" s="1"/>
  <c r="B30" s="1"/>
  <c r="B31" s="1"/>
  <c r="B32" s="1"/>
  <c r="B22"/>
  <c r="B23" s="1"/>
  <c r="B24" s="1"/>
  <c r="B25" s="1"/>
  <c r="B26" s="1"/>
  <c r="B15"/>
  <c r="B16" s="1"/>
  <c r="B17" s="1"/>
  <c r="B18" s="1"/>
  <c r="B19" s="1"/>
  <c r="B20" s="1"/>
  <c r="P296" i="7" l="1"/>
  <c r="Q296"/>
  <c r="R296"/>
  <c r="P297"/>
  <c r="AA297" s="1"/>
  <c r="Q297"/>
  <c r="R297"/>
  <c r="AB49"/>
  <c r="AA49"/>
  <c r="W49"/>
  <c r="T49"/>
  <c r="S49"/>
  <c r="X49"/>
  <c r="AB53"/>
  <c r="AA53"/>
  <c r="W53"/>
  <c r="T53"/>
  <c r="S53"/>
  <c r="X53"/>
  <c r="AB61"/>
  <c r="AA61"/>
  <c r="W61"/>
  <c r="T61"/>
  <c r="S61"/>
  <c r="X61"/>
  <c r="AB65"/>
  <c r="AA65"/>
  <c r="W65"/>
  <c r="T65"/>
  <c r="S65"/>
  <c r="X65"/>
  <c r="AB69"/>
  <c r="AA69"/>
  <c r="W69"/>
  <c r="T69"/>
  <c r="S69"/>
  <c r="X69"/>
  <c r="AB73"/>
  <c r="AA73"/>
  <c r="W73"/>
  <c r="T73"/>
  <c r="S73"/>
  <c r="X73"/>
  <c r="AB77"/>
  <c r="AA77"/>
  <c r="W77"/>
  <c r="T77"/>
  <c r="S77"/>
  <c r="X77"/>
  <c r="AA263"/>
  <c r="X263"/>
  <c r="AB263"/>
  <c r="T263"/>
  <c r="W263"/>
  <c r="S263"/>
  <c r="AA267"/>
  <c r="X267"/>
  <c r="W267"/>
  <c r="T267"/>
  <c r="S267"/>
  <c r="AB267"/>
  <c r="AA271"/>
  <c r="X271"/>
  <c r="AB271"/>
  <c r="W271"/>
  <c r="T271"/>
  <c r="S271"/>
  <c r="AA275"/>
  <c r="X275"/>
  <c r="W275"/>
  <c r="T275"/>
  <c r="AB275"/>
  <c r="S275"/>
  <c r="AA279"/>
  <c r="X279"/>
  <c r="AB279"/>
  <c r="W279"/>
  <c r="T279"/>
  <c r="S279"/>
  <c r="AA283"/>
  <c r="X283"/>
  <c r="W283"/>
  <c r="T283"/>
  <c r="S283"/>
  <c r="AB283"/>
  <c r="AB297"/>
  <c r="AA301"/>
  <c r="X301"/>
  <c r="AB301"/>
  <c r="W301"/>
  <c r="T301"/>
  <c r="S301"/>
  <c r="AA309"/>
  <c r="X309"/>
  <c r="AB309"/>
  <c r="W309"/>
  <c r="T309"/>
  <c r="S309"/>
  <c r="AA68"/>
  <c r="X68"/>
  <c r="T68"/>
  <c r="AB68"/>
  <c r="W68"/>
  <c r="S68"/>
  <c r="X72"/>
  <c r="T72"/>
  <c r="AA72"/>
  <c r="AB72"/>
  <c r="W72"/>
  <c r="S72"/>
  <c r="AA139"/>
  <c r="X139"/>
  <c r="T139"/>
  <c r="AB139"/>
  <c r="W139"/>
  <c r="S139"/>
  <c r="X143"/>
  <c r="T143"/>
  <c r="AA143"/>
  <c r="AB143"/>
  <c r="W143"/>
  <c r="S143"/>
  <c r="AB147"/>
  <c r="AA147"/>
  <c r="X147"/>
  <c r="T147"/>
  <c r="W147"/>
  <c r="S147"/>
  <c r="AB151"/>
  <c r="AA151"/>
  <c r="X151"/>
  <c r="T151"/>
  <c r="W151"/>
  <c r="S151"/>
  <c r="AB155"/>
  <c r="AA155"/>
  <c r="X155"/>
  <c r="T155"/>
  <c r="W155"/>
  <c r="S155"/>
  <c r="AB159"/>
  <c r="AA159"/>
  <c r="X159"/>
  <c r="T159"/>
  <c r="W159"/>
  <c r="S159"/>
  <c r="AB163"/>
  <c r="AA163"/>
  <c r="X163"/>
  <c r="T163"/>
  <c r="W163"/>
  <c r="S163"/>
  <c r="AB167"/>
  <c r="AA167"/>
  <c r="X167"/>
  <c r="T167"/>
  <c r="W167"/>
  <c r="S167"/>
  <c r="AB171"/>
  <c r="AA171"/>
  <c r="X171"/>
  <c r="T171"/>
  <c r="W171"/>
  <c r="S171"/>
  <c r="AB175"/>
  <c r="AA175"/>
  <c r="X175"/>
  <c r="T175"/>
  <c r="W175"/>
  <c r="S175"/>
  <c r="AB179"/>
  <c r="AA179"/>
  <c r="X179"/>
  <c r="T179"/>
  <c r="W179"/>
  <c r="S179"/>
  <c r="AB183"/>
  <c r="AA183"/>
  <c r="X183"/>
  <c r="T183"/>
  <c r="W183"/>
  <c r="S183"/>
  <c r="AB187"/>
  <c r="AA187"/>
  <c r="X187"/>
  <c r="T187"/>
  <c r="W187"/>
  <c r="S187"/>
  <c r="AA305"/>
  <c r="X305"/>
  <c r="W305"/>
  <c r="T305"/>
  <c r="AB305"/>
  <c r="S305"/>
  <c r="AB19"/>
  <c r="AA19"/>
  <c r="W19"/>
  <c r="T19"/>
  <c r="X19"/>
  <c r="S19"/>
  <c r="AB23"/>
  <c r="AA23"/>
  <c r="W23"/>
  <c r="T23"/>
  <c r="X23"/>
  <c r="S23"/>
  <c r="AB27"/>
  <c r="AA27"/>
  <c r="W27"/>
  <c r="T27"/>
  <c r="X27"/>
  <c r="S27"/>
  <c r="AB35"/>
  <c r="AA35"/>
  <c r="W35"/>
  <c r="T35"/>
  <c r="X35"/>
  <c r="S35"/>
  <c r="AB39"/>
  <c r="AA39"/>
  <c r="W39"/>
  <c r="T39"/>
  <c r="X39"/>
  <c r="S39"/>
  <c r="AB47"/>
  <c r="AA47"/>
  <c r="W47"/>
  <c r="T47"/>
  <c r="S47"/>
  <c r="X47"/>
  <c r="AB51"/>
  <c r="AA51"/>
  <c r="W51"/>
  <c r="T51"/>
  <c r="X51"/>
  <c r="S51"/>
  <c r="AB55"/>
  <c r="AA55"/>
  <c r="W55"/>
  <c r="T55"/>
  <c r="X55"/>
  <c r="S55"/>
  <c r="AB59"/>
  <c r="AA59"/>
  <c r="W59"/>
  <c r="T59"/>
  <c r="X59"/>
  <c r="S59"/>
  <c r="AB63"/>
  <c r="AA63"/>
  <c r="W63"/>
  <c r="T63"/>
  <c r="S63"/>
  <c r="X63"/>
  <c r="AB67"/>
  <c r="AA67"/>
  <c r="W67"/>
  <c r="T67"/>
  <c r="X67"/>
  <c r="S67"/>
  <c r="AB75"/>
  <c r="AA75"/>
  <c r="W75"/>
  <c r="T75"/>
  <c r="X75"/>
  <c r="S75"/>
  <c r="AA182"/>
  <c r="AB182"/>
  <c r="W182"/>
  <c r="T182"/>
  <c r="X182"/>
  <c r="S182"/>
  <c r="AB25"/>
  <c r="AA25"/>
  <c r="W25"/>
  <c r="T25"/>
  <c r="S25"/>
  <c r="X25"/>
  <c r="AB29"/>
  <c r="AA29"/>
  <c r="W29"/>
  <c r="T29"/>
  <c r="S29"/>
  <c r="X29"/>
  <c r="AB33"/>
  <c r="AA33"/>
  <c r="W33"/>
  <c r="T33"/>
  <c r="S33"/>
  <c r="X33"/>
  <c r="AB37"/>
  <c r="AA37"/>
  <c r="W37"/>
  <c r="T37"/>
  <c r="S37"/>
  <c r="X37"/>
  <c r="AB41"/>
  <c r="AA41"/>
  <c r="W41"/>
  <c r="T41"/>
  <c r="S41"/>
  <c r="X41"/>
  <c r="AB45"/>
  <c r="AA45"/>
  <c r="W45"/>
  <c r="T45"/>
  <c r="S45"/>
  <c r="X45"/>
  <c r="AB57"/>
  <c r="AA57"/>
  <c r="W57"/>
  <c r="T57"/>
  <c r="S57"/>
  <c r="X57"/>
  <c r="AB141"/>
  <c r="S141"/>
  <c r="AA141"/>
  <c r="X141"/>
  <c r="W141"/>
  <c r="T141"/>
  <c r="AB145"/>
  <c r="S145"/>
  <c r="AA145"/>
  <c r="X145"/>
  <c r="W145"/>
  <c r="T145"/>
  <c r="AB149"/>
  <c r="AA149"/>
  <c r="S149"/>
  <c r="X149"/>
  <c r="W149"/>
  <c r="T149"/>
  <c r="AB153"/>
  <c r="AA153"/>
  <c r="S153"/>
  <c r="X153"/>
  <c r="W153"/>
  <c r="T153"/>
  <c r="AB157"/>
  <c r="AA157"/>
  <c r="S157"/>
  <c r="X157"/>
  <c r="W157"/>
  <c r="T157"/>
  <c r="AB161"/>
  <c r="AA161"/>
  <c r="S161"/>
  <c r="X161"/>
  <c r="W161"/>
  <c r="T161"/>
  <c r="AB169"/>
  <c r="AA169"/>
  <c r="S169"/>
  <c r="X169"/>
  <c r="W169"/>
  <c r="T169"/>
  <c r="AB173"/>
  <c r="AA173"/>
  <c r="S173"/>
  <c r="X173"/>
  <c r="W173"/>
  <c r="T173"/>
  <c r="AB177"/>
  <c r="AA177"/>
  <c r="S177"/>
  <c r="X177"/>
  <c r="W177"/>
  <c r="T177"/>
  <c r="AB181"/>
  <c r="AA181"/>
  <c r="S181"/>
  <c r="X181"/>
  <c r="W181"/>
  <c r="T181"/>
  <c r="AB185"/>
  <c r="AA185"/>
  <c r="S185"/>
  <c r="X185"/>
  <c r="W185"/>
  <c r="T185"/>
  <c r="AB268"/>
  <c r="AA268"/>
  <c r="S268"/>
  <c r="W268"/>
  <c r="X268"/>
  <c r="T268"/>
  <c r="AB272"/>
  <c r="AA272"/>
  <c r="S272"/>
  <c r="W272"/>
  <c r="X272"/>
  <c r="T272"/>
  <c r="AB276"/>
  <c r="AA276"/>
  <c r="S276"/>
  <c r="X276"/>
  <c r="W276"/>
  <c r="T276"/>
  <c r="AB280"/>
  <c r="AA280"/>
  <c r="S280"/>
  <c r="W280"/>
  <c r="X280"/>
  <c r="T280"/>
  <c r="AB284"/>
  <c r="AA284"/>
  <c r="S284"/>
  <c r="W284"/>
  <c r="X284"/>
  <c r="T284"/>
  <c r="AB298"/>
  <c r="AA298"/>
  <c r="S298"/>
  <c r="W298"/>
  <c r="X298"/>
  <c r="T298"/>
  <c r="AB302"/>
  <c r="AA302"/>
  <c r="S302"/>
  <c r="W302"/>
  <c r="X302"/>
  <c r="T302"/>
  <c r="AA17"/>
  <c r="S17"/>
  <c r="AB17"/>
  <c r="X17"/>
  <c r="T17"/>
  <c r="W17"/>
  <c r="R21"/>
  <c r="Q31"/>
  <c r="Q43"/>
  <c r="Q71"/>
  <c r="R138"/>
  <c r="R140"/>
  <c r="R142"/>
  <c r="R144"/>
  <c r="R146"/>
  <c r="R148"/>
  <c r="R150"/>
  <c r="R152"/>
  <c r="R154"/>
  <c r="R156"/>
  <c r="R158"/>
  <c r="R160"/>
  <c r="R162"/>
  <c r="R164"/>
  <c r="R166"/>
  <c r="R168"/>
  <c r="R170"/>
  <c r="R172"/>
  <c r="R174"/>
  <c r="R176"/>
  <c r="R178"/>
  <c r="R180"/>
  <c r="R184"/>
  <c r="R186"/>
  <c r="R188"/>
  <c r="Q190"/>
  <c r="Q192"/>
  <c r="Q194"/>
  <c r="Q196"/>
  <c r="Q198"/>
  <c r="Q251"/>
  <c r="Q253"/>
  <c r="Q255"/>
  <c r="Q257"/>
  <c r="Q259"/>
  <c r="Q261"/>
  <c r="R265"/>
  <c r="R269"/>
  <c r="R273"/>
  <c r="R277"/>
  <c r="R281"/>
  <c r="R16"/>
  <c r="R18"/>
  <c r="R20"/>
  <c r="R22"/>
  <c r="R24"/>
  <c r="R26"/>
  <c r="R28"/>
  <c r="R30"/>
  <c r="R32"/>
  <c r="R34"/>
  <c r="R36"/>
  <c r="R38"/>
  <c r="R40"/>
  <c r="R42"/>
  <c r="R44"/>
  <c r="R46"/>
  <c r="R48"/>
  <c r="R50"/>
  <c r="R52"/>
  <c r="R54"/>
  <c r="R56"/>
  <c r="R58"/>
  <c r="R60"/>
  <c r="R62"/>
  <c r="R64"/>
  <c r="R66"/>
  <c r="R70"/>
  <c r="R74"/>
  <c r="R76"/>
  <c r="Q165"/>
  <c r="Q189"/>
  <c r="Q191"/>
  <c r="Q193"/>
  <c r="Q195"/>
  <c r="Q197"/>
  <c r="Q252"/>
  <c r="Q254"/>
  <c r="Q256"/>
  <c r="Q258"/>
  <c r="Q260"/>
  <c r="Q262"/>
  <c r="R264"/>
  <c r="Q266"/>
  <c r="Q270"/>
  <c r="Q274"/>
  <c r="Q278"/>
  <c r="Q282"/>
  <c r="Q300"/>
  <c r="R307"/>
  <c r="R285"/>
  <c r="R299"/>
  <c r="R303"/>
  <c r="R306"/>
  <c r="Q308"/>
  <c r="A302"/>
  <c r="A412" s="1"/>
  <c r="Q21"/>
  <c r="R61"/>
  <c r="R252"/>
  <c r="Q60"/>
  <c r="Q61"/>
  <c r="Q182"/>
  <c r="R191"/>
  <c r="R258"/>
  <c r="Q284"/>
  <c r="Q306"/>
  <c r="Q158"/>
  <c r="R193"/>
  <c r="R260"/>
  <c r="Q305"/>
  <c r="Q56"/>
  <c r="Q57"/>
  <c r="R57"/>
  <c r="Q77"/>
  <c r="Q146"/>
  <c r="Q151"/>
  <c r="Q179"/>
  <c r="R182"/>
  <c r="Q183"/>
  <c r="Q268"/>
  <c r="R270"/>
  <c r="R272"/>
  <c r="R175"/>
  <c r="Q272"/>
  <c r="Q28"/>
  <c r="Q52"/>
  <c r="Q53"/>
  <c r="R77"/>
  <c r="Q138"/>
  <c r="R179"/>
  <c r="R266"/>
  <c r="R268"/>
  <c r="R17"/>
  <c r="Q20"/>
  <c r="Q24"/>
  <c r="R45"/>
  <c r="R49"/>
  <c r="R65"/>
  <c r="Q150"/>
  <c r="Q186"/>
  <c r="R280"/>
  <c r="Q16"/>
  <c r="Q17"/>
  <c r="R41"/>
  <c r="Q44"/>
  <c r="Q45"/>
  <c r="Q48"/>
  <c r="Q49"/>
  <c r="R53"/>
  <c r="Q64"/>
  <c r="Q65"/>
  <c r="R68"/>
  <c r="R73"/>
  <c r="Q142"/>
  <c r="Q143"/>
  <c r="Q154"/>
  <c r="R171"/>
  <c r="R282"/>
  <c r="R284"/>
  <c r="Q68"/>
  <c r="R167"/>
  <c r="R302"/>
  <c r="Q27" i="8"/>
  <c r="R27" s="1"/>
  <c r="U27"/>
  <c r="V27" s="1"/>
  <c r="Q21"/>
  <c r="R21" s="1"/>
  <c r="U21"/>
  <c r="V21" s="1"/>
  <c r="Q33"/>
  <c r="R33" s="1"/>
  <c r="U33"/>
  <c r="V33" s="1"/>
  <c r="R33" i="7"/>
  <c r="R37"/>
  <c r="Q41"/>
  <c r="R72"/>
  <c r="Q73"/>
  <c r="Q76"/>
  <c r="R163"/>
  <c r="Q166"/>
  <c r="Q167"/>
  <c r="Q170"/>
  <c r="Q171"/>
  <c r="Q174"/>
  <c r="Q175"/>
  <c r="Q178"/>
  <c r="R187"/>
  <c r="R189"/>
  <c r="R195"/>
  <c r="R197"/>
  <c r="R254"/>
  <c r="R256"/>
  <c r="R262"/>
  <c r="Q264"/>
  <c r="R276"/>
  <c r="R278"/>
  <c r="Q280"/>
  <c r="R298"/>
  <c r="R300"/>
  <c r="Q302"/>
  <c r="R25"/>
  <c r="R29"/>
  <c r="Q32"/>
  <c r="Q33"/>
  <c r="Q36"/>
  <c r="Q37"/>
  <c r="Q40"/>
  <c r="R69"/>
  <c r="Q72"/>
  <c r="R139"/>
  <c r="R143"/>
  <c r="R147"/>
  <c r="R151"/>
  <c r="R155"/>
  <c r="R159"/>
  <c r="Q162"/>
  <c r="Q163"/>
  <c r="R183"/>
  <c r="Q187"/>
  <c r="R274"/>
  <c r="Q276"/>
  <c r="Q298"/>
  <c r="R308"/>
  <c r="Q25"/>
  <c r="Q29"/>
  <c r="Q69"/>
  <c r="Q139"/>
  <c r="Q147"/>
  <c r="Q155"/>
  <c r="Q159"/>
  <c r="R309"/>
  <c r="Q309"/>
  <c r="Q19"/>
  <c r="R19"/>
  <c r="Q18"/>
  <c r="Q22"/>
  <c r="R23"/>
  <c r="Q26"/>
  <c r="R27"/>
  <c r="Q30"/>
  <c r="R31"/>
  <c r="Q34"/>
  <c r="R35"/>
  <c r="Q38"/>
  <c r="R39"/>
  <c r="Q42"/>
  <c r="R43"/>
  <c r="Q46"/>
  <c r="R47"/>
  <c r="Q50"/>
  <c r="R51"/>
  <c r="Q54"/>
  <c r="R55"/>
  <c r="Q58"/>
  <c r="R59"/>
  <c r="Q62"/>
  <c r="R63"/>
  <c r="Q66"/>
  <c r="R67"/>
  <c r="Q70"/>
  <c r="R71"/>
  <c r="Q74"/>
  <c r="R75"/>
  <c r="Q140"/>
  <c r="Q144"/>
  <c r="Q148"/>
  <c r="Q152"/>
  <c r="Q156"/>
  <c r="Q160"/>
  <c r="Q23"/>
  <c r="Q27"/>
  <c r="Q35"/>
  <c r="Q39"/>
  <c r="Q47"/>
  <c r="Q51"/>
  <c r="Q55"/>
  <c r="Q59"/>
  <c r="Q63"/>
  <c r="Q67"/>
  <c r="Q75"/>
  <c r="Q141"/>
  <c r="R141"/>
  <c r="Q145"/>
  <c r="R145"/>
  <c r="Q149"/>
  <c r="R149"/>
  <c r="Q153"/>
  <c r="R153"/>
  <c r="Q157"/>
  <c r="R157"/>
  <c r="R161"/>
  <c r="Q164"/>
  <c r="R165"/>
  <c r="Q168"/>
  <c r="R169"/>
  <c r="Q172"/>
  <c r="R173"/>
  <c r="Q176"/>
  <c r="R177"/>
  <c r="Q180"/>
  <c r="R181"/>
  <c r="Q184"/>
  <c r="R185"/>
  <c r="Q188"/>
  <c r="R192"/>
  <c r="R196"/>
  <c r="R251"/>
  <c r="R255"/>
  <c r="R259"/>
  <c r="Q161"/>
  <c r="Q169"/>
  <c r="Q173"/>
  <c r="Q177"/>
  <c r="Q181"/>
  <c r="Q185"/>
  <c r="R190"/>
  <c r="R194"/>
  <c r="R198"/>
  <c r="R253"/>
  <c r="R257"/>
  <c r="R261"/>
  <c r="Q265"/>
  <c r="Q269"/>
  <c r="Q273"/>
  <c r="Q277"/>
  <c r="Q281"/>
  <c r="Q285"/>
  <c r="Q299"/>
  <c r="Q303"/>
  <c r="Q307"/>
  <c r="R263"/>
  <c r="R267"/>
  <c r="R271"/>
  <c r="R275"/>
  <c r="R279"/>
  <c r="R283"/>
  <c r="R301"/>
  <c r="R305"/>
  <c r="Q263"/>
  <c r="Q267"/>
  <c r="Q271"/>
  <c r="Q275"/>
  <c r="Q279"/>
  <c r="Q283"/>
  <c r="Q301"/>
  <c r="S297" l="1"/>
  <c r="T297"/>
  <c r="W297"/>
  <c r="X297"/>
  <c r="AB308"/>
  <c r="AA308"/>
  <c r="X308"/>
  <c r="W308"/>
  <c r="T308"/>
  <c r="S308"/>
  <c r="AA295"/>
  <c r="AB295"/>
  <c r="X295"/>
  <c r="W295"/>
  <c r="T295"/>
  <c r="S295"/>
  <c r="AB296"/>
  <c r="AA296"/>
  <c r="X296"/>
  <c r="W296"/>
  <c r="T296"/>
  <c r="S296"/>
  <c r="AB270"/>
  <c r="AA270"/>
  <c r="X270"/>
  <c r="W270"/>
  <c r="T270"/>
  <c r="S270"/>
  <c r="AB260"/>
  <c r="AA260"/>
  <c r="S260"/>
  <c r="X260"/>
  <c r="W260"/>
  <c r="T260"/>
  <c r="AB256"/>
  <c r="AA256"/>
  <c r="S256"/>
  <c r="X256"/>
  <c r="W256"/>
  <c r="T256"/>
  <c r="AB197"/>
  <c r="AA197"/>
  <c r="S197"/>
  <c r="X197"/>
  <c r="W197"/>
  <c r="T197"/>
  <c r="AB189"/>
  <c r="AA189"/>
  <c r="S189"/>
  <c r="X189"/>
  <c r="W189"/>
  <c r="T189"/>
  <c r="AB70"/>
  <c r="S70"/>
  <c r="AA70"/>
  <c r="X70"/>
  <c r="W70"/>
  <c r="T70"/>
  <c r="X60"/>
  <c r="T60"/>
  <c r="AB60"/>
  <c r="W60"/>
  <c r="S60"/>
  <c r="AA60"/>
  <c r="X52"/>
  <c r="T52"/>
  <c r="AA52"/>
  <c r="AB52"/>
  <c r="W52"/>
  <c r="S52"/>
  <c r="AA44"/>
  <c r="X44"/>
  <c r="T44"/>
  <c r="AB44"/>
  <c r="W44"/>
  <c r="S44"/>
  <c r="X36"/>
  <c r="T36"/>
  <c r="AB36"/>
  <c r="W36"/>
  <c r="S36"/>
  <c r="AA36"/>
  <c r="X28"/>
  <c r="T28"/>
  <c r="AA28"/>
  <c r="AB28"/>
  <c r="W28"/>
  <c r="S28"/>
  <c r="AA20"/>
  <c r="X20"/>
  <c r="T20"/>
  <c r="AB20"/>
  <c r="W20"/>
  <c r="S20"/>
  <c r="AB16"/>
  <c r="S16"/>
  <c r="AA16"/>
  <c r="X16"/>
  <c r="W16"/>
  <c r="T16"/>
  <c r="AA269"/>
  <c r="X269"/>
  <c r="W269"/>
  <c r="AB269"/>
  <c r="T269"/>
  <c r="S269"/>
  <c r="AA261"/>
  <c r="X261"/>
  <c r="AB261"/>
  <c r="W261"/>
  <c r="T261"/>
  <c r="S261"/>
  <c r="AA253"/>
  <c r="W253"/>
  <c r="X253"/>
  <c r="AB253"/>
  <c r="T253"/>
  <c r="S253"/>
  <c r="AA194"/>
  <c r="AB194"/>
  <c r="W194"/>
  <c r="T194"/>
  <c r="X194"/>
  <c r="S194"/>
  <c r="AA190"/>
  <c r="AB190"/>
  <c r="W190"/>
  <c r="T190"/>
  <c r="X190"/>
  <c r="S190"/>
  <c r="AA180"/>
  <c r="AB180"/>
  <c r="W180"/>
  <c r="T180"/>
  <c r="S180"/>
  <c r="X180"/>
  <c r="AA176"/>
  <c r="W176"/>
  <c r="T176"/>
  <c r="AB176"/>
  <c r="S176"/>
  <c r="X176"/>
  <c r="AA168"/>
  <c r="W168"/>
  <c r="T168"/>
  <c r="S168"/>
  <c r="AB168"/>
  <c r="X168"/>
  <c r="AA164"/>
  <c r="AB164"/>
  <c r="W164"/>
  <c r="T164"/>
  <c r="S164"/>
  <c r="X164"/>
  <c r="AA156"/>
  <c r="AB156"/>
  <c r="W156"/>
  <c r="T156"/>
  <c r="S156"/>
  <c r="X156"/>
  <c r="AA148"/>
  <c r="AB148"/>
  <c r="W148"/>
  <c r="T148"/>
  <c r="S148"/>
  <c r="X148"/>
  <c r="AB140"/>
  <c r="AA140"/>
  <c r="W140"/>
  <c r="T140"/>
  <c r="S140"/>
  <c r="X140"/>
  <c r="AB31"/>
  <c r="AA31"/>
  <c r="W31"/>
  <c r="T31"/>
  <c r="S31"/>
  <c r="X31"/>
  <c r="AB306"/>
  <c r="AA306"/>
  <c r="S306"/>
  <c r="X306"/>
  <c r="W306"/>
  <c r="T306"/>
  <c r="AB300"/>
  <c r="AA300"/>
  <c r="X300"/>
  <c r="W300"/>
  <c r="T300"/>
  <c r="S300"/>
  <c r="AB274"/>
  <c r="AA274"/>
  <c r="X274"/>
  <c r="W274"/>
  <c r="T274"/>
  <c r="S274"/>
  <c r="AB254"/>
  <c r="AA254"/>
  <c r="X254"/>
  <c r="T254"/>
  <c r="W254"/>
  <c r="S254"/>
  <c r="AB191"/>
  <c r="AA191"/>
  <c r="X191"/>
  <c r="T191"/>
  <c r="W191"/>
  <c r="S191"/>
  <c r="AB66"/>
  <c r="S66"/>
  <c r="AA66"/>
  <c r="X66"/>
  <c r="W66"/>
  <c r="T66"/>
  <c r="AB54"/>
  <c r="S54"/>
  <c r="AA54"/>
  <c r="X54"/>
  <c r="W54"/>
  <c r="T54"/>
  <c r="AB42"/>
  <c r="S42"/>
  <c r="AA42"/>
  <c r="X42"/>
  <c r="W42"/>
  <c r="T42"/>
  <c r="AB30"/>
  <c r="S30"/>
  <c r="AA30"/>
  <c r="X30"/>
  <c r="W30"/>
  <c r="T30"/>
  <c r="AA281"/>
  <c r="AB281"/>
  <c r="X281"/>
  <c r="W281"/>
  <c r="T281"/>
  <c r="S281"/>
  <c r="AA255"/>
  <c r="AB255"/>
  <c r="W255"/>
  <c r="T255"/>
  <c r="X255"/>
  <c r="S255"/>
  <c r="AA188"/>
  <c r="AB188"/>
  <c r="W188"/>
  <c r="T188"/>
  <c r="S188"/>
  <c r="X188"/>
  <c r="AA170"/>
  <c r="W170"/>
  <c r="AB170"/>
  <c r="T170"/>
  <c r="S170"/>
  <c r="X170"/>
  <c r="AA158"/>
  <c r="AB158"/>
  <c r="W158"/>
  <c r="T158"/>
  <c r="X158"/>
  <c r="S158"/>
  <c r="AA146"/>
  <c r="AB146"/>
  <c r="W146"/>
  <c r="T146"/>
  <c r="X146"/>
  <c r="S146"/>
  <c r="AB43"/>
  <c r="AA43"/>
  <c r="W43"/>
  <c r="T43"/>
  <c r="X43"/>
  <c r="S43"/>
  <c r="AA303"/>
  <c r="AB303"/>
  <c r="X303"/>
  <c r="W303"/>
  <c r="T303"/>
  <c r="S303"/>
  <c r="AA307"/>
  <c r="X307"/>
  <c r="W307"/>
  <c r="AB307"/>
  <c r="T307"/>
  <c r="S307"/>
  <c r="AB278"/>
  <c r="AA278"/>
  <c r="X278"/>
  <c r="W278"/>
  <c r="T278"/>
  <c r="S278"/>
  <c r="AB264"/>
  <c r="AA264"/>
  <c r="W264"/>
  <c r="S264"/>
  <c r="X264"/>
  <c r="T264"/>
  <c r="AB252"/>
  <c r="AA252"/>
  <c r="S252"/>
  <c r="X252"/>
  <c r="W252"/>
  <c r="T252"/>
  <c r="AB193"/>
  <c r="AA193"/>
  <c r="S193"/>
  <c r="X193"/>
  <c r="W193"/>
  <c r="T193"/>
  <c r="X76"/>
  <c r="T76"/>
  <c r="AB76"/>
  <c r="W76"/>
  <c r="S76"/>
  <c r="AA76"/>
  <c r="X64"/>
  <c r="T64"/>
  <c r="AA64"/>
  <c r="AB64"/>
  <c r="W64"/>
  <c r="S64"/>
  <c r="AA56"/>
  <c r="X56"/>
  <c r="T56"/>
  <c r="AB56"/>
  <c r="W56"/>
  <c r="S56"/>
  <c r="X48"/>
  <c r="T48"/>
  <c r="AB48"/>
  <c r="W48"/>
  <c r="S48"/>
  <c r="AA48"/>
  <c r="X40"/>
  <c r="T40"/>
  <c r="AA40"/>
  <c r="AB40"/>
  <c r="W40"/>
  <c r="S40"/>
  <c r="AA32"/>
  <c r="X32"/>
  <c r="T32"/>
  <c r="AB32"/>
  <c r="W32"/>
  <c r="S32"/>
  <c r="X24"/>
  <c r="T24"/>
  <c r="AB24"/>
  <c r="W24"/>
  <c r="S24"/>
  <c r="AA24"/>
  <c r="AA277"/>
  <c r="X277"/>
  <c r="W277"/>
  <c r="AB277"/>
  <c r="T277"/>
  <c r="S277"/>
  <c r="AA257"/>
  <c r="AB257"/>
  <c r="W257"/>
  <c r="T257"/>
  <c r="X257"/>
  <c r="S257"/>
  <c r="AA198"/>
  <c r="AB198"/>
  <c r="W198"/>
  <c r="T198"/>
  <c r="X198"/>
  <c r="S198"/>
  <c r="AA186"/>
  <c r="W186"/>
  <c r="AB186"/>
  <c r="T186"/>
  <c r="S186"/>
  <c r="X186"/>
  <c r="AA172"/>
  <c r="AB172"/>
  <c r="W172"/>
  <c r="T172"/>
  <c r="S172"/>
  <c r="X172"/>
  <c r="AA160"/>
  <c r="W160"/>
  <c r="T160"/>
  <c r="AB160"/>
  <c r="S160"/>
  <c r="X160"/>
  <c r="AA152"/>
  <c r="W152"/>
  <c r="T152"/>
  <c r="AB152"/>
  <c r="S152"/>
  <c r="X152"/>
  <c r="AB144"/>
  <c r="AA144"/>
  <c r="W144"/>
  <c r="T144"/>
  <c r="S144"/>
  <c r="X144"/>
  <c r="AB71"/>
  <c r="AA71"/>
  <c r="W71"/>
  <c r="T71"/>
  <c r="X71"/>
  <c r="S71"/>
  <c r="AA299"/>
  <c r="X299"/>
  <c r="W299"/>
  <c r="AB299"/>
  <c r="T299"/>
  <c r="S299"/>
  <c r="AA285"/>
  <c r="X285"/>
  <c r="W285"/>
  <c r="AB285"/>
  <c r="T285"/>
  <c r="S285"/>
  <c r="AB282"/>
  <c r="AA282"/>
  <c r="X282"/>
  <c r="W282"/>
  <c r="T282"/>
  <c r="S282"/>
  <c r="AB266"/>
  <c r="AA266"/>
  <c r="X266"/>
  <c r="W266"/>
  <c r="T266"/>
  <c r="S266"/>
  <c r="AB262"/>
  <c r="AA262"/>
  <c r="T262"/>
  <c r="W262"/>
  <c r="X262"/>
  <c r="S262"/>
  <c r="AB258"/>
  <c r="AA258"/>
  <c r="X258"/>
  <c r="T258"/>
  <c r="W258"/>
  <c r="S258"/>
  <c r="AB195"/>
  <c r="AA195"/>
  <c r="X195"/>
  <c r="T195"/>
  <c r="W195"/>
  <c r="S195"/>
  <c r="AB165"/>
  <c r="AA165"/>
  <c r="S165"/>
  <c r="X165"/>
  <c r="W165"/>
  <c r="T165"/>
  <c r="AB74"/>
  <c r="S74"/>
  <c r="AA74"/>
  <c r="X74"/>
  <c r="W74"/>
  <c r="T74"/>
  <c r="AB62"/>
  <c r="S62"/>
  <c r="AA62"/>
  <c r="X62"/>
  <c r="W62"/>
  <c r="T62"/>
  <c r="AB58"/>
  <c r="S58"/>
  <c r="AA58"/>
  <c r="X58"/>
  <c r="W58"/>
  <c r="T58"/>
  <c r="AB50"/>
  <c r="S50"/>
  <c r="AA50"/>
  <c r="X50"/>
  <c r="W50"/>
  <c r="T50"/>
  <c r="AB46"/>
  <c r="S46"/>
  <c r="AA46"/>
  <c r="X46"/>
  <c r="W46"/>
  <c r="T46"/>
  <c r="AB38"/>
  <c r="S38"/>
  <c r="AA38"/>
  <c r="X38"/>
  <c r="W38"/>
  <c r="T38"/>
  <c r="AB34"/>
  <c r="S34"/>
  <c r="AA34"/>
  <c r="X34"/>
  <c r="W34"/>
  <c r="T34"/>
  <c r="AB26"/>
  <c r="S26"/>
  <c r="AA26"/>
  <c r="X26"/>
  <c r="W26"/>
  <c r="T26"/>
  <c r="AB22"/>
  <c r="S22"/>
  <c r="AA22"/>
  <c r="X22"/>
  <c r="W22"/>
  <c r="T22"/>
  <c r="AA273"/>
  <c r="AB273"/>
  <c r="X273"/>
  <c r="W273"/>
  <c r="T273"/>
  <c r="S273"/>
  <c r="AA265"/>
  <c r="AB265"/>
  <c r="X265"/>
  <c r="W265"/>
  <c r="T265"/>
  <c r="S265"/>
  <c r="AA259"/>
  <c r="W259"/>
  <c r="T259"/>
  <c r="X259"/>
  <c r="AB259"/>
  <c r="S259"/>
  <c r="AA251"/>
  <c r="W251"/>
  <c r="T251"/>
  <c r="AB251"/>
  <c r="S251"/>
  <c r="X251"/>
  <c r="AA196"/>
  <c r="AB196"/>
  <c r="W196"/>
  <c r="T196"/>
  <c r="S196"/>
  <c r="X196"/>
  <c r="AA192"/>
  <c r="W192"/>
  <c r="T192"/>
  <c r="AB192"/>
  <c r="S192"/>
  <c r="X192"/>
  <c r="AA184"/>
  <c r="W184"/>
  <c r="T184"/>
  <c r="S184"/>
  <c r="AB184"/>
  <c r="X184"/>
  <c r="AA178"/>
  <c r="AB178"/>
  <c r="W178"/>
  <c r="T178"/>
  <c r="X178"/>
  <c r="S178"/>
  <c r="AA174"/>
  <c r="AB174"/>
  <c r="W174"/>
  <c r="T174"/>
  <c r="X174"/>
  <c r="S174"/>
  <c r="AA166"/>
  <c r="AB166"/>
  <c r="W166"/>
  <c r="T166"/>
  <c r="X166"/>
  <c r="S166"/>
  <c r="AA162"/>
  <c r="AB162"/>
  <c r="W162"/>
  <c r="T162"/>
  <c r="X162"/>
  <c r="S162"/>
  <c r="AA154"/>
  <c r="W154"/>
  <c r="AB154"/>
  <c r="T154"/>
  <c r="S154"/>
  <c r="X154"/>
  <c r="AA150"/>
  <c r="AB150"/>
  <c r="W150"/>
  <c r="T150"/>
  <c r="X150"/>
  <c r="S150"/>
  <c r="AB142"/>
  <c r="AA142"/>
  <c r="W142"/>
  <c r="T142"/>
  <c r="X142"/>
  <c r="S142"/>
  <c r="AB138"/>
  <c r="AA138"/>
  <c r="W138"/>
  <c r="T138"/>
  <c r="S138"/>
  <c r="X138"/>
  <c r="AB21"/>
  <c r="AA21"/>
  <c r="W21"/>
  <c r="T21"/>
  <c r="S21"/>
  <c r="X21"/>
  <c r="T18"/>
  <c r="AA18"/>
  <c r="AB18"/>
  <c r="X18"/>
  <c r="S18"/>
  <c r="W18"/>
  <c r="O19" i="19"/>
  <c r="O50"/>
  <c r="O52" s="1"/>
  <c r="H42" i="8"/>
  <c r="L19" i="19" l="1"/>
  <c r="L50"/>
  <c r="L52" s="1"/>
  <c r="F16" i="6" l="1"/>
  <c r="H16" s="1"/>
  <c r="F17"/>
  <c r="H17" s="1"/>
  <c r="I17" s="1"/>
  <c r="F18"/>
  <c r="H18" s="1"/>
  <c r="I18" s="1"/>
  <c r="F19"/>
  <c r="H19" s="1"/>
  <c r="F20"/>
  <c r="H20" s="1"/>
  <c r="I20" s="1"/>
  <c r="F21"/>
  <c r="H21" s="1"/>
  <c r="I21" s="1"/>
  <c r="F22"/>
  <c r="H22" s="1"/>
  <c r="I22" s="1"/>
  <c r="F23"/>
  <c r="H23" s="1"/>
  <c r="F24"/>
  <c r="H24" s="1"/>
  <c r="I24" s="1"/>
  <c r="F25"/>
  <c r="H25" s="1"/>
  <c r="M33" i="8"/>
  <c r="N33" s="1"/>
  <c r="M27"/>
  <c r="N27" s="1"/>
  <c r="M21"/>
  <c r="N21" s="1"/>
  <c r="D42"/>
  <c r="D14" i="19" s="1"/>
  <c r="R14" s="1"/>
  <c r="S7" i="7"/>
  <c r="F14"/>
  <c r="F15"/>
  <c r="C26" i="6"/>
  <c r="D12" i="19" s="1"/>
  <c r="G15" i="7"/>
  <c r="G14"/>
  <c r="A14" s="1"/>
  <c r="D16" i="9"/>
  <c r="D20" s="1"/>
  <c r="C16"/>
  <c r="C20" s="1"/>
  <c r="N15" i="7"/>
  <c r="P15" s="1"/>
  <c r="N14"/>
  <c r="P14" s="1"/>
  <c r="AC129" l="1"/>
  <c r="AD129" s="1"/>
  <c r="AC113"/>
  <c r="AD113" s="1"/>
  <c r="AC97"/>
  <c r="AD97" s="1"/>
  <c r="AC81"/>
  <c r="AD81" s="1"/>
  <c r="Y121"/>
  <c r="Z121" s="1"/>
  <c r="AC90"/>
  <c r="AD90" s="1"/>
  <c r="Y137"/>
  <c r="Z137" s="1"/>
  <c r="AC135"/>
  <c r="AD135" s="1"/>
  <c r="AC119"/>
  <c r="AD119" s="1"/>
  <c r="AC103"/>
  <c r="AD103" s="1"/>
  <c r="AC87"/>
  <c r="AD87" s="1"/>
  <c r="Y127"/>
  <c r="Z127" s="1"/>
  <c r="Y103"/>
  <c r="Z103" s="1"/>
  <c r="Y119"/>
  <c r="Z119" s="1"/>
  <c r="U90"/>
  <c r="V90" s="1"/>
  <c r="Y132"/>
  <c r="Z132" s="1"/>
  <c r="U121"/>
  <c r="V121" s="1"/>
  <c r="Y128"/>
  <c r="Z128" s="1"/>
  <c r="Y112"/>
  <c r="Z112" s="1"/>
  <c r="Y96"/>
  <c r="Z96" s="1"/>
  <c r="Y80"/>
  <c r="Z80" s="1"/>
  <c r="Y117"/>
  <c r="Z117" s="1"/>
  <c r="AC86"/>
  <c r="AD86" s="1"/>
  <c r="AC118"/>
  <c r="AD118" s="1"/>
  <c r="Y134"/>
  <c r="Z134" s="1"/>
  <c r="Y118"/>
  <c r="Z118" s="1"/>
  <c r="Y102"/>
  <c r="Z102" s="1"/>
  <c r="Y86"/>
  <c r="Z86" s="1"/>
  <c r="U126"/>
  <c r="V126" s="1"/>
  <c r="AC100"/>
  <c r="AD100" s="1"/>
  <c r="Y111"/>
  <c r="Z111" s="1"/>
  <c r="AC84"/>
  <c r="AD84" s="1"/>
  <c r="Y116"/>
  <c r="Z116" s="1"/>
  <c r="U80"/>
  <c r="V80" s="1"/>
  <c r="U127"/>
  <c r="V127" s="1"/>
  <c r="U111"/>
  <c r="V111" s="1"/>
  <c r="U95"/>
  <c r="V95" s="1"/>
  <c r="U79"/>
  <c r="V79" s="1"/>
  <c r="U116"/>
  <c r="V116" s="1"/>
  <c r="AC82"/>
  <c r="AD82" s="1"/>
  <c r="Y109"/>
  <c r="Z109" s="1"/>
  <c r="U133"/>
  <c r="V133" s="1"/>
  <c r="U117"/>
  <c r="V117" s="1"/>
  <c r="U101"/>
  <c r="V101" s="1"/>
  <c r="U85"/>
  <c r="V85" s="1"/>
  <c r="AC124"/>
  <c r="AD124" s="1"/>
  <c r="U98"/>
  <c r="V98" s="1"/>
  <c r="AC104"/>
  <c r="AD104" s="1"/>
  <c r="U78"/>
  <c r="V78" s="1"/>
  <c r="Y93"/>
  <c r="Z93" s="1"/>
  <c r="Y95"/>
  <c r="Z95" s="1"/>
  <c r="AC125"/>
  <c r="AD125" s="1"/>
  <c r="AC109"/>
  <c r="AD109" s="1"/>
  <c r="AC93"/>
  <c r="AD93" s="1"/>
  <c r="AC134"/>
  <c r="AD134" s="1"/>
  <c r="AC114"/>
  <c r="AD114" s="1"/>
  <c r="U136"/>
  <c r="V136" s="1"/>
  <c r="AC102"/>
  <c r="AD102" s="1"/>
  <c r="AC131"/>
  <c r="AD131" s="1"/>
  <c r="AC115"/>
  <c r="AD115" s="1"/>
  <c r="AC99"/>
  <c r="AD99" s="1"/>
  <c r="AC83"/>
  <c r="AD83" s="1"/>
  <c r="Y123"/>
  <c r="Z123" s="1"/>
  <c r="AC96"/>
  <c r="AD96" s="1"/>
  <c r="Y99"/>
  <c r="Z99" s="1"/>
  <c r="Y133"/>
  <c r="Z133" s="1"/>
  <c r="Y85"/>
  <c r="Z85" s="1"/>
  <c r="U110"/>
  <c r="V110" s="1"/>
  <c r="U115"/>
  <c r="V115" s="1"/>
  <c r="U137"/>
  <c r="V137" s="1"/>
  <c r="U134"/>
  <c r="V134" s="1"/>
  <c r="Y124"/>
  <c r="Z124" s="1"/>
  <c r="Y108"/>
  <c r="Z108" s="1"/>
  <c r="Y92"/>
  <c r="Z92" s="1"/>
  <c r="U132"/>
  <c r="V132" s="1"/>
  <c r="Y113"/>
  <c r="Z113" s="1"/>
  <c r="U120"/>
  <c r="V120" s="1"/>
  <c r="Y97"/>
  <c r="Z97" s="1"/>
  <c r="Y130"/>
  <c r="Z130" s="1"/>
  <c r="Y114"/>
  <c r="Z114" s="1"/>
  <c r="Y98"/>
  <c r="Z98" s="1"/>
  <c r="Y82"/>
  <c r="Z82" s="1"/>
  <c r="U122"/>
  <c r="V122" s="1"/>
  <c r="U94"/>
  <c r="V94" s="1"/>
  <c r="AC92"/>
  <c r="AD92" s="1"/>
  <c r="U108"/>
  <c r="V108" s="1"/>
  <c r="AC122"/>
  <c r="AD122" s="1"/>
  <c r="U123"/>
  <c r="V123" s="1"/>
  <c r="U107"/>
  <c r="V107" s="1"/>
  <c r="U91"/>
  <c r="V91" s="1"/>
  <c r="AC130"/>
  <c r="AD130" s="1"/>
  <c r="AC110"/>
  <c r="AD110" s="1"/>
  <c r="U112"/>
  <c r="V112" s="1"/>
  <c r="U92"/>
  <c r="V92" s="1"/>
  <c r="U129"/>
  <c r="V129" s="1"/>
  <c r="U113"/>
  <c r="V113" s="1"/>
  <c r="U97"/>
  <c r="V97" s="1"/>
  <c r="U81"/>
  <c r="V81" s="1"/>
  <c r="AC120"/>
  <c r="AD120" s="1"/>
  <c r="Y91"/>
  <c r="Z91" s="1"/>
  <c r="U86"/>
  <c r="V86" s="1"/>
  <c r="Y81"/>
  <c r="Z81" s="1"/>
  <c r="AC108"/>
  <c r="AD108" s="1"/>
  <c r="U83"/>
  <c r="V83" s="1"/>
  <c r="AC137"/>
  <c r="AD137" s="1"/>
  <c r="AC121"/>
  <c r="AD121" s="1"/>
  <c r="AC105"/>
  <c r="AD105" s="1"/>
  <c r="AC89"/>
  <c r="AD89" s="1"/>
  <c r="Y129"/>
  <c r="Z129" s="1"/>
  <c r="AC106"/>
  <c r="AD106" s="1"/>
  <c r="Y105"/>
  <c r="Z105" s="1"/>
  <c r="U88"/>
  <c r="V88" s="1"/>
  <c r="AC127"/>
  <c r="AD127" s="1"/>
  <c r="AC111"/>
  <c r="AD111" s="1"/>
  <c r="AC95"/>
  <c r="AD95" s="1"/>
  <c r="AC79"/>
  <c r="AD79" s="1"/>
  <c r="U118"/>
  <c r="V118" s="1"/>
  <c r="AC88"/>
  <c r="AD88" s="1"/>
  <c r="AC80"/>
  <c r="AD80" s="1"/>
  <c r="Y84"/>
  <c r="Z84" s="1"/>
  <c r="U102"/>
  <c r="V102" s="1"/>
  <c r="U99"/>
  <c r="V99" s="1"/>
  <c r="U106"/>
  <c r="V106" s="1"/>
  <c r="Y136"/>
  <c r="Z136" s="1"/>
  <c r="Y120"/>
  <c r="Z120" s="1"/>
  <c r="Y104"/>
  <c r="Z104" s="1"/>
  <c r="Y88"/>
  <c r="Z88" s="1"/>
  <c r="U128"/>
  <c r="V128" s="1"/>
  <c r="U104"/>
  <c r="V104" s="1"/>
  <c r="AC98"/>
  <c r="AD98" s="1"/>
  <c r="U84"/>
  <c r="V84" s="1"/>
  <c r="Y126"/>
  <c r="Z126" s="1"/>
  <c r="Y110"/>
  <c r="Z110" s="1"/>
  <c r="Y94"/>
  <c r="Z94" s="1"/>
  <c r="Y78"/>
  <c r="Z78" s="1"/>
  <c r="Y115"/>
  <c r="Z115" s="1"/>
  <c r="Y87"/>
  <c r="Z87" s="1"/>
  <c r="AC136"/>
  <c r="AD136" s="1"/>
  <c r="Y100"/>
  <c r="Z100" s="1"/>
  <c r="U130"/>
  <c r="V130" s="1"/>
  <c r="U131"/>
  <c r="V131" s="1"/>
  <c r="U89"/>
  <c r="V89" s="1"/>
  <c r="U135"/>
  <c r="V135" s="1"/>
  <c r="U119"/>
  <c r="V119" s="1"/>
  <c r="U103"/>
  <c r="V103" s="1"/>
  <c r="U87"/>
  <c r="V87" s="1"/>
  <c r="AC126"/>
  <c r="AD126" s="1"/>
  <c r="Y101"/>
  <c r="Z101" s="1"/>
  <c r="AC94"/>
  <c r="AD94" s="1"/>
  <c r="AC78"/>
  <c r="AD78" s="1"/>
  <c r="U125"/>
  <c r="V125" s="1"/>
  <c r="U109"/>
  <c r="V109" s="1"/>
  <c r="U93"/>
  <c r="V93" s="1"/>
  <c r="Y135"/>
  <c r="Z135" s="1"/>
  <c r="U114"/>
  <c r="V114" s="1"/>
  <c r="Y83"/>
  <c r="Z83" s="1"/>
  <c r="AC116"/>
  <c r="AD116" s="1"/>
  <c r="U96"/>
  <c r="V96" s="1"/>
  <c r="Y122"/>
  <c r="Z122" s="1"/>
  <c r="Y90"/>
  <c r="Z90" s="1"/>
  <c r="AC128"/>
  <c r="AD128" s="1"/>
  <c r="AC133"/>
  <c r="AD133" s="1"/>
  <c r="AC117"/>
  <c r="AD117" s="1"/>
  <c r="AC101"/>
  <c r="AD101" s="1"/>
  <c r="AC85"/>
  <c r="AD85" s="1"/>
  <c r="Y125"/>
  <c r="Z125" s="1"/>
  <c r="U100"/>
  <c r="V100" s="1"/>
  <c r="Y89"/>
  <c r="Z89" s="1"/>
  <c r="AC132"/>
  <c r="AD132" s="1"/>
  <c r="AC123"/>
  <c r="AD123" s="1"/>
  <c r="AC107"/>
  <c r="AD107" s="1"/>
  <c r="AC91"/>
  <c r="AD91" s="1"/>
  <c r="Y131"/>
  <c r="Z131" s="1"/>
  <c r="AC112"/>
  <c r="AD112" s="1"/>
  <c r="U82"/>
  <c r="V82" s="1"/>
  <c r="Y107"/>
  <c r="Z107" s="1"/>
  <c r="U124"/>
  <c r="V124" s="1"/>
  <c r="Y106"/>
  <c r="Z106" s="1"/>
  <c r="Y79"/>
  <c r="Z79" s="1"/>
  <c r="U105"/>
  <c r="V105" s="1"/>
  <c r="I19" i="6"/>
  <c r="J19" s="1"/>
  <c r="K19" s="1"/>
  <c r="U293" i="7"/>
  <c r="V293" s="1"/>
  <c r="AC287"/>
  <c r="AD287" s="1"/>
  <c r="AC289"/>
  <c r="AD289" s="1"/>
  <c r="AC292"/>
  <c r="AD292" s="1"/>
  <c r="Y292"/>
  <c r="Z292" s="1"/>
  <c r="Y290"/>
  <c r="Z290" s="1"/>
  <c r="U287"/>
  <c r="V287" s="1"/>
  <c r="AC291"/>
  <c r="AD291" s="1"/>
  <c r="U294"/>
  <c r="V294" s="1"/>
  <c r="Y286"/>
  <c r="Z286" s="1"/>
  <c r="U292"/>
  <c r="V292" s="1"/>
  <c r="U288"/>
  <c r="V288" s="1"/>
  <c r="U290"/>
  <c r="V290" s="1"/>
  <c r="U289"/>
  <c r="V289" s="1"/>
  <c r="Y287"/>
  <c r="Z287" s="1"/>
  <c r="AC293"/>
  <c r="AD293" s="1"/>
  <c r="Y294"/>
  <c r="Z294" s="1"/>
  <c r="AC286"/>
  <c r="AD286" s="1"/>
  <c r="U291"/>
  <c r="V291" s="1"/>
  <c r="AC294"/>
  <c r="AD294" s="1"/>
  <c r="Y289"/>
  <c r="Z289" s="1"/>
  <c r="AC290"/>
  <c r="AD290" s="1"/>
  <c r="AC288"/>
  <c r="AD288" s="1"/>
  <c r="Y293"/>
  <c r="Z293" s="1"/>
  <c r="U286"/>
  <c r="V286" s="1"/>
  <c r="Y288"/>
  <c r="Z288" s="1"/>
  <c r="Y291"/>
  <c r="Z291" s="1"/>
  <c r="I25" i="6"/>
  <c r="J25" s="1"/>
  <c r="K25" s="1"/>
  <c r="I23"/>
  <c r="J23" s="1"/>
  <c r="K23" s="1"/>
  <c r="AC227" i="7"/>
  <c r="AD227" s="1"/>
  <c r="AC247"/>
  <c r="AD247" s="1"/>
  <c r="AC241"/>
  <c r="AD241" s="1"/>
  <c r="AC239"/>
  <c r="AD239" s="1"/>
  <c r="AC237"/>
  <c r="AD237" s="1"/>
  <c r="U227"/>
  <c r="V227" s="1"/>
  <c r="U205"/>
  <c r="V205" s="1"/>
  <c r="U235"/>
  <c r="V235" s="1"/>
  <c r="U215"/>
  <c r="V215" s="1"/>
  <c r="AC225"/>
  <c r="AD225" s="1"/>
  <c r="Y235"/>
  <c r="Z235" s="1"/>
  <c r="Y240"/>
  <c r="Z240" s="1"/>
  <c r="Y205"/>
  <c r="Z205" s="1"/>
  <c r="AC224"/>
  <c r="AD224" s="1"/>
  <c r="Y239"/>
  <c r="Z239" s="1"/>
  <c r="AC211"/>
  <c r="AD211" s="1"/>
  <c r="Y243"/>
  <c r="Z243" s="1"/>
  <c r="U244"/>
  <c r="V244" s="1"/>
  <c r="Y233"/>
  <c r="Z233" s="1"/>
  <c r="U248"/>
  <c r="V248" s="1"/>
  <c r="U236"/>
  <c r="V236" s="1"/>
  <c r="AC228"/>
  <c r="AD228" s="1"/>
  <c r="U200"/>
  <c r="V200" s="1"/>
  <c r="Y244"/>
  <c r="Z244" s="1"/>
  <c r="U226"/>
  <c r="V226" s="1"/>
  <c r="AC246"/>
  <c r="AD246" s="1"/>
  <c r="U216"/>
  <c r="V216" s="1"/>
  <c r="U206"/>
  <c r="V206" s="1"/>
  <c r="Y217"/>
  <c r="Z217" s="1"/>
  <c r="AC214"/>
  <c r="AD214" s="1"/>
  <c r="AC233"/>
  <c r="AD233" s="1"/>
  <c r="U242"/>
  <c r="V242" s="1"/>
  <c r="AC222"/>
  <c r="AD222" s="1"/>
  <c r="U217"/>
  <c r="V217" s="1"/>
  <c r="Y214"/>
  <c r="Z214" s="1"/>
  <c r="U234"/>
  <c r="V234" s="1"/>
  <c r="AC236"/>
  <c r="AD236" s="1"/>
  <c r="AC216"/>
  <c r="AD216" s="1"/>
  <c r="U212"/>
  <c r="V212" s="1"/>
  <c r="U220"/>
  <c r="V220" s="1"/>
  <c r="Y248"/>
  <c r="Z248" s="1"/>
  <c r="AC238"/>
  <c r="AD238" s="1"/>
  <c r="U250"/>
  <c r="V250" s="1"/>
  <c r="U208"/>
  <c r="V208" s="1"/>
  <c r="Y212"/>
  <c r="Z212" s="1"/>
  <c r="AC245"/>
  <c r="AD245" s="1"/>
  <c r="U210"/>
  <c r="V210" s="1"/>
  <c r="AC213"/>
  <c r="AD213" s="1"/>
  <c r="U247"/>
  <c r="V247" s="1"/>
  <c r="AC219"/>
  <c r="AD219" s="1"/>
  <c r="U203"/>
  <c r="V203" s="1"/>
  <c r="U224"/>
  <c r="V224" s="1"/>
  <c r="Y237"/>
  <c r="Z237" s="1"/>
  <c r="U225"/>
  <c r="V225" s="1"/>
  <c r="U241"/>
  <c r="V241" s="1"/>
  <c r="U219"/>
  <c r="V219" s="1"/>
  <c r="AC229"/>
  <c r="AD229" s="1"/>
  <c r="U230"/>
  <c r="V230" s="1"/>
  <c r="AC204"/>
  <c r="AD204" s="1"/>
  <c r="U229"/>
  <c r="V229" s="1"/>
  <c r="AC210"/>
  <c r="AD210" s="1"/>
  <c r="U213"/>
  <c r="V213" s="1"/>
  <c r="Y226"/>
  <c r="Z226" s="1"/>
  <c r="Y228"/>
  <c r="Z228" s="1"/>
  <c r="U202"/>
  <c r="V202" s="1"/>
  <c r="U246"/>
  <c r="V246" s="1"/>
  <c r="AC206"/>
  <c r="AD206" s="1"/>
  <c r="U199"/>
  <c r="V199" s="1"/>
  <c r="Y224"/>
  <c r="Z224" s="1"/>
  <c r="AC205"/>
  <c r="AD205" s="1"/>
  <c r="AC203"/>
  <c r="AD203" s="1"/>
  <c r="AC207"/>
  <c r="AD207" s="1"/>
  <c r="Y249"/>
  <c r="Z249" s="1"/>
  <c r="AC221"/>
  <c r="AD221" s="1"/>
  <c r="Y227"/>
  <c r="Z227" s="1"/>
  <c r="U231"/>
  <c r="V231" s="1"/>
  <c r="U249"/>
  <c r="V249" s="1"/>
  <c r="AC249"/>
  <c r="AD249" s="1"/>
  <c r="Y209"/>
  <c r="Z209" s="1"/>
  <c r="U239"/>
  <c r="V239" s="1"/>
  <c r="U209"/>
  <c r="V209" s="1"/>
  <c r="Y219"/>
  <c r="Z219" s="1"/>
  <c r="U207"/>
  <c r="V207" s="1"/>
  <c r="AC223"/>
  <c r="AD223" s="1"/>
  <c r="AC232"/>
  <c r="AD232" s="1"/>
  <c r="U233"/>
  <c r="V233" s="1"/>
  <c r="AC208"/>
  <c r="AD208" s="1"/>
  <c r="AC242"/>
  <c r="AD242" s="1"/>
  <c r="U222"/>
  <c r="V222" s="1"/>
  <c r="Y213"/>
  <c r="Z213" s="1"/>
  <c r="U232"/>
  <c r="V232" s="1"/>
  <c r="AC234"/>
  <c r="AD234" s="1"/>
  <c r="Y230"/>
  <c r="Z230" s="1"/>
  <c r="U228"/>
  <c r="V228" s="1"/>
  <c r="Y204"/>
  <c r="Z204" s="1"/>
  <c r="AC201"/>
  <c r="AD201" s="1"/>
  <c r="Y232"/>
  <c r="Z232" s="1"/>
  <c r="AC218"/>
  <c r="AD218" s="1"/>
  <c r="Y210"/>
  <c r="Z210" s="1"/>
  <c r="U204"/>
  <c r="V204" s="1"/>
  <c r="Y201"/>
  <c r="Z201" s="1"/>
  <c r="AC244"/>
  <c r="AD244" s="1"/>
  <c r="Y218"/>
  <c r="Z218" s="1"/>
  <c r="Y242"/>
  <c r="Z242" s="1"/>
  <c r="U238"/>
  <c r="V238" s="1"/>
  <c r="Y200"/>
  <c r="Z200" s="1"/>
  <c r="Y231"/>
  <c r="Z231" s="1"/>
  <c r="U240"/>
  <c r="V240" s="1"/>
  <c r="Y211"/>
  <c r="Z211" s="1"/>
  <c r="U223"/>
  <c r="V223" s="1"/>
  <c r="Y203"/>
  <c r="Z203" s="1"/>
  <c r="Y223"/>
  <c r="Z223" s="1"/>
  <c r="Y207"/>
  <c r="Z207" s="1"/>
  <c r="U243"/>
  <c r="V243" s="1"/>
  <c r="AC231"/>
  <c r="AD231" s="1"/>
  <c r="Y221"/>
  <c r="Z221" s="1"/>
  <c r="AC243"/>
  <c r="AD243" s="1"/>
  <c r="Y225"/>
  <c r="Z225" s="1"/>
  <c r="AC235"/>
  <c r="AD235" s="1"/>
  <c r="Y241"/>
  <c r="Z241" s="1"/>
  <c r="Y199"/>
  <c r="Z199" s="1"/>
  <c r="U237"/>
  <c r="V237" s="1"/>
  <c r="AC250"/>
  <c r="AD250" s="1"/>
  <c r="U245"/>
  <c r="V245" s="1"/>
  <c r="Y234"/>
  <c r="Z234" s="1"/>
  <c r="Y246"/>
  <c r="Z246" s="1"/>
  <c r="Y206"/>
  <c r="Z206" s="1"/>
  <c r="AC217"/>
  <c r="AD217" s="1"/>
  <c r="Y245"/>
  <c r="Z245" s="1"/>
  <c r="Y236"/>
  <c r="Z236" s="1"/>
  <c r="AC212"/>
  <c r="AD212" s="1"/>
  <c r="Y229"/>
  <c r="Z229" s="1"/>
  <c r="AC220"/>
  <c r="AD220" s="1"/>
  <c r="Y250"/>
  <c r="Z250" s="1"/>
  <c r="AC248"/>
  <c r="AD248" s="1"/>
  <c r="Y222"/>
  <c r="Z222" s="1"/>
  <c r="AC209"/>
  <c r="AD209" s="1"/>
  <c r="U221"/>
  <c r="V221" s="1"/>
  <c r="U211"/>
  <c r="V211" s="1"/>
  <c r="AC199"/>
  <c r="AD199" s="1"/>
  <c r="AC215"/>
  <c r="AD215" s="1"/>
  <c r="Y247"/>
  <c r="Z247" s="1"/>
  <c r="Y215"/>
  <c r="Z215" s="1"/>
  <c r="AC240"/>
  <c r="AD240" s="1"/>
  <c r="U214"/>
  <c r="V214" s="1"/>
  <c r="U218"/>
  <c r="V218" s="1"/>
  <c r="Y216"/>
  <c r="Z216" s="1"/>
  <c r="AC202"/>
  <c r="AD202" s="1"/>
  <c r="Y208"/>
  <c r="Z208" s="1"/>
  <c r="Y238"/>
  <c r="Z238" s="1"/>
  <c r="Y202"/>
  <c r="Z202" s="1"/>
  <c r="AC230"/>
  <c r="AD230" s="1"/>
  <c r="AC200"/>
  <c r="AD200" s="1"/>
  <c r="AC226"/>
  <c r="AD226" s="1"/>
  <c r="Y220"/>
  <c r="Z220" s="1"/>
  <c r="U201"/>
  <c r="V201" s="1"/>
  <c r="AC453"/>
  <c r="AD453" s="1"/>
  <c r="AC461"/>
  <c r="AD461" s="1"/>
  <c r="AC469"/>
  <c r="AD469" s="1"/>
  <c r="AC477"/>
  <c r="AD477" s="1"/>
  <c r="AC485"/>
  <c r="AD485" s="1"/>
  <c r="Y457"/>
  <c r="Z457" s="1"/>
  <c r="Y473"/>
  <c r="Z473" s="1"/>
  <c r="Y489"/>
  <c r="Z489" s="1"/>
  <c r="U453"/>
  <c r="V453" s="1"/>
  <c r="U481"/>
  <c r="V481" s="1"/>
  <c r="Y462"/>
  <c r="Z462" s="1"/>
  <c r="Y478"/>
  <c r="Z478" s="1"/>
  <c r="U456"/>
  <c r="V456" s="1"/>
  <c r="U464"/>
  <c r="V464" s="1"/>
  <c r="U472"/>
  <c r="V472" s="1"/>
  <c r="U480"/>
  <c r="V480" s="1"/>
  <c r="U488"/>
  <c r="V488" s="1"/>
  <c r="Y480"/>
  <c r="Z480" s="1"/>
  <c r="U471"/>
  <c r="V471" s="1"/>
  <c r="AC454"/>
  <c r="AD454" s="1"/>
  <c r="AC462"/>
  <c r="AD462" s="1"/>
  <c r="AC470"/>
  <c r="AD470" s="1"/>
  <c r="AC478"/>
  <c r="AD478" s="1"/>
  <c r="AC486"/>
  <c r="AD486" s="1"/>
  <c r="Y459"/>
  <c r="Z459" s="1"/>
  <c r="Y475"/>
  <c r="Z475" s="1"/>
  <c r="Y464"/>
  <c r="Z464" s="1"/>
  <c r="U461"/>
  <c r="V461" s="1"/>
  <c r="U485"/>
  <c r="V485" s="1"/>
  <c r="AC456"/>
  <c r="AD456" s="1"/>
  <c r="AC480"/>
  <c r="AD480" s="1"/>
  <c r="Y479"/>
  <c r="Z479" s="1"/>
  <c r="AC455"/>
  <c r="AD455" s="1"/>
  <c r="AC463"/>
  <c r="AD463" s="1"/>
  <c r="AC471"/>
  <c r="AD471" s="1"/>
  <c r="AC479"/>
  <c r="AD479" s="1"/>
  <c r="AC487"/>
  <c r="AD487" s="1"/>
  <c r="Y461"/>
  <c r="Z461" s="1"/>
  <c r="Y477"/>
  <c r="Z477" s="1"/>
  <c r="Y456"/>
  <c r="Z456" s="1"/>
  <c r="U463"/>
  <c r="V463" s="1"/>
  <c r="U487"/>
  <c r="V487" s="1"/>
  <c r="Y466"/>
  <c r="Z466" s="1"/>
  <c r="Y482"/>
  <c r="Z482" s="1"/>
  <c r="U458"/>
  <c r="V458" s="1"/>
  <c r="U466"/>
  <c r="V466" s="1"/>
  <c r="U474"/>
  <c r="V474" s="1"/>
  <c r="U482"/>
  <c r="V482" s="1"/>
  <c r="U490"/>
  <c r="V490" s="1"/>
  <c r="U455"/>
  <c r="V455" s="1"/>
  <c r="AC457"/>
  <c r="AD457" s="1"/>
  <c r="AC465"/>
  <c r="AD465" s="1"/>
  <c r="AC473"/>
  <c r="AD473" s="1"/>
  <c r="AC481"/>
  <c r="AD481" s="1"/>
  <c r="AC489"/>
  <c r="AD489" s="1"/>
  <c r="Y465"/>
  <c r="Z465" s="1"/>
  <c r="Y481"/>
  <c r="Z481" s="1"/>
  <c r="Y472"/>
  <c r="Z472" s="1"/>
  <c r="U469"/>
  <c r="V469" s="1"/>
  <c r="Y454"/>
  <c r="Z454" s="1"/>
  <c r="Y470"/>
  <c r="Z470" s="1"/>
  <c r="Y486"/>
  <c r="Z486" s="1"/>
  <c r="U460"/>
  <c r="V460" s="1"/>
  <c r="U468"/>
  <c r="V468" s="1"/>
  <c r="U476"/>
  <c r="V476" s="1"/>
  <c r="U484"/>
  <c r="V484" s="1"/>
  <c r="Y460"/>
  <c r="Z460" s="1"/>
  <c r="U459"/>
  <c r="V459" s="1"/>
  <c r="U483"/>
  <c r="V483" s="1"/>
  <c r="AC458"/>
  <c r="AD458" s="1"/>
  <c r="AC466"/>
  <c r="AD466" s="1"/>
  <c r="AC474"/>
  <c r="AD474" s="1"/>
  <c r="AC482"/>
  <c r="AD482" s="1"/>
  <c r="AC490"/>
  <c r="AD490" s="1"/>
  <c r="Y467"/>
  <c r="Z467" s="1"/>
  <c r="Y483"/>
  <c r="Z483" s="1"/>
  <c r="Y484"/>
  <c r="Z484" s="1"/>
  <c r="U473"/>
  <c r="V473" s="1"/>
  <c r="AC464"/>
  <c r="AD464" s="1"/>
  <c r="AC488"/>
  <c r="AD488" s="1"/>
  <c r="Y476"/>
  <c r="Z476" s="1"/>
  <c r="AC459"/>
  <c r="AD459" s="1"/>
  <c r="AC467"/>
  <c r="AD467" s="1"/>
  <c r="AC475"/>
  <c r="AD475" s="1"/>
  <c r="AC483"/>
  <c r="AD483" s="1"/>
  <c r="Y453"/>
  <c r="Z453" s="1"/>
  <c r="Y469"/>
  <c r="Z469" s="1"/>
  <c r="Y485"/>
  <c r="Z485" s="1"/>
  <c r="Y488"/>
  <c r="Z488" s="1"/>
  <c r="U475"/>
  <c r="V475" s="1"/>
  <c r="Y458"/>
  <c r="Z458" s="1"/>
  <c r="Y474"/>
  <c r="Z474" s="1"/>
  <c r="U454"/>
  <c r="V454" s="1"/>
  <c r="U462"/>
  <c r="V462" s="1"/>
  <c r="U470"/>
  <c r="V470" s="1"/>
  <c r="U478"/>
  <c r="V478" s="1"/>
  <c r="U486"/>
  <c r="V486" s="1"/>
  <c r="Y468"/>
  <c r="Z468" s="1"/>
  <c r="U465"/>
  <c r="V465" s="1"/>
  <c r="U489"/>
  <c r="V489" s="1"/>
  <c r="AC460"/>
  <c r="AD460" s="1"/>
  <c r="AC468"/>
  <c r="AD468" s="1"/>
  <c r="AC476"/>
  <c r="AD476" s="1"/>
  <c r="AC484"/>
  <c r="AD484" s="1"/>
  <c r="Y455"/>
  <c r="Z455" s="1"/>
  <c r="Y471"/>
  <c r="Z471" s="1"/>
  <c r="Y487"/>
  <c r="Z487" s="1"/>
  <c r="U457"/>
  <c r="V457" s="1"/>
  <c r="U479"/>
  <c r="V479" s="1"/>
  <c r="U477"/>
  <c r="V477" s="1"/>
  <c r="AC472"/>
  <c r="AD472" s="1"/>
  <c r="Y463"/>
  <c r="Z463" s="1"/>
  <c r="U467"/>
  <c r="V467" s="1"/>
  <c r="AC15"/>
  <c r="U15"/>
  <c r="V15" s="1"/>
  <c r="AC14"/>
  <c r="U494"/>
  <c r="V494" s="1"/>
  <c r="Y452"/>
  <c r="U452"/>
  <c r="V452" s="1"/>
  <c r="U14"/>
  <c r="V14" s="1"/>
  <c r="U497"/>
  <c r="V497" s="1"/>
  <c r="Y492"/>
  <c r="AC491"/>
  <c r="AC494"/>
  <c r="AC452"/>
  <c r="Y490"/>
  <c r="AC492"/>
  <c r="U492"/>
  <c r="V492" s="1"/>
  <c r="U491"/>
  <c r="V491" s="1"/>
  <c r="Y491"/>
  <c r="AC497"/>
  <c r="Y497"/>
  <c r="Y494"/>
  <c r="Y418"/>
  <c r="Y444"/>
  <c r="AC423"/>
  <c r="U439"/>
  <c r="V439" s="1"/>
  <c r="U438"/>
  <c r="V438" s="1"/>
  <c r="Y425"/>
  <c r="AC441"/>
  <c r="Y432"/>
  <c r="AC428"/>
  <c r="U427"/>
  <c r="V427" s="1"/>
  <c r="U426"/>
  <c r="V426" s="1"/>
  <c r="AC442"/>
  <c r="AC429"/>
  <c r="Y420"/>
  <c r="AC436"/>
  <c r="Y419"/>
  <c r="AC434"/>
  <c r="Y437"/>
  <c r="U415"/>
  <c r="V415" s="1"/>
  <c r="U430"/>
  <c r="V430" s="1"/>
  <c r="AC446"/>
  <c r="AC417"/>
  <c r="Y424"/>
  <c r="AC440"/>
  <c r="Y421"/>
  <c r="U444"/>
  <c r="V444" s="1"/>
  <c r="Y439"/>
  <c r="Y438"/>
  <c r="Y434"/>
  <c r="U424"/>
  <c r="V424" s="1"/>
  <c r="U421"/>
  <c r="V421" s="1"/>
  <c r="AC438"/>
  <c r="AC425"/>
  <c r="Y416"/>
  <c r="U420"/>
  <c r="V420" s="1"/>
  <c r="U436"/>
  <c r="V436" s="1"/>
  <c r="AC435"/>
  <c r="U434"/>
  <c r="V434" s="1"/>
  <c r="AC431"/>
  <c r="AC430"/>
  <c r="Y446"/>
  <c r="AC418"/>
  <c r="AC421"/>
  <c r="Y423"/>
  <c r="AC439"/>
  <c r="Y422"/>
  <c r="U425"/>
  <c r="V425" s="1"/>
  <c r="Y441"/>
  <c r="AC416"/>
  <c r="Y428"/>
  <c r="Y427"/>
  <c r="U443"/>
  <c r="V443" s="1"/>
  <c r="U442"/>
  <c r="V442" s="1"/>
  <c r="Y429"/>
  <c r="AC445"/>
  <c r="Y436"/>
  <c r="AC419"/>
  <c r="U435"/>
  <c r="V435" s="1"/>
  <c r="U437"/>
  <c r="V437" s="1"/>
  <c r="Y415"/>
  <c r="U431"/>
  <c r="V431" s="1"/>
  <c r="U446"/>
  <c r="V446" s="1"/>
  <c r="Y417"/>
  <c r="AC433"/>
  <c r="Y440"/>
  <c r="U418"/>
  <c r="V418" s="1"/>
  <c r="AC422"/>
  <c r="U441"/>
  <c r="V441" s="1"/>
  <c r="U416"/>
  <c r="V416" s="1"/>
  <c r="U432"/>
  <c r="V432" s="1"/>
  <c r="AC427"/>
  <c r="Y443"/>
  <c r="Y426"/>
  <c r="U429"/>
  <c r="V429" s="1"/>
  <c r="Y445"/>
  <c r="AC420"/>
  <c r="U419"/>
  <c r="V419" s="1"/>
  <c r="Y435"/>
  <c r="AC415"/>
  <c r="Y431"/>
  <c r="Z431" s="1"/>
  <c r="Y430"/>
  <c r="U417"/>
  <c r="V417" s="1"/>
  <c r="Y433"/>
  <c r="AC444"/>
  <c r="U423"/>
  <c r="V423" s="1"/>
  <c r="U422"/>
  <c r="V422" s="1"/>
  <c r="AC432"/>
  <c r="U428"/>
  <c r="V428" s="1"/>
  <c r="AC443"/>
  <c r="AC426"/>
  <c r="Y442"/>
  <c r="U445"/>
  <c r="V445" s="1"/>
  <c r="AC437"/>
  <c r="U433"/>
  <c r="V433" s="1"/>
  <c r="AC424"/>
  <c r="U440"/>
  <c r="V440" s="1"/>
  <c r="AC328"/>
  <c r="Y400"/>
  <c r="Z400" s="1"/>
  <c r="Y344"/>
  <c r="Y348"/>
  <c r="U324"/>
  <c r="V324" s="1"/>
  <c r="Y376"/>
  <c r="Y380"/>
  <c r="U392"/>
  <c r="V392" s="1"/>
  <c r="U332"/>
  <c r="V332" s="1"/>
  <c r="AC336"/>
  <c r="AC396"/>
  <c r="AC404"/>
  <c r="AC408"/>
  <c r="AC359"/>
  <c r="AC372"/>
  <c r="Y336"/>
  <c r="Y332"/>
  <c r="U340"/>
  <c r="V340" s="1"/>
  <c r="Y404"/>
  <c r="Y372"/>
  <c r="U328"/>
  <c r="V328" s="1"/>
  <c r="Y388"/>
  <c r="U344"/>
  <c r="V344" s="1"/>
  <c r="AC348"/>
  <c r="AD348" s="1"/>
  <c r="AC352"/>
  <c r="U376"/>
  <c r="V376" s="1"/>
  <c r="AC380"/>
  <c r="AC384"/>
  <c r="AC332"/>
  <c r="U336"/>
  <c r="V336" s="1"/>
  <c r="AC340"/>
  <c r="U404"/>
  <c r="V404" s="1"/>
  <c r="Y408"/>
  <c r="Z408" s="1"/>
  <c r="Y412"/>
  <c r="U372"/>
  <c r="V372" s="1"/>
  <c r="Y328"/>
  <c r="Z328" s="1"/>
  <c r="AC388"/>
  <c r="AC400"/>
  <c r="U348"/>
  <c r="V348" s="1"/>
  <c r="Y352"/>
  <c r="AC324"/>
  <c r="U380"/>
  <c r="V380" s="1"/>
  <c r="Y384"/>
  <c r="AC392"/>
  <c r="Y340"/>
  <c r="Y396"/>
  <c r="U408"/>
  <c r="V408" s="1"/>
  <c r="U412"/>
  <c r="V412" s="1"/>
  <c r="Y359"/>
  <c r="U388"/>
  <c r="V388" s="1"/>
  <c r="U400"/>
  <c r="V400" s="1"/>
  <c r="AC344"/>
  <c r="U352"/>
  <c r="V352" s="1"/>
  <c r="Y324"/>
  <c r="AC376"/>
  <c r="U384"/>
  <c r="V384" s="1"/>
  <c r="Y392"/>
  <c r="U396"/>
  <c r="V396" s="1"/>
  <c r="AC412"/>
  <c r="U359"/>
  <c r="V359" s="1"/>
  <c r="AC406"/>
  <c r="U387"/>
  <c r="V387" s="1"/>
  <c r="U411"/>
  <c r="V411" s="1"/>
  <c r="AC401"/>
  <c r="U391"/>
  <c r="V391" s="1"/>
  <c r="Y379"/>
  <c r="AC377"/>
  <c r="U361"/>
  <c r="V361" s="1"/>
  <c r="AC351"/>
  <c r="AC339"/>
  <c r="U330"/>
  <c r="V330" s="1"/>
  <c r="U325"/>
  <c r="V325" s="1"/>
  <c r="AC373"/>
  <c r="U362"/>
  <c r="V362" s="1"/>
  <c r="Y355"/>
  <c r="AC349"/>
  <c r="AC343"/>
  <c r="Y410"/>
  <c r="AC405"/>
  <c r="Y395"/>
  <c r="Y389"/>
  <c r="AC385"/>
  <c r="U409"/>
  <c r="V409" s="1"/>
  <c r="Y402"/>
  <c r="Y399"/>
  <c r="U386"/>
  <c r="V386" s="1"/>
  <c r="Y381"/>
  <c r="AC378"/>
  <c r="Y368"/>
  <c r="U363"/>
  <c r="V363" s="1"/>
  <c r="Y356"/>
  <c r="U341"/>
  <c r="V341" s="1"/>
  <c r="Y337"/>
  <c r="AC334"/>
  <c r="Y329"/>
  <c r="Y326"/>
  <c r="AC403"/>
  <c r="U383"/>
  <c r="V383" s="1"/>
  <c r="U407"/>
  <c r="V407" s="1"/>
  <c r="AC382"/>
  <c r="U354"/>
  <c r="V354" s="1"/>
  <c r="AC335"/>
  <c r="Y327"/>
  <c r="U358"/>
  <c r="V358" s="1"/>
  <c r="Y374"/>
  <c r="AC371"/>
  <c r="AC364"/>
  <c r="Y360"/>
  <c r="AC357"/>
  <c r="U347"/>
  <c r="V347" s="1"/>
  <c r="Y345"/>
  <c r="AC342"/>
  <c r="U406"/>
  <c r="V406" s="1"/>
  <c r="U339"/>
  <c r="V339" s="1"/>
  <c r="Y333"/>
  <c r="AC330"/>
  <c r="U373"/>
  <c r="V373" s="1"/>
  <c r="Y365"/>
  <c r="AC362"/>
  <c r="Y349"/>
  <c r="Y346"/>
  <c r="Y338"/>
  <c r="AC409"/>
  <c r="U399"/>
  <c r="V399" s="1"/>
  <c r="AC368"/>
  <c r="Y331"/>
  <c r="AC329"/>
  <c r="U403"/>
  <c r="V403" s="1"/>
  <c r="Y390"/>
  <c r="Y370"/>
  <c r="AC354"/>
  <c r="U327"/>
  <c r="V327" s="1"/>
  <c r="Y369"/>
  <c r="AC358"/>
  <c r="Y371"/>
  <c r="AC367"/>
  <c r="Y364"/>
  <c r="U357"/>
  <c r="V357" s="1"/>
  <c r="Y350"/>
  <c r="U342"/>
  <c r="V342" s="1"/>
  <c r="U397"/>
  <c r="V397" s="1"/>
  <c r="AC379"/>
  <c r="Y362"/>
  <c r="AC355"/>
  <c r="U346"/>
  <c r="V346" s="1"/>
  <c r="U343"/>
  <c r="V343" s="1"/>
  <c r="U395"/>
  <c r="V395" s="1"/>
  <c r="AC389"/>
  <c r="U338"/>
  <c r="V338" s="1"/>
  <c r="AC402"/>
  <c r="U368"/>
  <c r="V368" s="1"/>
  <c r="AC363"/>
  <c r="U353"/>
  <c r="V353" s="1"/>
  <c r="U331"/>
  <c r="V331" s="1"/>
  <c r="U329"/>
  <c r="V329" s="1"/>
  <c r="AC326"/>
  <c r="U390"/>
  <c r="V390" s="1"/>
  <c r="AC383"/>
  <c r="Y407"/>
  <c r="U370"/>
  <c r="V370" s="1"/>
  <c r="U369"/>
  <c r="V369" s="1"/>
  <c r="Y358"/>
  <c r="AC360"/>
  <c r="Y347"/>
  <c r="AC345"/>
  <c r="Y406"/>
  <c r="AC397"/>
  <c r="Y411"/>
  <c r="Y401"/>
  <c r="AC394"/>
  <c r="U379"/>
  <c r="V379" s="1"/>
  <c r="Y377"/>
  <c r="AC366"/>
  <c r="U351"/>
  <c r="V351" s="1"/>
  <c r="Y339"/>
  <c r="AC333"/>
  <c r="Y325"/>
  <c r="Y373"/>
  <c r="AC365"/>
  <c r="U355"/>
  <c r="V355" s="1"/>
  <c r="U349"/>
  <c r="V349" s="1"/>
  <c r="AC346"/>
  <c r="U410"/>
  <c r="V410" s="1"/>
  <c r="Y405"/>
  <c r="AC398"/>
  <c r="U389"/>
  <c r="V389" s="1"/>
  <c r="Y385"/>
  <c r="AC338"/>
  <c r="U402"/>
  <c r="V402" s="1"/>
  <c r="AC399"/>
  <c r="AC393"/>
  <c r="U381"/>
  <c r="V381" s="1"/>
  <c r="Y378"/>
  <c r="Y375"/>
  <c r="Y363"/>
  <c r="AC356"/>
  <c r="AC353"/>
  <c r="U337"/>
  <c r="V337" s="1"/>
  <c r="Y334"/>
  <c r="AC331"/>
  <c r="U326"/>
  <c r="V326" s="1"/>
  <c r="Y403"/>
  <c r="AC390"/>
  <c r="AC407"/>
  <c r="Y382"/>
  <c r="AC370"/>
  <c r="U335"/>
  <c r="V335" s="1"/>
  <c r="AC327"/>
  <c r="AC369"/>
  <c r="U374"/>
  <c r="V374" s="1"/>
  <c r="U371"/>
  <c r="V371" s="1"/>
  <c r="Y367"/>
  <c r="U360"/>
  <c r="V360" s="1"/>
  <c r="Y357"/>
  <c r="AC350"/>
  <c r="U345"/>
  <c r="V345" s="1"/>
  <c r="Y342"/>
  <c r="Y397"/>
  <c r="AC387"/>
  <c r="U401"/>
  <c r="V401" s="1"/>
  <c r="Y394"/>
  <c r="Y391"/>
  <c r="U377"/>
  <c r="V377" s="1"/>
  <c r="Y366"/>
  <c r="AC361"/>
  <c r="Y343"/>
  <c r="U405"/>
  <c r="V405" s="1"/>
  <c r="Y398"/>
  <c r="AC395"/>
  <c r="U385"/>
  <c r="V385" s="1"/>
  <c r="Y393"/>
  <c r="AC386"/>
  <c r="U378"/>
  <c r="V378" s="1"/>
  <c r="U375"/>
  <c r="V375" s="1"/>
  <c r="U356"/>
  <c r="V356" s="1"/>
  <c r="Y353"/>
  <c r="AC341"/>
  <c r="U334"/>
  <c r="V334" s="1"/>
  <c r="Y383"/>
  <c r="U382"/>
  <c r="V382" s="1"/>
  <c r="AC347"/>
  <c r="Y387"/>
  <c r="AC411"/>
  <c r="U394"/>
  <c r="V394" s="1"/>
  <c r="AC391"/>
  <c r="U366"/>
  <c r="V366" s="1"/>
  <c r="Y361"/>
  <c r="Y351"/>
  <c r="U333"/>
  <c r="V333" s="1"/>
  <c r="Y330"/>
  <c r="AC325"/>
  <c r="U365"/>
  <c r="V365" s="1"/>
  <c r="AC410"/>
  <c r="U398"/>
  <c r="V398" s="1"/>
  <c r="Y409"/>
  <c r="U393"/>
  <c r="V393" s="1"/>
  <c r="Y386"/>
  <c r="AC381"/>
  <c r="AC375"/>
  <c r="Y341"/>
  <c r="AC337"/>
  <c r="Y354"/>
  <c r="Y335"/>
  <c r="AC374"/>
  <c r="U367"/>
  <c r="V367" s="1"/>
  <c r="U364"/>
  <c r="V364" s="1"/>
  <c r="U350"/>
  <c r="V350" s="1"/>
  <c r="AC323"/>
  <c r="U319"/>
  <c r="V319" s="1"/>
  <c r="U315"/>
  <c r="V315" s="1"/>
  <c r="Y323"/>
  <c r="AC315"/>
  <c r="U323"/>
  <c r="V323" s="1"/>
  <c r="Y315"/>
  <c r="Y319"/>
  <c r="AC319"/>
  <c r="Y316"/>
  <c r="U320"/>
  <c r="V320" s="1"/>
  <c r="Y314"/>
  <c r="AC321"/>
  <c r="U322"/>
  <c r="V322" s="1"/>
  <c r="Y317"/>
  <c r="Y322"/>
  <c r="AC316"/>
  <c r="AC317"/>
  <c r="U314"/>
  <c r="V314" s="1"/>
  <c r="Y321"/>
  <c r="AC318"/>
  <c r="U316"/>
  <c r="V316" s="1"/>
  <c r="U317"/>
  <c r="V317" s="1"/>
  <c r="AC320"/>
  <c r="U321"/>
  <c r="V321" s="1"/>
  <c r="Y318"/>
  <c r="AC322"/>
  <c r="Y320"/>
  <c r="AC314"/>
  <c r="U318"/>
  <c r="V318" s="1"/>
  <c r="U498"/>
  <c r="V498" s="1"/>
  <c r="Y448"/>
  <c r="Y495"/>
  <c r="AC500"/>
  <c r="AC450"/>
  <c r="U304"/>
  <c r="V304" s="1"/>
  <c r="AC449"/>
  <c r="AC496"/>
  <c r="U414"/>
  <c r="V414" s="1"/>
  <c r="Y499"/>
  <c r="Z499" s="1"/>
  <c r="Y304"/>
  <c r="U449"/>
  <c r="V449" s="1"/>
  <c r="U313"/>
  <c r="V313" s="1"/>
  <c r="AC499"/>
  <c r="Y498"/>
  <c r="U447"/>
  <c r="V447" s="1"/>
  <c r="U500"/>
  <c r="V500" s="1"/>
  <c r="AC313"/>
  <c r="Y449"/>
  <c r="Y496"/>
  <c r="U499"/>
  <c r="V499" s="1"/>
  <c r="AC498"/>
  <c r="Y447"/>
  <c r="U448"/>
  <c r="V448" s="1"/>
  <c r="AC495"/>
  <c r="Y500"/>
  <c r="Z500" s="1"/>
  <c r="Y313"/>
  <c r="Y450"/>
  <c r="U496"/>
  <c r="V496" s="1"/>
  <c r="Y414"/>
  <c r="AC447"/>
  <c r="AC448"/>
  <c r="U495"/>
  <c r="V495" s="1"/>
  <c r="U450"/>
  <c r="V450" s="1"/>
  <c r="AC304"/>
  <c r="AC414"/>
  <c r="U413"/>
  <c r="V413" s="1"/>
  <c r="U49"/>
  <c r="V49" s="1"/>
  <c r="AC53"/>
  <c r="Y65"/>
  <c r="U69"/>
  <c r="V69" s="1"/>
  <c r="AC73"/>
  <c r="U267"/>
  <c r="V267" s="1"/>
  <c r="AC271"/>
  <c r="Y275"/>
  <c r="U283"/>
  <c r="V283" s="1"/>
  <c r="Y297"/>
  <c r="U309"/>
  <c r="V309" s="1"/>
  <c r="AC68"/>
  <c r="Y139"/>
  <c r="U143"/>
  <c r="V143" s="1"/>
  <c r="AC147"/>
  <c r="Y151"/>
  <c r="U159"/>
  <c r="V159" s="1"/>
  <c r="AC163"/>
  <c r="Y167"/>
  <c r="U175"/>
  <c r="V175" s="1"/>
  <c r="U179"/>
  <c r="V179" s="1"/>
  <c r="Y183"/>
  <c r="U305"/>
  <c r="V305" s="1"/>
  <c r="AC19"/>
  <c r="AD19" s="1"/>
  <c r="U35"/>
  <c r="V35" s="1"/>
  <c r="AC39"/>
  <c r="Y47"/>
  <c r="Y51"/>
  <c r="U55"/>
  <c r="V55" s="1"/>
  <c r="Y55"/>
  <c r="AC59"/>
  <c r="Y59"/>
  <c r="Y63"/>
  <c r="Y67"/>
  <c r="U75"/>
  <c r="V75" s="1"/>
  <c r="Y75"/>
  <c r="AC182"/>
  <c r="Y182"/>
  <c r="U25"/>
  <c r="V25" s="1"/>
  <c r="AC29"/>
  <c r="Y37"/>
  <c r="U41"/>
  <c r="V41" s="1"/>
  <c r="AC45"/>
  <c r="U141"/>
  <c r="V141" s="1"/>
  <c r="AC145"/>
  <c r="Y153"/>
  <c r="U157"/>
  <c r="V157" s="1"/>
  <c r="AC161"/>
  <c r="Y173"/>
  <c r="U177"/>
  <c r="V177" s="1"/>
  <c r="AC181"/>
  <c r="Y268"/>
  <c r="U272"/>
  <c r="V272" s="1"/>
  <c r="AC276"/>
  <c r="Y284"/>
  <c r="U298"/>
  <c r="V298" s="1"/>
  <c r="AC302"/>
  <c r="U73"/>
  <c r="V73" s="1"/>
  <c r="U68"/>
  <c r="V68" s="1"/>
  <c r="Y143"/>
  <c r="U147"/>
  <c r="V147" s="1"/>
  <c r="AC151"/>
  <c r="Y171"/>
  <c r="AC183"/>
  <c r="U19"/>
  <c r="V19" s="1"/>
  <c r="AC23"/>
  <c r="U39"/>
  <c r="V39" s="1"/>
  <c r="AC47"/>
  <c r="U59"/>
  <c r="V59" s="1"/>
  <c r="AC63"/>
  <c r="U182"/>
  <c r="V182" s="1"/>
  <c r="AC17"/>
  <c r="Y41"/>
  <c r="U45"/>
  <c r="V45" s="1"/>
  <c r="AC57"/>
  <c r="AC149"/>
  <c r="Y157"/>
  <c r="U161"/>
  <c r="V161" s="1"/>
  <c r="AC169"/>
  <c r="U181"/>
  <c r="V181" s="1"/>
  <c r="AC185"/>
  <c r="U276"/>
  <c r="V276" s="1"/>
  <c r="AC280"/>
  <c r="Y17"/>
  <c r="Y53"/>
  <c r="U61"/>
  <c r="V61" s="1"/>
  <c r="AC65"/>
  <c r="Y73"/>
  <c r="AC77"/>
  <c r="AC263"/>
  <c r="Y267"/>
  <c r="AC279"/>
  <c r="AD279" s="1"/>
  <c r="Y283"/>
  <c r="U297"/>
  <c r="V297" s="1"/>
  <c r="AC301"/>
  <c r="Y309"/>
  <c r="Y68"/>
  <c r="AC139"/>
  <c r="U167"/>
  <c r="V167" s="1"/>
  <c r="AC171"/>
  <c r="U183"/>
  <c r="V183" s="1"/>
  <c r="Y23"/>
  <c r="AC27"/>
  <c r="U47"/>
  <c r="V47" s="1"/>
  <c r="AC51"/>
  <c r="U33"/>
  <c r="V33" s="1"/>
  <c r="AC37"/>
  <c r="U149"/>
  <c r="V149" s="1"/>
  <c r="AC153"/>
  <c r="Y161"/>
  <c r="Y276"/>
  <c r="U280"/>
  <c r="V280" s="1"/>
  <c r="AC284"/>
  <c r="Y302"/>
  <c r="AC267"/>
  <c r="U279"/>
  <c r="V279" s="1"/>
  <c r="AC283"/>
  <c r="U301"/>
  <c r="V301" s="1"/>
  <c r="AC309"/>
  <c r="AD309" s="1"/>
  <c r="U139"/>
  <c r="V139" s="1"/>
  <c r="AC143"/>
  <c r="AC175"/>
  <c r="Y179"/>
  <c r="U27"/>
  <c r="V27" s="1"/>
  <c r="U51"/>
  <c r="V51" s="1"/>
  <c r="AC55"/>
  <c r="U67"/>
  <c r="V67" s="1"/>
  <c r="Y33"/>
  <c r="U37"/>
  <c r="V37" s="1"/>
  <c r="AC41"/>
  <c r="Y57"/>
  <c r="AC157"/>
  <c r="U268"/>
  <c r="V268" s="1"/>
  <c r="Y280"/>
  <c r="U284"/>
  <c r="V284" s="1"/>
  <c r="AC298"/>
  <c r="Y49"/>
  <c r="U53"/>
  <c r="V53" s="1"/>
  <c r="AC61"/>
  <c r="Y69"/>
  <c r="U77"/>
  <c r="V77" s="1"/>
  <c r="Y263"/>
  <c r="U271"/>
  <c r="V271" s="1"/>
  <c r="AC275"/>
  <c r="Y279"/>
  <c r="AC297"/>
  <c r="Y301"/>
  <c r="AC72"/>
  <c r="Y155"/>
  <c r="U163"/>
  <c r="V163" s="1"/>
  <c r="AC167"/>
  <c r="AC179"/>
  <c r="Y187"/>
  <c r="Y35"/>
  <c r="Y25"/>
  <c r="U29"/>
  <c r="V29" s="1"/>
  <c r="AC33"/>
  <c r="Y141"/>
  <c r="U145"/>
  <c r="V145" s="1"/>
  <c r="Y177"/>
  <c r="Y272"/>
  <c r="Y298"/>
  <c r="U302"/>
  <c r="V302" s="1"/>
  <c r="U275"/>
  <c r="V275" s="1"/>
  <c r="U72"/>
  <c r="V72" s="1"/>
  <c r="U151"/>
  <c r="V151" s="1"/>
  <c r="AC155"/>
  <c r="Y159"/>
  <c r="Y175"/>
  <c r="AC187"/>
  <c r="Y305"/>
  <c r="Y19"/>
  <c r="U23"/>
  <c r="V23" s="1"/>
  <c r="Y27"/>
  <c r="Y39"/>
  <c r="U63"/>
  <c r="V63" s="1"/>
  <c r="AC67"/>
  <c r="U17"/>
  <c r="V17" s="1"/>
  <c r="Y29"/>
  <c r="Y45"/>
  <c r="U57"/>
  <c r="V57" s="1"/>
  <c r="Y145"/>
  <c r="U169"/>
  <c r="V169" s="1"/>
  <c r="AC173"/>
  <c r="Y181"/>
  <c r="U185"/>
  <c r="V185" s="1"/>
  <c r="AC268"/>
  <c r="AD268" s="1"/>
  <c r="AC49"/>
  <c r="Y61"/>
  <c r="U65"/>
  <c r="V65" s="1"/>
  <c r="AC69"/>
  <c r="Y77"/>
  <c r="U263"/>
  <c r="V263" s="1"/>
  <c r="Y271"/>
  <c r="Y72"/>
  <c r="Y147"/>
  <c r="U155"/>
  <c r="V155" s="1"/>
  <c r="AC159"/>
  <c r="U171"/>
  <c r="V171" s="1"/>
  <c r="U187"/>
  <c r="V187" s="1"/>
  <c r="AC305"/>
  <c r="AC35"/>
  <c r="AC75"/>
  <c r="AC25"/>
  <c r="AC141"/>
  <c r="Y149"/>
  <c r="U153"/>
  <c r="V153" s="1"/>
  <c r="Y169"/>
  <c r="U173"/>
  <c r="V173" s="1"/>
  <c r="AC177"/>
  <c r="Y185"/>
  <c r="AC272"/>
  <c r="Y163"/>
  <c r="AC308"/>
  <c r="Y295"/>
  <c r="AC270"/>
  <c r="Y256"/>
  <c r="U197"/>
  <c r="V197" s="1"/>
  <c r="AC189"/>
  <c r="Y60"/>
  <c r="U52"/>
  <c r="V52" s="1"/>
  <c r="AC44"/>
  <c r="Y28"/>
  <c r="U20"/>
  <c r="V20" s="1"/>
  <c r="AC16"/>
  <c r="Y261"/>
  <c r="U253"/>
  <c r="V253" s="1"/>
  <c r="AC194"/>
  <c r="Y190"/>
  <c r="U176"/>
  <c r="V176" s="1"/>
  <c r="U168"/>
  <c r="V168" s="1"/>
  <c r="Y164"/>
  <c r="U148"/>
  <c r="V148" s="1"/>
  <c r="AC140"/>
  <c r="Y31"/>
  <c r="Y306"/>
  <c r="U300"/>
  <c r="V300" s="1"/>
  <c r="AC274"/>
  <c r="Y254"/>
  <c r="U66"/>
  <c r="V66" s="1"/>
  <c r="AC54"/>
  <c r="AD54" s="1"/>
  <c r="Y30"/>
  <c r="U281"/>
  <c r="V281" s="1"/>
  <c r="AC255"/>
  <c r="Y188"/>
  <c r="U158"/>
  <c r="V158" s="1"/>
  <c r="AC146"/>
  <c r="Y303"/>
  <c r="U307"/>
  <c r="V307" s="1"/>
  <c r="AC278"/>
  <c r="Y252"/>
  <c r="U193"/>
  <c r="V193" s="1"/>
  <c r="AC76"/>
  <c r="Y56"/>
  <c r="U48"/>
  <c r="V48" s="1"/>
  <c r="AC40"/>
  <c r="Y24"/>
  <c r="U277"/>
  <c r="V277" s="1"/>
  <c r="AC257"/>
  <c r="U172"/>
  <c r="V172" s="1"/>
  <c r="AC160"/>
  <c r="Y152"/>
  <c r="Y144"/>
  <c r="U71"/>
  <c r="V71" s="1"/>
  <c r="Y71"/>
  <c r="AC299"/>
  <c r="U282"/>
  <c r="V282" s="1"/>
  <c r="AC266"/>
  <c r="Y262"/>
  <c r="AC195"/>
  <c r="Y74"/>
  <c r="U62"/>
  <c r="V62" s="1"/>
  <c r="AC58"/>
  <c r="Y46"/>
  <c r="U38"/>
  <c r="V38" s="1"/>
  <c r="AC34"/>
  <c r="Y22"/>
  <c r="U18"/>
  <c r="V18" s="1"/>
  <c r="Y273"/>
  <c r="U259"/>
  <c r="V259" s="1"/>
  <c r="U251"/>
  <c r="V251" s="1"/>
  <c r="Y196"/>
  <c r="AC184"/>
  <c r="AC178"/>
  <c r="Y174"/>
  <c r="U162"/>
  <c r="V162" s="1"/>
  <c r="Y162"/>
  <c r="AC154"/>
  <c r="Y142"/>
  <c r="U138"/>
  <c r="V138" s="1"/>
  <c r="AC21"/>
  <c r="Y18"/>
  <c r="Z18" s="1"/>
  <c r="U295"/>
  <c r="V295" s="1"/>
  <c r="AC296"/>
  <c r="U260"/>
  <c r="V260" s="1"/>
  <c r="AC256"/>
  <c r="Y189"/>
  <c r="U70"/>
  <c r="V70" s="1"/>
  <c r="Y44"/>
  <c r="U36"/>
  <c r="V36" s="1"/>
  <c r="AC28"/>
  <c r="Y16"/>
  <c r="U269"/>
  <c r="V269" s="1"/>
  <c r="Y253"/>
  <c r="U190"/>
  <c r="V190" s="1"/>
  <c r="AC180"/>
  <c r="Y176"/>
  <c r="Y148"/>
  <c r="Y140"/>
  <c r="U31"/>
  <c r="V31" s="1"/>
  <c r="AC306"/>
  <c r="U254"/>
  <c r="V254" s="1"/>
  <c r="Y54"/>
  <c r="U42"/>
  <c r="V42" s="1"/>
  <c r="AC30"/>
  <c r="AD30" s="1"/>
  <c r="U188"/>
  <c r="V188" s="1"/>
  <c r="AC170"/>
  <c r="Y158"/>
  <c r="Y43"/>
  <c r="U264"/>
  <c r="V264" s="1"/>
  <c r="AC252"/>
  <c r="AC56"/>
  <c r="Y40"/>
  <c r="U32"/>
  <c r="V32" s="1"/>
  <c r="U24"/>
  <c r="V24" s="1"/>
  <c r="Y277"/>
  <c r="Y198"/>
  <c r="Y172"/>
  <c r="U152"/>
  <c r="V152" s="1"/>
  <c r="AC144"/>
  <c r="Y299"/>
  <c r="Y282"/>
  <c r="U165"/>
  <c r="V165" s="1"/>
  <c r="AC74"/>
  <c r="Y58"/>
  <c r="U50"/>
  <c r="V50" s="1"/>
  <c r="AC46"/>
  <c r="Y259"/>
  <c r="U174"/>
  <c r="V174" s="1"/>
  <c r="AC166"/>
  <c r="Y138"/>
  <c r="Y308"/>
  <c r="U296"/>
  <c r="V296" s="1"/>
  <c r="Y270"/>
  <c r="Y260"/>
  <c r="U256"/>
  <c r="V256" s="1"/>
  <c r="AC197"/>
  <c r="U60"/>
  <c r="V60" s="1"/>
  <c r="Y36"/>
  <c r="U28"/>
  <c r="V28" s="1"/>
  <c r="U261"/>
  <c r="V261" s="1"/>
  <c r="AC253"/>
  <c r="U306"/>
  <c r="V306" s="1"/>
  <c r="AC300"/>
  <c r="AC281"/>
  <c r="AC307"/>
  <c r="AC193"/>
  <c r="AC172"/>
  <c r="AD172" s="1"/>
  <c r="AC282"/>
  <c r="Y165"/>
  <c r="U74"/>
  <c r="V74" s="1"/>
  <c r="AC62"/>
  <c r="Y50"/>
  <c r="U46"/>
  <c r="V46" s="1"/>
  <c r="Y26"/>
  <c r="U22"/>
  <c r="V22" s="1"/>
  <c r="AC18"/>
  <c r="U265"/>
  <c r="V265" s="1"/>
  <c r="Y265"/>
  <c r="AC259"/>
  <c r="Y251"/>
  <c r="U192"/>
  <c r="V192" s="1"/>
  <c r="U184"/>
  <c r="V184" s="1"/>
  <c r="U166"/>
  <c r="V166" s="1"/>
  <c r="Y166"/>
  <c r="AC162"/>
  <c r="Y154"/>
  <c r="U142"/>
  <c r="V142" s="1"/>
  <c r="AC138"/>
  <c r="U308"/>
  <c r="V308" s="1"/>
  <c r="AC295"/>
  <c r="Y296"/>
  <c r="U270"/>
  <c r="V270" s="1"/>
  <c r="AC260"/>
  <c r="Y197"/>
  <c r="U189"/>
  <c r="V189" s="1"/>
  <c r="AC70"/>
  <c r="Y52"/>
  <c r="U44"/>
  <c r="V44" s="1"/>
  <c r="AC36"/>
  <c r="Y20"/>
  <c r="U16"/>
  <c r="V16" s="1"/>
  <c r="AC269"/>
  <c r="Y269"/>
  <c r="U194"/>
  <c r="V194" s="1"/>
  <c r="Y194"/>
  <c r="AC190"/>
  <c r="Y180"/>
  <c r="AC168"/>
  <c r="AC164"/>
  <c r="Y156"/>
  <c r="U140"/>
  <c r="V140" s="1"/>
  <c r="AC31"/>
  <c r="U274"/>
  <c r="V274" s="1"/>
  <c r="AC254"/>
  <c r="Y191"/>
  <c r="Y66"/>
  <c r="U54"/>
  <c r="V54" s="1"/>
  <c r="AC42"/>
  <c r="Y281"/>
  <c r="U255"/>
  <c r="V255" s="1"/>
  <c r="AC188"/>
  <c r="Y170"/>
  <c r="U146"/>
  <c r="V146" s="1"/>
  <c r="Y146"/>
  <c r="AC43"/>
  <c r="U278"/>
  <c r="V278" s="1"/>
  <c r="AC264"/>
  <c r="Y193"/>
  <c r="U76"/>
  <c r="V76" s="1"/>
  <c r="AC64"/>
  <c r="Y48"/>
  <c r="U40"/>
  <c r="V40" s="1"/>
  <c r="AC32"/>
  <c r="U257"/>
  <c r="V257" s="1"/>
  <c r="AC198"/>
  <c r="Y186"/>
  <c r="U160"/>
  <c r="V160" s="1"/>
  <c r="AC152"/>
  <c r="U299"/>
  <c r="V299" s="1"/>
  <c r="AC285"/>
  <c r="Y285"/>
  <c r="U266"/>
  <c r="V266" s="1"/>
  <c r="U262"/>
  <c r="V262" s="1"/>
  <c r="Y258"/>
  <c r="U195"/>
  <c r="V195" s="1"/>
  <c r="AC165"/>
  <c r="Y62"/>
  <c r="U58"/>
  <c r="V58" s="1"/>
  <c r="AC50"/>
  <c r="Y38"/>
  <c r="U34"/>
  <c r="V34" s="1"/>
  <c r="AC26"/>
  <c r="AD26" s="1"/>
  <c r="AC273"/>
  <c r="AC251"/>
  <c r="AC196"/>
  <c r="Y192"/>
  <c r="U178"/>
  <c r="V178" s="1"/>
  <c r="Y178"/>
  <c r="AC174"/>
  <c r="U154"/>
  <c r="V154" s="1"/>
  <c r="AC150"/>
  <c r="Y150"/>
  <c r="U21"/>
  <c r="V21" s="1"/>
  <c r="AC60"/>
  <c r="AC261"/>
  <c r="U164"/>
  <c r="V164" s="1"/>
  <c r="AC156"/>
  <c r="Y300"/>
  <c r="AC191"/>
  <c r="U43"/>
  <c r="V43" s="1"/>
  <c r="AC303"/>
  <c r="Y76"/>
  <c r="U64"/>
  <c r="V64" s="1"/>
  <c r="U198"/>
  <c r="V198" s="1"/>
  <c r="AC186"/>
  <c r="U285"/>
  <c r="V285" s="1"/>
  <c r="AC262"/>
  <c r="AC258"/>
  <c r="AD258" s="1"/>
  <c r="Y34"/>
  <c r="U26"/>
  <c r="V26" s="1"/>
  <c r="AC22"/>
  <c r="U273"/>
  <c r="V273" s="1"/>
  <c r="AC265"/>
  <c r="U196"/>
  <c r="V196" s="1"/>
  <c r="AC192"/>
  <c r="Y184"/>
  <c r="U150"/>
  <c r="V150" s="1"/>
  <c r="AC142"/>
  <c r="Y21"/>
  <c r="Y70"/>
  <c r="AC52"/>
  <c r="AC20"/>
  <c r="U180"/>
  <c r="V180" s="1"/>
  <c r="AC176"/>
  <c r="AD176" s="1"/>
  <c r="Y168"/>
  <c r="U156"/>
  <c r="V156" s="1"/>
  <c r="AC148"/>
  <c r="Y274"/>
  <c r="Z274" s="1"/>
  <c r="U191"/>
  <c r="V191" s="1"/>
  <c r="AC66"/>
  <c r="Y42"/>
  <c r="U30"/>
  <c r="V30" s="1"/>
  <c r="Y255"/>
  <c r="U170"/>
  <c r="V170" s="1"/>
  <c r="AC158"/>
  <c r="U303"/>
  <c r="V303" s="1"/>
  <c r="Y307"/>
  <c r="Y278"/>
  <c r="Y264"/>
  <c r="U252"/>
  <c r="V252" s="1"/>
  <c r="Y64"/>
  <c r="U56"/>
  <c r="V56" s="1"/>
  <c r="AC48"/>
  <c r="Y32"/>
  <c r="AC24"/>
  <c r="AC277"/>
  <c r="Y257"/>
  <c r="U186"/>
  <c r="V186" s="1"/>
  <c r="Y160"/>
  <c r="U144"/>
  <c r="V144" s="1"/>
  <c r="AC71"/>
  <c r="Y266"/>
  <c r="U258"/>
  <c r="V258" s="1"/>
  <c r="Y195"/>
  <c r="Z195" s="1"/>
  <c r="AC38"/>
  <c r="Y15"/>
  <c r="Y14"/>
  <c r="AB14"/>
  <c r="X14"/>
  <c r="T14"/>
  <c r="S14"/>
  <c r="AA14"/>
  <c r="W14"/>
  <c r="S15"/>
  <c r="T15"/>
  <c r="AB15"/>
  <c r="AA15"/>
  <c r="X15"/>
  <c r="W15"/>
  <c r="A305"/>
  <c r="I16" i="6"/>
  <c r="A15" i="7"/>
  <c r="J24" i="6"/>
  <c r="J22"/>
  <c r="J20"/>
  <c r="J18"/>
  <c r="J21"/>
  <c r="J17"/>
  <c r="AD47" i="7"/>
  <c r="A314"/>
  <c r="AU93" i="10"/>
  <c r="AU95"/>
  <c r="AM93"/>
  <c r="AU85"/>
  <c r="AU90"/>
  <c r="AP86"/>
  <c r="AM88"/>
  <c r="AU80"/>
  <c r="AU81"/>
  <c r="AP75"/>
  <c r="AM77"/>
  <c r="AM79"/>
  <c r="AM81"/>
  <c r="AU66"/>
  <c r="AP68"/>
  <c r="AP65"/>
  <c r="AU59"/>
  <c r="AU56"/>
  <c r="AP60"/>
  <c r="AP61"/>
  <c r="AM63"/>
  <c r="AU48"/>
  <c r="AU52"/>
  <c r="AU53"/>
  <c r="AP50"/>
  <c r="AP47"/>
  <c r="AM54"/>
  <c r="AU41"/>
  <c r="AU44"/>
  <c r="AU96"/>
  <c r="AU84"/>
  <c r="AU88"/>
  <c r="AU89"/>
  <c r="AP90"/>
  <c r="AU77"/>
  <c r="AU74"/>
  <c r="AP78"/>
  <c r="AP79"/>
  <c r="AM75"/>
  <c r="AM76"/>
  <c r="AM80"/>
  <c r="AU70"/>
  <c r="AP71"/>
  <c r="AP72"/>
  <c r="AM66"/>
  <c r="AU62"/>
  <c r="AU63"/>
  <c r="AP57"/>
  <c r="AM58"/>
  <c r="AM59"/>
  <c r="AU54"/>
  <c r="AP53"/>
  <c r="AP54"/>
  <c r="AM48"/>
  <c r="AM50"/>
  <c r="AU45"/>
  <c r="AM40"/>
  <c r="AM41"/>
  <c r="AM38"/>
  <c r="AU33"/>
  <c r="AP35"/>
  <c r="AP36"/>
  <c r="AU22"/>
  <c r="AU26"/>
  <c r="AV26" s="1"/>
  <c r="AW26" s="1"/>
  <c r="AU15"/>
  <c r="AP16"/>
  <c r="AP17"/>
  <c r="AU43"/>
  <c r="AU38"/>
  <c r="AP42"/>
  <c r="AM44"/>
  <c r="AM45"/>
  <c r="AP31"/>
  <c r="AP32"/>
  <c r="AP29"/>
  <c r="AU27"/>
  <c r="AU20"/>
  <c r="AP22"/>
  <c r="AQ22" s="1"/>
  <c r="AR22" s="1"/>
  <c r="AP24"/>
  <c r="AQ24" s="1"/>
  <c r="AR24" s="1"/>
  <c r="AP26"/>
  <c r="AP20"/>
  <c r="AM26"/>
  <c r="AU18"/>
  <c r="AO19"/>
  <c r="AO101" s="1"/>
  <c r="AO64"/>
  <c r="R12" i="19"/>
  <c r="D19"/>
  <c r="D50" s="1"/>
  <c r="D52" s="1"/>
  <c r="A452" i="7"/>
  <c r="F310"/>
  <c r="E13" i="19" s="1"/>
  <c r="N310" i="7"/>
  <c r="G310"/>
  <c r="G502" s="1"/>
  <c r="A14" i="6"/>
  <c r="H14"/>
  <c r="A22"/>
  <c r="A18"/>
  <c r="A23"/>
  <c r="A19"/>
  <c r="A15"/>
  <c r="A20"/>
  <c r="A16"/>
  <c r="A21"/>
  <c r="A17"/>
  <c r="R14" i="7"/>
  <c r="Q14"/>
  <c r="R15"/>
  <c r="Q15"/>
  <c r="P310"/>
  <c r="P502" s="1"/>
  <c r="AT64" i="10"/>
  <c r="AT91"/>
  <c r="AO37"/>
  <c r="I14" i="6" l="1"/>
  <c r="J16"/>
  <c r="AD68" i="7"/>
  <c r="AD340"/>
  <c r="Z262"/>
  <c r="Z314"/>
  <c r="AD351"/>
  <c r="Z322"/>
  <c r="Q38" i="19"/>
  <c r="AV18" i="10"/>
  <c r="AW18" s="1"/>
  <c r="AQ20"/>
  <c r="AR20" s="1"/>
  <c r="AV20"/>
  <c r="AW20" s="1"/>
  <c r="AQ29"/>
  <c r="AR29" s="1"/>
  <c r="AQ31"/>
  <c r="AR31" s="1"/>
  <c r="AV38"/>
  <c r="AW38" s="1"/>
  <c r="AQ17"/>
  <c r="AR17" s="1"/>
  <c r="AV15"/>
  <c r="AW15" s="1"/>
  <c r="AV22"/>
  <c r="AW22" s="1"/>
  <c r="AQ35"/>
  <c r="AR35" s="1"/>
  <c r="AQ54"/>
  <c r="AR54" s="1"/>
  <c r="AV54"/>
  <c r="AW54" s="1"/>
  <c r="AV63"/>
  <c r="AW63" s="1"/>
  <c r="AQ71"/>
  <c r="AR71" s="1"/>
  <c r="AQ78"/>
  <c r="AR78" s="1"/>
  <c r="AV77"/>
  <c r="AW77" s="1"/>
  <c r="AV89"/>
  <c r="AW89" s="1"/>
  <c r="AV84"/>
  <c r="AW84" s="1"/>
  <c r="AV44"/>
  <c r="AW44" s="1"/>
  <c r="AQ50"/>
  <c r="AR50" s="1"/>
  <c r="AV52"/>
  <c r="AW52" s="1"/>
  <c r="AQ60"/>
  <c r="AR60" s="1"/>
  <c r="AV59"/>
  <c r="AW59" s="1"/>
  <c r="AQ68"/>
  <c r="AR68" s="1"/>
  <c r="AV81"/>
  <c r="AW81" s="1"/>
  <c r="AV90"/>
  <c r="AW90" s="1"/>
  <c r="AQ26"/>
  <c r="AR26" s="1"/>
  <c r="AX26" s="1"/>
  <c r="AY26" s="1"/>
  <c r="AV27"/>
  <c r="AW27" s="1"/>
  <c r="AQ32"/>
  <c r="AR32" s="1"/>
  <c r="AQ42"/>
  <c r="AR42" s="1"/>
  <c r="AV43"/>
  <c r="AW43" s="1"/>
  <c r="AQ16"/>
  <c r="AR16" s="1"/>
  <c r="AQ36"/>
  <c r="AR36" s="1"/>
  <c r="AV33"/>
  <c r="AW33" s="1"/>
  <c r="AV45"/>
  <c r="AW45" s="1"/>
  <c r="AQ53"/>
  <c r="AR53" s="1"/>
  <c r="AQ57"/>
  <c r="AR57" s="1"/>
  <c r="AV62"/>
  <c r="AW62" s="1"/>
  <c r="AQ72"/>
  <c r="AR72" s="1"/>
  <c r="AV70"/>
  <c r="AW70" s="1"/>
  <c r="AQ79"/>
  <c r="AR79" s="1"/>
  <c r="AV74"/>
  <c r="AW74" s="1"/>
  <c r="AQ90"/>
  <c r="AR90" s="1"/>
  <c r="AV88"/>
  <c r="AW88" s="1"/>
  <c r="AV96"/>
  <c r="AW96" s="1"/>
  <c r="AV41"/>
  <c r="AW41" s="1"/>
  <c r="AQ47"/>
  <c r="AR47" s="1"/>
  <c r="AV53"/>
  <c r="AW53" s="1"/>
  <c r="AV48"/>
  <c r="AW48" s="1"/>
  <c r="AQ61"/>
  <c r="AR61" s="1"/>
  <c r="AV56"/>
  <c r="AW56" s="1"/>
  <c r="AQ65"/>
  <c r="AR65" s="1"/>
  <c r="AV66"/>
  <c r="AW66" s="1"/>
  <c r="AQ75"/>
  <c r="AR75" s="1"/>
  <c r="AV80"/>
  <c r="AW80" s="1"/>
  <c r="AQ86"/>
  <c r="AR86" s="1"/>
  <c r="AV85"/>
  <c r="AW85" s="1"/>
  <c r="AV95"/>
  <c r="AW95" s="1"/>
  <c r="AV93"/>
  <c r="AW93" s="1"/>
  <c r="AD409" i="7"/>
  <c r="AD284"/>
  <c r="Z399"/>
  <c r="AD72"/>
  <c r="AD357"/>
  <c r="Z446"/>
  <c r="AD58"/>
  <c r="AD59"/>
  <c r="Z382"/>
  <c r="Z321"/>
  <c r="Z194"/>
  <c r="AD262"/>
  <c r="Z141"/>
  <c r="Z278"/>
  <c r="Z163"/>
  <c r="AD70"/>
  <c r="AD186"/>
  <c r="AD276"/>
  <c r="AD41"/>
  <c r="AD298"/>
  <c r="AD175"/>
  <c r="AD375"/>
  <c r="AD389"/>
  <c r="AD431"/>
  <c r="Z182"/>
  <c r="Z345"/>
  <c r="Z402"/>
  <c r="AD352"/>
  <c r="Z415"/>
  <c r="Z31"/>
  <c r="Z419"/>
  <c r="AD325"/>
  <c r="AD63"/>
  <c r="Z394"/>
  <c r="Z330"/>
  <c r="Z384"/>
  <c r="Z197"/>
  <c r="AD323"/>
  <c r="Z393"/>
  <c r="Z343"/>
  <c r="AD364"/>
  <c r="AD427"/>
  <c r="AD443"/>
  <c r="Z157"/>
  <c r="Z363"/>
  <c r="AD337"/>
  <c r="AD356"/>
  <c r="AD155"/>
  <c r="AD359"/>
  <c r="AD420"/>
  <c r="AD147"/>
  <c r="AD271"/>
  <c r="Z149"/>
  <c r="AD150"/>
  <c r="AD347"/>
  <c r="Z392"/>
  <c r="Z376"/>
  <c r="Z271"/>
  <c r="AD377"/>
  <c r="AD332"/>
  <c r="AD411"/>
  <c r="Z341"/>
  <c r="K17" i="6"/>
  <c r="K18"/>
  <c r="K22"/>
  <c r="K21"/>
  <c r="K20"/>
  <c r="K24"/>
  <c r="W310" i="7"/>
  <c r="X310"/>
  <c r="AD436"/>
  <c r="AD415"/>
  <c r="Z435"/>
  <c r="AD407"/>
  <c r="AD373"/>
  <c r="AO46" i="10"/>
  <c r="AU17"/>
  <c r="AP23"/>
  <c r="AQ23" s="1"/>
  <c r="AR23" s="1"/>
  <c r="AU21"/>
  <c r="AP34"/>
  <c r="AP30"/>
  <c r="AM43"/>
  <c r="AM39"/>
  <c r="AO55"/>
  <c r="AP51"/>
  <c r="AU51"/>
  <c r="AP56"/>
  <c r="AP58"/>
  <c r="AU60"/>
  <c r="AM71"/>
  <c r="AP69"/>
  <c r="AU71"/>
  <c r="AP74"/>
  <c r="AP76"/>
  <c r="AU78"/>
  <c r="AM89"/>
  <c r="AU87"/>
  <c r="AP18"/>
  <c r="AP25"/>
  <c r="AQ25" s="1"/>
  <c r="AR25" s="1"/>
  <c r="AP21"/>
  <c r="AQ21" s="1"/>
  <c r="AR21" s="1"/>
  <c r="AU23"/>
  <c r="AU36"/>
  <c r="AU32"/>
  <c r="AP45"/>
  <c r="AP41"/>
  <c r="AU40"/>
  <c r="AM51"/>
  <c r="AP49"/>
  <c r="AQ49" s="1"/>
  <c r="AR49" s="1"/>
  <c r="AU49"/>
  <c r="AV49" s="1"/>
  <c r="AW49" s="1"/>
  <c r="AM60"/>
  <c r="AP62"/>
  <c r="AM65"/>
  <c r="AM69"/>
  <c r="AU65"/>
  <c r="AU67"/>
  <c r="AP80"/>
  <c r="AM83"/>
  <c r="AM85"/>
  <c r="AP89"/>
  <c r="AP85"/>
  <c r="AM94"/>
  <c r="AP94"/>
  <c r="AO82"/>
  <c r="AD428" i="7"/>
  <c r="AD424"/>
  <c r="AD433"/>
  <c r="AD418"/>
  <c r="AD439"/>
  <c r="Z427"/>
  <c r="AU25" i="10"/>
  <c r="AU30"/>
  <c r="AP43"/>
  <c r="AP27"/>
  <c r="AQ27" s="1"/>
  <c r="AR27" s="1"/>
  <c r="AU34"/>
  <c r="AP39"/>
  <c r="AM47"/>
  <c r="AM56"/>
  <c r="AU69"/>
  <c r="AM74"/>
  <c r="AM78"/>
  <c r="AU76"/>
  <c r="AP83"/>
  <c r="AU83"/>
  <c r="AM96"/>
  <c r="AP92"/>
  <c r="AQ92" s="1"/>
  <c r="AU92"/>
  <c r="AV92" s="1"/>
  <c r="AU94"/>
  <c r="AP15"/>
  <c r="AU16"/>
  <c r="AU24"/>
  <c r="AP33"/>
  <c r="AU29"/>
  <c r="AU35"/>
  <c r="AU31"/>
  <c r="AM42"/>
  <c r="AP38"/>
  <c r="AP44"/>
  <c r="AP40"/>
  <c r="AU42"/>
  <c r="AM53"/>
  <c r="AU47"/>
  <c r="AM62"/>
  <c r="AU58"/>
  <c r="AM67"/>
  <c r="AP67"/>
  <c r="AM87"/>
  <c r="AP87"/>
  <c r="AM92"/>
  <c r="AP96"/>
  <c r="AU39"/>
  <c r="AM52"/>
  <c r="AP52"/>
  <c r="AP48"/>
  <c r="AQ48" s="1"/>
  <c r="AR48" s="1"/>
  <c r="AU50"/>
  <c r="AM61"/>
  <c r="AM57"/>
  <c r="AP63"/>
  <c r="AP59"/>
  <c r="AU61"/>
  <c r="AU57"/>
  <c r="AM72"/>
  <c r="AM70"/>
  <c r="AM68"/>
  <c r="AP70"/>
  <c r="AP66"/>
  <c r="AU72"/>
  <c r="AU68"/>
  <c r="AP81"/>
  <c r="AP77"/>
  <c r="AU79"/>
  <c r="AU75"/>
  <c r="AM90"/>
  <c r="AM86"/>
  <c r="AP88"/>
  <c r="AP84"/>
  <c r="AU86"/>
  <c r="AM95"/>
  <c r="AP97"/>
  <c r="AQ97" s="1"/>
  <c r="AR97" s="1"/>
  <c r="AP95"/>
  <c r="AP93"/>
  <c r="AQ93" s="1"/>
  <c r="AR93" s="1"/>
  <c r="AU97"/>
  <c r="AV97" s="1"/>
  <c r="AW97" s="1"/>
  <c r="Z430" i="7"/>
  <c r="AU14" i="10"/>
  <c r="AV14" s="1"/>
  <c r="AM27"/>
  <c r="AM25"/>
  <c r="Z181" i="7"/>
  <c r="AD23"/>
  <c r="AD252"/>
  <c r="AO28" i="10"/>
  <c r="Z405" i="7"/>
  <c r="AD385"/>
  <c r="Z369"/>
  <c r="Z351"/>
  <c r="Z407"/>
  <c r="Z391"/>
  <c r="Z375"/>
  <c r="AD353"/>
  <c r="AD365"/>
  <c r="AD397"/>
  <c r="AD437"/>
  <c r="AD440"/>
  <c r="AD445"/>
  <c r="Z436"/>
  <c r="Z438"/>
  <c r="Z418"/>
  <c r="AD423"/>
  <c r="Z443"/>
  <c r="AD441"/>
  <c r="AD444"/>
  <c r="Z437"/>
  <c r="Z445"/>
  <c r="AD425"/>
  <c r="AD417"/>
  <c r="Z417"/>
  <c r="Z442"/>
  <c r="AD434"/>
  <c r="AD442"/>
  <c r="Z428"/>
  <c r="Z424"/>
  <c r="AD421"/>
  <c r="AD429"/>
  <c r="Z421"/>
  <c r="Z429"/>
  <c r="AD446"/>
  <c r="AD435"/>
  <c r="Z420"/>
  <c r="Z444"/>
  <c r="Z440"/>
  <c r="AD416"/>
  <c r="Z425"/>
  <c r="Z416"/>
  <c r="AD422"/>
  <c r="Z426"/>
  <c r="Z439"/>
  <c r="AD419"/>
  <c r="Z441"/>
  <c r="Z433"/>
  <c r="AD432"/>
  <c r="Z432"/>
  <c r="Z422"/>
  <c r="AD426"/>
  <c r="Z434"/>
  <c r="AD430"/>
  <c r="AD438"/>
  <c r="Z423"/>
  <c r="AP14" i="10"/>
  <c r="AQ14" s="1"/>
  <c r="Z266" i="7"/>
  <c r="AD77"/>
  <c r="AD27"/>
  <c r="AD39"/>
  <c r="Z75"/>
  <c r="Z165"/>
  <c r="Z162"/>
  <c r="Z77"/>
  <c r="AD138"/>
  <c r="S13" i="19"/>
  <c r="E19"/>
  <c r="AB312" i="7"/>
  <c r="AO73" i="10"/>
  <c r="AD363" i="7"/>
  <c r="Z335"/>
  <c r="AD328"/>
  <c r="AD381"/>
  <c r="R50" i="19"/>
  <c r="R52" s="1"/>
  <c r="R19"/>
  <c r="AM23" i="10"/>
  <c r="AD360" i="7"/>
  <c r="AD369"/>
  <c r="AM22" i="10"/>
  <c r="S312" i="7"/>
  <c r="AD498"/>
  <c r="AD406"/>
  <c r="Z355"/>
  <c r="Z327"/>
  <c r="AD412"/>
  <c r="Z174"/>
  <c r="Z43"/>
  <c r="AD185"/>
  <c r="AD146"/>
  <c r="AD167"/>
  <c r="AD67"/>
  <c r="AD51"/>
  <c r="AD21"/>
  <c r="W312"/>
  <c r="T312"/>
  <c r="Z354"/>
  <c r="AD361"/>
  <c r="AD391"/>
  <c r="AD171"/>
  <c r="AD139"/>
  <c r="AD55"/>
  <c r="AD69"/>
  <c r="AD35"/>
  <c r="AD283"/>
  <c r="Z383"/>
  <c r="AD350"/>
  <c r="Z389"/>
  <c r="Z353"/>
  <c r="Z366"/>
  <c r="Z373"/>
  <c r="Z282"/>
  <c r="AD374"/>
  <c r="AD401"/>
  <c r="AD349"/>
  <c r="Z377"/>
  <c r="Z357"/>
  <c r="AD327"/>
  <c r="Z356"/>
  <c r="Z350"/>
  <c r="Z358"/>
  <c r="AD405"/>
  <c r="AD393"/>
  <c r="AD20"/>
  <c r="AA312"/>
  <c r="X312"/>
  <c r="Z409"/>
  <c r="Z325"/>
  <c r="AD329"/>
  <c r="AD326"/>
  <c r="Z362"/>
  <c r="Z347"/>
  <c r="Z329"/>
  <c r="Z411"/>
  <c r="AD410"/>
  <c r="AD370"/>
  <c r="AD366"/>
  <c r="AD342"/>
  <c r="AD334"/>
  <c r="AD398"/>
  <c r="Z410"/>
  <c r="AD354"/>
  <c r="AD390"/>
  <c r="Z368"/>
  <c r="Z370"/>
  <c r="AD380"/>
  <c r="AD367"/>
  <c r="Z380"/>
  <c r="Z395"/>
  <c r="AD395"/>
  <c r="AD379"/>
  <c r="Z401"/>
  <c r="AD400"/>
  <c r="Z352"/>
  <c r="Z349"/>
  <c r="AD343"/>
  <c r="Z344"/>
  <c r="Z374"/>
  <c r="AD386"/>
  <c r="Z342"/>
  <c r="Z334"/>
  <c r="Z398"/>
  <c r="Z390"/>
  <c r="AD404"/>
  <c r="AD372"/>
  <c r="AD341"/>
  <c r="Z404"/>
  <c r="Z372"/>
  <c r="Z367"/>
  <c r="AD345"/>
  <c r="Z365"/>
  <c r="AD344"/>
  <c r="Z403"/>
  <c r="Z371"/>
  <c r="AD399"/>
  <c r="AD383"/>
  <c r="Z385"/>
  <c r="AD392"/>
  <c r="AD355"/>
  <c r="AD142"/>
  <c r="Z323"/>
  <c r="Z316"/>
  <c r="Z364"/>
  <c r="AD378"/>
  <c r="Z406"/>
  <c r="AD346"/>
  <c r="AD338"/>
  <c r="Z386"/>
  <c r="Z326"/>
  <c r="Z360"/>
  <c r="AD362"/>
  <c r="AD394"/>
  <c r="AD358"/>
  <c r="AD368"/>
  <c r="AD402"/>
  <c r="AD396"/>
  <c r="Z412"/>
  <c r="Z348"/>
  <c r="Z397"/>
  <c r="Z396"/>
  <c r="Z331"/>
  <c r="Z332"/>
  <c r="Z379"/>
  <c r="AD403"/>
  <c r="AD387"/>
  <c r="AD371"/>
  <c r="AD384"/>
  <c r="Z361"/>
  <c r="AD335"/>
  <c r="Z378"/>
  <c r="Z346"/>
  <c r="Z338"/>
  <c r="AD382"/>
  <c r="AD388"/>
  <c r="AD331"/>
  <c r="Z359"/>
  <c r="Z340"/>
  <c r="Z381"/>
  <c r="Z388"/>
  <c r="Z333"/>
  <c r="Z387"/>
  <c r="AD408"/>
  <c r="AD376"/>
  <c r="Z339"/>
  <c r="AD339"/>
  <c r="AD333"/>
  <c r="AD316"/>
  <c r="AN82" i="10"/>
  <c r="AS64"/>
  <c r="Z193" i="7"/>
  <c r="Z145"/>
  <c r="AD319"/>
  <c r="AD314"/>
  <c r="AD272"/>
  <c r="Z269"/>
  <c r="Z258"/>
  <c r="Z72"/>
  <c r="Z60"/>
  <c r="AD321"/>
  <c r="N42" i="19"/>
  <c r="Z490" i="7"/>
  <c r="AD322"/>
  <c r="Z319"/>
  <c r="AD315"/>
  <c r="Z315"/>
  <c r="AD320"/>
  <c r="Z267"/>
  <c r="Z71"/>
  <c r="Z40"/>
  <c r="AD193"/>
  <c r="AM24" i="10"/>
  <c r="AM21"/>
  <c r="Z449" i="7"/>
  <c r="AD301"/>
  <c r="Z301"/>
  <c r="Z275"/>
  <c r="Z42"/>
  <c r="Z190"/>
  <c r="Z277"/>
  <c r="Z160"/>
  <c r="AT82" i="10"/>
  <c r="AI98"/>
  <c r="AI103" s="1"/>
  <c r="AT73"/>
  <c r="AT46"/>
  <c r="AD448" i="7"/>
  <c r="AD495"/>
  <c r="T413"/>
  <c r="AD263"/>
  <c r="AD16"/>
  <c r="AD191"/>
  <c r="AD449"/>
  <c r="Q42" i="19"/>
  <c r="AD275" i="7"/>
  <c r="AB413"/>
  <c r="AD492"/>
  <c r="Z191"/>
  <c r="Z297"/>
  <c r="Z263"/>
  <c r="Z44"/>
  <c r="Z450"/>
  <c r="Z498"/>
  <c r="X413"/>
  <c r="Z491"/>
  <c r="Z285"/>
  <c r="Z296"/>
  <c r="Z305"/>
  <c r="Z260"/>
  <c r="Z153"/>
  <c r="Z20"/>
  <c r="Z283"/>
  <c r="Z166"/>
  <c r="AD491"/>
  <c r="N38" i="19"/>
  <c r="AD450" i="7"/>
  <c r="AB451"/>
  <c r="X493"/>
  <c r="S451"/>
  <c r="AA493"/>
  <c r="AN64" i="10"/>
  <c r="AN37"/>
  <c r="Z270" i="7"/>
  <c r="AD497"/>
  <c r="Z495"/>
  <c r="X451"/>
  <c r="AB493"/>
  <c r="Z448"/>
  <c r="Z496"/>
  <c r="Z492"/>
  <c r="S413"/>
  <c r="S493"/>
  <c r="W413"/>
  <c r="AA451"/>
  <c r="T493"/>
  <c r="AD447"/>
  <c r="Z497"/>
  <c r="W451"/>
  <c r="AA413"/>
  <c r="W493"/>
  <c r="AN55" i="10"/>
  <c r="AN91"/>
  <c r="T451" i="7"/>
  <c r="AD496"/>
  <c r="F502"/>
  <c r="AD192"/>
  <c r="AD190"/>
  <c r="Z152"/>
  <c r="AD259"/>
  <c r="AD257"/>
  <c r="A1" i="6"/>
  <c r="A1" i="15" s="1"/>
  <c r="A6" s="1"/>
  <c r="G6" s="1"/>
  <c r="H26" i="6"/>
  <c r="AD38" i="7"/>
  <c r="AD273"/>
  <c r="AD144"/>
  <c r="Z144"/>
  <c r="Z142"/>
  <c r="AD36"/>
  <c r="AD194"/>
  <c r="AD157"/>
  <c r="Z58"/>
  <c r="Z172"/>
  <c r="Z257"/>
  <c r="Z281"/>
  <c r="AD50"/>
  <c r="Z164"/>
  <c r="AD42"/>
  <c r="AD277"/>
  <c r="AD164"/>
  <c r="AD198"/>
  <c r="AD141"/>
  <c r="AD265"/>
  <c r="Z26"/>
  <c r="Z70"/>
  <c r="Z38"/>
  <c r="Z273"/>
  <c r="AD184"/>
  <c r="Z74"/>
  <c r="AD62"/>
  <c r="AD303"/>
  <c r="AD269"/>
  <c r="Z66"/>
  <c r="Z148"/>
  <c r="Z22"/>
  <c r="Z196"/>
  <c r="Z180"/>
  <c r="Z261"/>
  <c r="Z21"/>
  <c r="Z36"/>
  <c r="Z178"/>
  <c r="AD14"/>
  <c r="Z259"/>
  <c r="Z299"/>
  <c r="Z34"/>
  <c r="AD295"/>
  <c r="Z255"/>
  <c r="Z176"/>
  <c r="AD307"/>
  <c r="AD148"/>
  <c r="Z54"/>
  <c r="AD196"/>
  <c r="Z188"/>
  <c r="Z265"/>
  <c r="AD168"/>
  <c r="AD251"/>
  <c r="AD46"/>
  <c r="AD299"/>
  <c r="AD160"/>
  <c r="Z50"/>
  <c r="AD255"/>
  <c r="AD34"/>
  <c r="AD188"/>
  <c r="AD32"/>
  <c r="AD174"/>
  <c r="Z185"/>
  <c r="Z146"/>
  <c r="Z76"/>
  <c r="AD56"/>
  <c r="Z175"/>
  <c r="Z147"/>
  <c r="Z59"/>
  <c r="Z19"/>
  <c r="Z39"/>
  <c r="AD73"/>
  <c r="Z300"/>
  <c r="AD308"/>
  <c r="Z298"/>
  <c r="Z276"/>
  <c r="AD306"/>
  <c r="AD189"/>
  <c r="Z150"/>
  <c r="Z161"/>
  <c r="Z64"/>
  <c r="AD44"/>
  <c r="AD24"/>
  <c r="AD159"/>
  <c r="AD65"/>
  <c r="AD49"/>
  <c r="AD29"/>
  <c r="AD33"/>
  <c r="AD300"/>
  <c r="AD278"/>
  <c r="Z254"/>
  <c r="Z279"/>
  <c r="Z68"/>
  <c r="AD48"/>
  <c r="AD28"/>
  <c r="Z159"/>
  <c r="Z65"/>
  <c r="Z49"/>
  <c r="Z29"/>
  <c r="Z33"/>
  <c r="Z198"/>
  <c r="AD152"/>
  <c r="AD165"/>
  <c r="AD52"/>
  <c r="AD179"/>
  <c r="AD187"/>
  <c r="Z24"/>
  <c r="Z171"/>
  <c r="Z139"/>
  <c r="Z55"/>
  <c r="Z69"/>
  <c r="Z35"/>
  <c r="Z309"/>
  <c r="Z308"/>
  <c r="Z280"/>
  <c r="Z264"/>
  <c r="AD178"/>
  <c r="Z179"/>
  <c r="AD154"/>
  <c r="Z48"/>
  <c r="Z28"/>
  <c r="AD177"/>
  <c r="AD151"/>
  <c r="AD61"/>
  <c r="AD45"/>
  <c r="AD25"/>
  <c r="Z73"/>
  <c r="AD282"/>
  <c r="AD266"/>
  <c r="AD182"/>
  <c r="Z154"/>
  <c r="Z41"/>
  <c r="AD163"/>
  <c r="Z52"/>
  <c r="Z32"/>
  <c r="Z177"/>
  <c r="Z151"/>
  <c r="Z61"/>
  <c r="Z45"/>
  <c r="Z25"/>
  <c r="Z251"/>
  <c r="AD261"/>
  <c r="AD74"/>
  <c r="Z140"/>
  <c r="AD18"/>
  <c r="Z168"/>
  <c r="Z253"/>
  <c r="AD140"/>
  <c r="Z46"/>
  <c r="AD197"/>
  <c r="AD31"/>
  <c r="Z158"/>
  <c r="AD149"/>
  <c r="AD161"/>
  <c r="Z167"/>
  <c r="Z67"/>
  <c r="Z51"/>
  <c r="Z27"/>
  <c r="Z306"/>
  <c r="Z284"/>
  <c r="Z268"/>
  <c r="Z252"/>
  <c r="AD162"/>
  <c r="AD183"/>
  <c r="AD76"/>
  <c r="AD173"/>
  <c r="AD143"/>
  <c r="AD57"/>
  <c r="AD153"/>
  <c r="AD17"/>
  <c r="AD270"/>
  <c r="AD305"/>
  <c r="AD297"/>
  <c r="Z256"/>
  <c r="Z186"/>
  <c r="AD166"/>
  <c r="AD158"/>
  <c r="Z138"/>
  <c r="Z173"/>
  <c r="Z143"/>
  <c r="Z57"/>
  <c r="Z17"/>
  <c r="AD75"/>
  <c r="AD253"/>
  <c r="AD281"/>
  <c r="Z156"/>
  <c r="Z30"/>
  <c r="Z192"/>
  <c r="Z295"/>
  <c r="AD66"/>
  <c r="Z307"/>
  <c r="AD22"/>
  <c r="AD180"/>
  <c r="AD285"/>
  <c r="Z184"/>
  <c r="AD156"/>
  <c r="Z62"/>
  <c r="Z303"/>
  <c r="AD195"/>
  <c r="AD170"/>
  <c r="Z155"/>
  <c r="Z63"/>
  <c r="Z47"/>
  <c r="Z23"/>
  <c r="Z16"/>
  <c r="Z272"/>
  <c r="AD280"/>
  <c r="AD264"/>
  <c r="AD254"/>
  <c r="AD256"/>
  <c r="AD71"/>
  <c r="Z187"/>
  <c r="AD60"/>
  <c r="AD40"/>
  <c r="AD169"/>
  <c r="AD53"/>
  <c r="AD145"/>
  <c r="AD37"/>
  <c r="AD296"/>
  <c r="AD274"/>
  <c r="AD267"/>
  <c r="AD260"/>
  <c r="Z189"/>
  <c r="Z170"/>
  <c r="AD181"/>
  <c r="AD43"/>
  <c r="Z183"/>
  <c r="AD64"/>
  <c r="Z169"/>
  <c r="Z53"/>
  <c r="Z37"/>
  <c r="AA310"/>
  <c r="AB310"/>
  <c r="S310"/>
  <c r="T310"/>
  <c r="AS91" i="10"/>
  <c r="AS73"/>
  <c r="AS55"/>
  <c r="AS37"/>
  <c r="AS19"/>
  <c r="AS101" s="1"/>
  <c r="AT98"/>
  <c r="AT103" s="1"/>
  <c r="AT28"/>
  <c r="AI37"/>
  <c r="AI46"/>
  <c r="AI73"/>
  <c r="AN28"/>
  <c r="AN46"/>
  <c r="AN73"/>
  <c r="AI19"/>
  <c r="AI101" s="1"/>
  <c r="AS82"/>
  <c r="AS46"/>
  <c r="AS28"/>
  <c r="AI91"/>
  <c r="AI64"/>
  <c r="AT37"/>
  <c r="AT55"/>
  <c r="AN98"/>
  <c r="AN103" s="1"/>
  <c r="AI55"/>
  <c r="AI28"/>
  <c r="AS98"/>
  <c r="AS103" s="1"/>
  <c r="AN19"/>
  <c r="AN101" s="1"/>
  <c r="AT19"/>
  <c r="AT101" s="1"/>
  <c r="AI82"/>
  <c r="AO98"/>
  <c r="AO103" s="1"/>
  <c r="AO91"/>
  <c r="E5" i="16"/>
  <c r="Z5"/>
  <c r="AG5"/>
  <c r="Y5"/>
  <c r="K5"/>
  <c r="T5"/>
  <c r="AC5"/>
  <c r="AE5"/>
  <c r="AB5"/>
  <c r="J5"/>
  <c r="T5" i="15"/>
  <c r="E5"/>
  <c r="G5" i="16"/>
  <c r="AH5"/>
  <c r="I5"/>
  <c r="H5"/>
  <c r="W5" i="15"/>
  <c r="G5"/>
  <c r="X5" i="16"/>
  <c r="W5"/>
  <c r="AD5"/>
  <c r="U5"/>
  <c r="N5"/>
  <c r="H5" i="15"/>
  <c r="V5" i="16" l="1"/>
  <c r="A26" i="10"/>
  <c r="AA5" i="16"/>
  <c r="AI5"/>
  <c r="AF5"/>
  <c r="AD318" i="7"/>
  <c r="Z317"/>
  <c r="AD317"/>
  <c r="E6" i="15"/>
  <c r="AD499" i="7"/>
  <c r="Q39" i="19" s="1"/>
  <c r="K16" i="6"/>
  <c r="J14"/>
  <c r="G42" i="19"/>
  <c r="F42"/>
  <c r="G38"/>
  <c r="F38"/>
  <c r="A7" i="15"/>
  <c r="AX48" i="10"/>
  <c r="AX54"/>
  <c r="AY54" s="1"/>
  <c r="AX22"/>
  <c r="AY22" s="1"/>
  <c r="AQ95"/>
  <c r="AR95" s="1"/>
  <c r="AX95" s="1"/>
  <c r="AY95" s="1"/>
  <c r="AQ84"/>
  <c r="AR84" s="1"/>
  <c r="AV75"/>
  <c r="AW75" s="1"/>
  <c r="AX75" s="1"/>
  <c r="AY75" s="1"/>
  <c r="AQ77"/>
  <c r="AR77" s="1"/>
  <c r="AV68"/>
  <c r="AW68" s="1"/>
  <c r="AX68" s="1"/>
  <c r="AY68" s="1"/>
  <c r="AQ66"/>
  <c r="AR66" s="1"/>
  <c r="AV61"/>
  <c r="AW61" s="1"/>
  <c r="AX61" s="1"/>
  <c r="AY61" s="1"/>
  <c r="AQ63"/>
  <c r="AR63" s="1"/>
  <c r="AQ96"/>
  <c r="AR96" s="1"/>
  <c r="AX96" s="1"/>
  <c r="AY96" s="1"/>
  <c r="AQ87"/>
  <c r="AR87" s="1"/>
  <c r="AQ67"/>
  <c r="AR67" s="1"/>
  <c r="AV58"/>
  <c r="AW58" s="1"/>
  <c r="AV47"/>
  <c r="AW47" s="1"/>
  <c r="AX47" s="1"/>
  <c r="AY47" s="1"/>
  <c r="AV42"/>
  <c r="AW42" s="1"/>
  <c r="AX42" s="1"/>
  <c r="AY42" s="1"/>
  <c r="AQ44"/>
  <c r="AR44" s="1"/>
  <c r="AV35"/>
  <c r="AW35" s="1"/>
  <c r="AX35" s="1"/>
  <c r="AY35" s="1"/>
  <c r="AQ33"/>
  <c r="AR33" s="1"/>
  <c r="AV16"/>
  <c r="AW16" s="1"/>
  <c r="AX16" s="1"/>
  <c r="AY16" s="1"/>
  <c r="AV94"/>
  <c r="AW94" s="1"/>
  <c r="AV83"/>
  <c r="AW83" s="1"/>
  <c r="AV76"/>
  <c r="AW76" s="1"/>
  <c r="AV34"/>
  <c r="AW34" s="1"/>
  <c r="AV30"/>
  <c r="AW30" s="1"/>
  <c r="AQ89"/>
  <c r="AR89" s="1"/>
  <c r="AX89" s="1"/>
  <c r="AY89" s="1"/>
  <c r="AV67"/>
  <c r="AW67" s="1"/>
  <c r="AQ62"/>
  <c r="AR62" s="1"/>
  <c r="AX62" s="1"/>
  <c r="AQ41"/>
  <c r="AR41" s="1"/>
  <c r="AV32"/>
  <c r="AW32" s="1"/>
  <c r="AX32" s="1"/>
  <c r="AY32" s="1"/>
  <c r="AV23"/>
  <c r="AW23" s="1"/>
  <c r="AX23" s="1"/>
  <c r="AY23" s="1"/>
  <c r="AV87"/>
  <c r="AW87" s="1"/>
  <c r="AV78"/>
  <c r="AW78" s="1"/>
  <c r="AX78" s="1"/>
  <c r="AY78" s="1"/>
  <c r="AQ74"/>
  <c r="AR74" s="1"/>
  <c r="AX74" s="1"/>
  <c r="AY74" s="1"/>
  <c r="AQ69"/>
  <c r="AR69" s="1"/>
  <c r="AV60"/>
  <c r="AW60" s="1"/>
  <c r="AX60" s="1"/>
  <c r="AY60" s="1"/>
  <c r="AQ56"/>
  <c r="AR56" s="1"/>
  <c r="AX56" s="1"/>
  <c r="AY56" s="1"/>
  <c r="AQ51"/>
  <c r="AR51" s="1"/>
  <c r="AQ30"/>
  <c r="AR30" s="1"/>
  <c r="AV21"/>
  <c r="AW21" s="1"/>
  <c r="AX21" s="1"/>
  <c r="AY21" s="1"/>
  <c r="AV17"/>
  <c r="AW17" s="1"/>
  <c r="AX17" s="1"/>
  <c r="AY17" s="1"/>
  <c r="AX27"/>
  <c r="AY27" s="1"/>
  <c r="AX93"/>
  <c r="AY93" s="1"/>
  <c r="AX97"/>
  <c r="AY97" s="1"/>
  <c r="AV86"/>
  <c r="AW86" s="1"/>
  <c r="AX86" s="1"/>
  <c r="AY86" s="1"/>
  <c r="AQ88"/>
  <c r="AR88" s="1"/>
  <c r="AX90"/>
  <c r="AY90" s="1"/>
  <c r="AV79"/>
  <c r="AW79" s="1"/>
  <c r="AX79" s="1"/>
  <c r="AY79" s="1"/>
  <c r="AQ81"/>
  <c r="AR81" s="1"/>
  <c r="AV72"/>
  <c r="AW72" s="1"/>
  <c r="AX72" s="1"/>
  <c r="AY72" s="1"/>
  <c r="AQ70"/>
  <c r="AR70" s="1"/>
  <c r="AX70" s="1"/>
  <c r="AY70" s="1"/>
  <c r="AV57"/>
  <c r="AW57" s="1"/>
  <c r="AX57" s="1"/>
  <c r="AY57" s="1"/>
  <c r="AQ59"/>
  <c r="AR59" s="1"/>
  <c r="AV50"/>
  <c r="AW50" s="1"/>
  <c r="AX50" s="1"/>
  <c r="AQ52"/>
  <c r="AR52" s="1"/>
  <c r="AX52" s="1"/>
  <c r="AV39"/>
  <c r="AW39" s="1"/>
  <c r="AX53"/>
  <c r="AY53" s="1"/>
  <c r="AQ40"/>
  <c r="AR40" s="1"/>
  <c r="AQ38"/>
  <c r="AR38" s="1"/>
  <c r="AV31"/>
  <c r="AW31" s="1"/>
  <c r="AX31" s="1"/>
  <c r="AY31" s="1"/>
  <c r="AV29"/>
  <c r="AW29" s="1"/>
  <c r="AX29" s="1"/>
  <c r="AY29" s="1"/>
  <c r="AV24"/>
  <c r="AW24" s="1"/>
  <c r="AX24" s="1"/>
  <c r="AY24" s="1"/>
  <c r="AQ15"/>
  <c r="AR15" s="1"/>
  <c r="AX15" s="1"/>
  <c r="AQ83"/>
  <c r="AR83" s="1"/>
  <c r="AV69"/>
  <c r="AW69" s="1"/>
  <c r="AQ39"/>
  <c r="AR39" s="1"/>
  <c r="AQ43"/>
  <c r="AR43" s="1"/>
  <c r="AX43" s="1"/>
  <c r="AY43" s="1"/>
  <c r="AV25"/>
  <c r="AW25" s="1"/>
  <c r="AX25" s="1"/>
  <c r="AY25" s="1"/>
  <c r="AQ94"/>
  <c r="AR94" s="1"/>
  <c r="AQ85"/>
  <c r="AR85" s="1"/>
  <c r="AX85" s="1"/>
  <c r="AY85" s="1"/>
  <c r="AQ80"/>
  <c r="AR80" s="1"/>
  <c r="AV65"/>
  <c r="AW65" s="1"/>
  <c r="AX65" s="1"/>
  <c r="AY65" s="1"/>
  <c r="AX49"/>
  <c r="AY49" s="1"/>
  <c r="AV40"/>
  <c r="AW40" s="1"/>
  <c r="AQ45"/>
  <c r="AR45" s="1"/>
  <c r="AV36"/>
  <c r="AW36" s="1"/>
  <c r="AX36" s="1"/>
  <c r="AY36" s="1"/>
  <c r="AQ18"/>
  <c r="AR18" s="1"/>
  <c r="AQ76"/>
  <c r="AR76" s="1"/>
  <c r="AV71"/>
  <c r="AW71" s="1"/>
  <c r="AX71" s="1"/>
  <c r="AY71" s="1"/>
  <c r="AQ58"/>
  <c r="AR58" s="1"/>
  <c r="AV51"/>
  <c r="AW51" s="1"/>
  <c r="AQ34"/>
  <c r="AR34" s="1"/>
  <c r="AO102"/>
  <c r="AP46"/>
  <c r="AW92"/>
  <c r="AR92"/>
  <c r="AP28"/>
  <c r="AP37"/>
  <c r="AP55"/>
  <c r="AW14"/>
  <c r="AP19"/>
  <c r="AP101" s="1"/>
  <c r="S19" i="19"/>
  <c r="S50"/>
  <c r="S52" s="1"/>
  <c r="AP98" i="10"/>
  <c r="AP103" s="1"/>
  <c r="AP64"/>
  <c r="AP73"/>
  <c r="AQ28"/>
  <c r="E50" i="19"/>
  <c r="E52" s="1"/>
  <c r="N43"/>
  <c r="AD500" i="7"/>
  <c r="Q43" i="19" s="1"/>
  <c r="F39"/>
  <c r="AR28" i="10"/>
  <c r="Z324" i="7"/>
  <c r="Z318"/>
  <c r="AD324"/>
  <c r="Z336"/>
  <c r="Z320"/>
  <c r="AD336"/>
  <c r="AD330"/>
  <c r="Z337"/>
  <c r="AP82" i="10"/>
  <c r="U312" i="7"/>
  <c r="Y312"/>
  <c r="N22" i="19" s="1"/>
  <c r="Z302" i="7"/>
  <c r="AD302"/>
  <c r="X501"/>
  <c r="X502" s="1"/>
  <c r="AL82" i="10"/>
  <c r="AU98"/>
  <c r="AU103" s="1"/>
  <c r="AT102"/>
  <c r="AM82"/>
  <c r="T501" i="7"/>
  <c r="T502" s="1"/>
  <c r="AB501"/>
  <c r="AB502" s="1"/>
  <c r="F43" i="19"/>
  <c r="Z494" i="7"/>
  <c r="Z493" s="1"/>
  <c r="N35" i="19" s="1"/>
  <c r="Y493" i="7"/>
  <c r="N34" i="19" s="1"/>
  <c r="Y451" i="7"/>
  <c r="N30" i="19" s="1"/>
  <c r="Z452" i="7"/>
  <c r="Z451" s="1"/>
  <c r="N31" i="19" s="1"/>
  <c r="F27"/>
  <c r="Z313" i="7"/>
  <c r="AA501"/>
  <c r="AA502" s="1"/>
  <c r="AD414"/>
  <c r="AD413" s="1"/>
  <c r="Q27" i="19" s="1"/>
  <c r="AC413" i="7"/>
  <c r="Q26" i="19" s="1"/>
  <c r="Z414" i="7"/>
  <c r="Y413"/>
  <c r="N26" i="19" s="1"/>
  <c r="V451" i="7"/>
  <c r="F31" i="19" s="1"/>
  <c r="G31" s="1"/>
  <c r="K31" s="1"/>
  <c r="U451" i="7"/>
  <c r="AD313"/>
  <c r="N39" i="19"/>
  <c r="AI102" i="10"/>
  <c r="AD452" i="7"/>
  <c r="AD451" s="1"/>
  <c r="Q31" i="19" s="1"/>
  <c r="AC451" i="7"/>
  <c r="Q30" i="19" s="1"/>
  <c r="V493" i="7"/>
  <c r="F35" i="19" s="1"/>
  <c r="U493" i="7"/>
  <c r="Z447"/>
  <c r="AD494"/>
  <c r="AD493" s="1"/>
  <c r="Q35" i="19" s="1"/>
  <c r="AC493" i="7"/>
  <c r="Q34" i="19" s="1"/>
  <c r="AU64" i="10"/>
  <c r="S501" i="7"/>
  <c r="S502" s="1"/>
  <c r="W501"/>
  <c r="W502" s="1"/>
  <c r="Z304"/>
  <c r="AD304"/>
  <c r="I26" i="6"/>
  <c r="Z56" i="7"/>
  <c r="Z15"/>
  <c r="AD15"/>
  <c r="Z14"/>
  <c r="AU46" i="10"/>
  <c r="AL46"/>
  <c r="AM46"/>
  <c r="AM37"/>
  <c r="AL37"/>
  <c r="AU91"/>
  <c r="AU19"/>
  <c r="AU101" s="1"/>
  <c r="AU55"/>
  <c r="AU28"/>
  <c r="AU82"/>
  <c r="AU37"/>
  <c r="AU73"/>
  <c r="AS102"/>
  <c r="AN102"/>
  <c r="AP91"/>
  <c r="AR14"/>
  <c r="AM98"/>
  <c r="AM103" s="1"/>
  <c r="AL98"/>
  <c r="AL103" s="1"/>
  <c r="M5" i="16"/>
  <c r="L5"/>
  <c r="O5"/>
  <c r="X5" i="15"/>
  <c r="P5" i="16"/>
  <c r="T6" i="15"/>
  <c r="W6"/>
  <c r="V6" l="1"/>
  <c r="AI5"/>
  <c r="AK5" s="1"/>
  <c r="AX80" i="10"/>
  <c r="A80" s="1"/>
  <c r="AX33"/>
  <c r="AY33" s="1"/>
  <c r="A61"/>
  <c r="A24"/>
  <c r="A23"/>
  <c r="A49"/>
  <c r="A96"/>
  <c r="A57"/>
  <c r="A72"/>
  <c r="A31"/>
  <c r="A54"/>
  <c r="AX38"/>
  <c r="AY38" s="1"/>
  <c r="AY50"/>
  <c r="A50"/>
  <c r="AX88"/>
  <c r="A88" s="1"/>
  <c r="AX63"/>
  <c r="AY63" s="1"/>
  <c r="AX77"/>
  <c r="A77" s="1"/>
  <c r="A74"/>
  <c r="A68"/>
  <c r="A43"/>
  <c r="A21"/>
  <c r="A65"/>
  <c r="A53"/>
  <c r="A90"/>
  <c r="A95"/>
  <c r="A32"/>
  <c r="A97"/>
  <c r="A93"/>
  <c r="AX45"/>
  <c r="AY45" s="1"/>
  <c r="AX18"/>
  <c r="AY18" s="1"/>
  <c r="AX59"/>
  <c r="AY59" s="1"/>
  <c r="AX81"/>
  <c r="AY81" s="1"/>
  <c r="AX41"/>
  <c r="AY41" s="1"/>
  <c r="AX44"/>
  <c r="AY44" s="1"/>
  <c r="A35"/>
  <c r="A42"/>
  <c r="A29"/>
  <c r="A56"/>
  <c r="A62"/>
  <c r="A47"/>
  <c r="A27"/>
  <c r="A25"/>
  <c r="A60"/>
  <c r="A36"/>
  <c r="A79"/>
  <c r="AX66"/>
  <c r="AY66" s="1"/>
  <c r="AX84"/>
  <c r="A84" s="1"/>
  <c r="AY48"/>
  <c r="A48"/>
  <c r="A52"/>
  <c r="A16"/>
  <c r="A86"/>
  <c r="A70"/>
  <c r="A89"/>
  <c r="A78"/>
  <c r="A22"/>
  <c r="A85"/>
  <c r="A71"/>
  <c r="A75"/>
  <c r="A17"/>
  <c r="AY15"/>
  <c r="AK5" i="16"/>
  <c r="AJ5"/>
  <c r="AL5" s="1"/>
  <c r="E7" i="15"/>
  <c r="G7"/>
  <c r="AC312" i="7"/>
  <c r="Q22" i="19" s="1"/>
  <c r="Q46" s="1"/>
  <c r="A8" i="15"/>
  <c r="G30" i="19"/>
  <c r="G32" s="1"/>
  <c r="F30"/>
  <c r="F32" s="1"/>
  <c r="G22"/>
  <c r="F22"/>
  <c r="G34"/>
  <c r="F34"/>
  <c r="F36" s="1"/>
  <c r="G26"/>
  <c r="F26"/>
  <c r="F28" s="1"/>
  <c r="K38"/>
  <c r="T38" s="1"/>
  <c r="K42"/>
  <c r="T42" s="1"/>
  <c r="U310" i="7"/>
  <c r="AQ37" i="10"/>
  <c r="AQ64"/>
  <c r="AQ55"/>
  <c r="AQ73"/>
  <c r="AV64"/>
  <c r="AX76"/>
  <c r="AY76" s="1"/>
  <c r="AX51"/>
  <c r="AY51" s="1"/>
  <c r="AY52"/>
  <c r="AX67"/>
  <c r="AY67" s="1"/>
  <c r="AX87"/>
  <c r="AY87" s="1"/>
  <c r="AX94"/>
  <c r="AY94" s="1"/>
  <c r="AX34"/>
  <c r="A34" s="1"/>
  <c r="AX39"/>
  <c r="AY39" s="1"/>
  <c r="AX83"/>
  <c r="AY83" s="1"/>
  <c r="AX40"/>
  <c r="AY40" s="1"/>
  <c r="AY80"/>
  <c r="AX69"/>
  <c r="AY69" s="1"/>
  <c r="AY62"/>
  <c r="AX30"/>
  <c r="AY30" s="1"/>
  <c r="AX58"/>
  <c r="A58" s="1"/>
  <c r="AQ98"/>
  <c r="AQ103" s="1"/>
  <c r="AQ19"/>
  <c r="AQ101" s="1"/>
  <c r="AQ46"/>
  <c r="AQ82"/>
  <c r="AW64"/>
  <c r="AV98"/>
  <c r="AV103" s="1"/>
  <c r="AX92"/>
  <c r="A92" s="1"/>
  <c r="V312" i="7"/>
  <c r="F23" i="19" s="1"/>
  <c r="G23" s="1"/>
  <c r="K23" s="1"/>
  <c r="Q44"/>
  <c r="AP102" i="10"/>
  <c r="N36" i="19"/>
  <c r="Q36"/>
  <c r="N32"/>
  <c r="AD312" i="7"/>
  <c r="Q23" i="19" s="1"/>
  <c r="Q47" s="1"/>
  <c r="Z312" i="7"/>
  <c r="N23" i="19" s="1"/>
  <c r="N24" s="1"/>
  <c r="Q32"/>
  <c r="T31"/>
  <c r="F44"/>
  <c r="G27"/>
  <c r="K27" s="1"/>
  <c r="G35"/>
  <c r="K35" s="1"/>
  <c r="T35" s="1"/>
  <c r="G39"/>
  <c r="K39" s="1"/>
  <c r="T39" s="1"/>
  <c r="N44"/>
  <c r="Q40"/>
  <c r="N40"/>
  <c r="N46"/>
  <c r="G43"/>
  <c r="K43" s="1"/>
  <c r="T43" s="1"/>
  <c r="F40"/>
  <c r="Q28"/>
  <c r="V5" i="15"/>
  <c r="Z310" i="7"/>
  <c r="N17" i="19" s="1"/>
  <c r="Z413" i="7"/>
  <c r="N27" i="19" s="1"/>
  <c r="N28" s="1"/>
  <c r="U501" i="7"/>
  <c r="Y310"/>
  <c r="N13" i="19" s="1"/>
  <c r="Y501" i="7"/>
  <c r="AD310"/>
  <c r="Q17" i="19" s="1"/>
  <c r="AU102" i="10"/>
  <c r="AC310" i="7"/>
  <c r="Q13" i="19" s="1"/>
  <c r="J26" i="6"/>
  <c r="F12" i="19" s="1"/>
  <c r="G12" s="1"/>
  <c r="K12" s="1"/>
  <c r="T12" s="1"/>
  <c r="K14" i="6"/>
  <c r="AL28" i="10"/>
  <c r="AM20"/>
  <c r="AL73"/>
  <c r="AM73"/>
  <c r="AL91"/>
  <c r="AM91"/>
  <c r="AW37"/>
  <c r="AV37"/>
  <c r="AV28"/>
  <c r="AW28"/>
  <c r="AV19"/>
  <c r="AV101" s="1"/>
  <c r="AW19"/>
  <c r="AW101" s="1"/>
  <c r="AW91"/>
  <c r="AV91"/>
  <c r="AW73"/>
  <c r="AV73"/>
  <c r="AW82"/>
  <c r="AV82"/>
  <c r="AL55"/>
  <c r="AM55"/>
  <c r="AW55"/>
  <c r="AV55"/>
  <c r="AV46"/>
  <c r="AW46"/>
  <c r="AL64"/>
  <c r="AM64"/>
  <c r="AW98"/>
  <c r="AW103" s="1"/>
  <c r="AQ91"/>
  <c r="AR82"/>
  <c r="AR73"/>
  <c r="AR64"/>
  <c r="AR55"/>
  <c r="AR46"/>
  <c r="AR37"/>
  <c r="AR19"/>
  <c r="AR101" s="1"/>
  <c r="AR98"/>
  <c r="AR103" s="1"/>
  <c r="X7" i="15"/>
  <c r="W7"/>
  <c r="AJ5"/>
  <c r="T7"/>
  <c r="X6"/>
  <c r="AI6" l="1"/>
  <c r="V7"/>
  <c r="AL5"/>
  <c r="AI7"/>
  <c r="AY77" i="10"/>
  <c r="AY82" s="1"/>
  <c r="AC501" i="7"/>
  <c r="AY84" i="10"/>
  <c r="A81"/>
  <c r="A33"/>
  <c r="A63"/>
  <c r="AY88"/>
  <c r="A18"/>
  <c r="A41"/>
  <c r="A59"/>
  <c r="A45"/>
  <c r="A66"/>
  <c r="A38"/>
  <c r="A51"/>
  <c r="A87"/>
  <c r="A44"/>
  <c r="A40"/>
  <c r="A30"/>
  <c r="A39"/>
  <c r="A83"/>
  <c r="A76"/>
  <c r="A67"/>
  <c r="A69"/>
  <c r="A94"/>
  <c r="AX20"/>
  <c r="A20" s="1"/>
  <c r="E8" i="15"/>
  <c r="G8"/>
  <c r="A9"/>
  <c r="G13" i="19"/>
  <c r="F13"/>
  <c r="U502" i="7"/>
  <c r="F46" i="19"/>
  <c r="K30"/>
  <c r="T30" s="1"/>
  <c r="A30" s="1"/>
  <c r="A31" s="1"/>
  <c r="K34"/>
  <c r="T34" s="1"/>
  <c r="K26"/>
  <c r="T26" s="1"/>
  <c r="A26" s="1"/>
  <c r="AY34" i="10"/>
  <c r="AY37" s="1"/>
  <c r="AQ102"/>
  <c r="AY58"/>
  <c r="G36" i="19"/>
  <c r="G40"/>
  <c r="V501" i="7"/>
  <c r="K26" i="6"/>
  <c r="F16" i="19" s="1"/>
  <c r="G16" s="1"/>
  <c r="K16" s="1"/>
  <c r="T16" s="1"/>
  <c r="K40"/>
  <c r="T40" s="1"/>
  <c r="A40" s="1"/>
  <c r="F24"/>
  <c r="F47"/>
  <c r="AY92" i="10"/>
  <c r="AD501" i="7"/>
  <c r="AD502" s="1"/>
  <c r="T27" i="19"/>
  <c r="N47"/>
  <c r="N48" s="1"/>
  <c r="Q24"/>
  <c r="Q48"/>
  <c r="K47"/>
  <c r="T23"/>
  <c r="K44"/>
  <c r="T44" s="1"/>
  <c r="A44" s="1"/>
  <c r="A42"/>
  <c r="A43" s="1"/>
  <c r="G24"/>
  <c r="G46"/>
  <c r="G47"/>
  <c r="G28"/>
  <c r="K22"/>
  <c r="G44"/>
  <c r="AW102" i="10"/>
  <c r="AV102"/>
  <c r="Z501" i="7"/>
  <c r="Z502" s="1"/>
  <c r="AC502"/>
  <c r="Y502"/>
  <c r="V310"/>
  <c r="AL102" i="10"/>
  <c r="AM28"/>
  <c r="AM102" s="1"/>
  <c r="AR91"/>
  <c r="AR102" s="1"/>
  <c r="AX82"/>
  <c r="AX64"/>
  <c r="AY46"/>
  <c r="AX46"/>
  <c r="AX37"/>
  <c r="AX98"/>
  <c r="AJ8" i="15"/>
  <c r="X8"/>
  <c r="AJ7"/>
  <c r="W8"/>
  <c r="T8"/>
  <c r="AJ6"/>
  <c r="AL6" l="1"/>
  <c r="V8"/>
  <c r="AL7"/>
  <c r="AI8"/>
  <c r="AL8"/>
  <c r="AY20" i="10"/>
  <c r="AY28" s="1"/>
  <c r="E9" i="15"/>
  <c r="G9"/>
  <c r="A10"/>
  <c r="F48" i="19"/>
  <c r="F17"/>
  <c r="G17"/>
  <c r="K28"/>
  <c r="T28" s="1"/>
  <c r="A28" s="1"/>
  <c r="K32"/>
  <c r="T32" s="1"/>
  <c r="A32" s="1"/>
  <c r="A27"/>
  <c r="A38"/>
  <c r="A39" s="1"/>
  <c r="G48"/>
  <c r="K13"/>
  <c r="A34"/>
  <c r="A35" s="1"/>
  <c r="K36"/>
  <c r="T36" s="1"/>
  <c r="A36" s="1"/>
  <c r="K24"/>
  <c r="T24" s="1"/>
  <c r="A24" s="1"/>
  <c r="T22"/>
  <c r="K46"/>
  <c r="K48" s="1"/>
  <c r="T47"/>
  <c r="AX73" i="10"/>
  <c r="AY73"/>
  <c r="AY64"/>
  <c r="AY55"/>
  <c r="AX55"/>
  <c r="AY98"/>
  <c r="V502" i="7"/>
  <c r="AX103" i="10"/>
  <c r="AX28"/>
  <c r="AY91"/>
  <c r="AX91"/>
  <c r="AJ9" i="15"/>
  <c r="X9"/>
  <c r="W9"/>
  <c r="T9"/>
  <c r="V9" l="1"/>
  <c r="AI9"/>
  <c r="AL9"/>
  <c r="E10"/>
  <c r="G10"/>
  <c r="A11"/>
  <c r="AY103" i="10"/>
  <c r="K17" i="19"/>
  <c r="T13"/>
  <c r="T46"/>
  <c r="AY102" i="10"/>
  <c r="AX102"/>
  <c r="X10" i="15"/>
  <c r="T10"/>
  <c r="W10"/>
  <c r="AJ10"/>
  <c r="AL10" l="1"/>
  <c r="V10"/>
  <c r="AI10"/>
  <c r="E11"/>
  <c r="G11"/>
  <c r="A12"/>
  <c r="T17" i="19"/>
  <c r="T48"/>
  <c r="A48" s="1"/>
  <c r="X11" i="15"/>
  <c r="W11"/>
  <c r="T11"/>
  <c r="AJ11"/>
  <c r="AL11" l="1"/>
  <c r="V11"/>
  <c r="AI11"/>
  <c r="E12"/>
  <c r="G12"/>
  <c r="A13"/>
  <c r="W12"/>
  <c r="T12"/>
  <c r="AJ12"/>
  <c r="X12"/>
  <c r="AI12" l="1"/>
  <c r="AL12"/>
  <c r="V12"/>
  <c r="E13"/>
  <c r="G13"/>
  <c r="A14"/>
  <c r="T13"/>
  <c r="AJ13"/>
  <c r="X13"/>
  <c r="W13"/>
  <c r="AJ14"/>
  <c r="AL14" l="1"/>
  <c r="AI13"/>
  <c r="AL13"/>
  <c r="V13"/>
  <c r="E14"/>
  <c r="G14"/>
  <c r="A15"/>
  <c r="A16" s="1"/>
  <c r="T14"/>
  <c r="X14"/>
  <c r="W14"/>
  <c r="AI14" l="1"/>
  <c r="V14"/>
  <c r="E16"/>
  <c r="G16"/>
  <c r="E15"/>
  <c r="G15"/>
  <c r="A17"/>
  <c r="X15"/>
  <c r="T16"/>
  <c r="AJ16"/>
  <c r="W16"/>
  <c r="AJ15"/>
  <c r="T15"/>
  <c r="X16"/>
  <c r="W15"/>
  <c r="AI16" l="1"/>
  <c r="V15"/>
  <c r="AL15"/>
  <c r="AL16"/>
  <c r="V16"/>
  <c r="AI15"/>
  <c r="E17"/>
  <c r="G17"/>
  <c r="AJ17"/>
  <c r="X17"/>
  <c r="W17"/>
  <c r="T17"/>
  <c r="V17" l="1"/>
  <c r="AI17"/>
  <c r="AL17"/>
  <c r="A1" i="7"/>
  <c r="A1" i="16" s="1"/>
  <c r="A6" l="1"/>
  <c r="AH6" s="1"/>
  <c r="J6"/>
  <c r="B6"/>
  <c r="C6" s="1"/>
  <c r="D6" s="1"/>
  <c r="A7"/>
  <c r="X7" s="1"/>
  <c r="G6" l="1"/>
  <c r="T6"/>
  <c r="AE6"/>
  <c r="H6"/>
  <c r="N6"/>
  <c r="AD6"/>
  <c r="AB6"/>
  <c r="X6"/>
  <c r="AI6" s="1"/>
  <c r="AJ6" s="1"/>
  <c r="AL6" s="1"/>
  <c r="U6"/>
  <c r="Z6"/>
  <c r="AG6"/>
  <c r="I6"/>
  <c r="Y6"/>
  <c r="E6"/>
  <c r="K6"/>
  <c r="P6" s="1"/>
  <c r="W6"/>
  <c r="AC6"/>
  <c r="AF6"/>
  <c r="V6"/>
  <c r="AA6"/>
  <c r="AH7"/>
  <c r="AG7"/>
  <c r="AE7"/>
  <c r="AC7"/>
  <c r="Z7"/>
  <c r="AD7"/>
  <c r="AB7"/>
  <c r="Y7"/>
  <c r="W7"/>
  <c r="U7"/>
  <c r="T7"/>
  <c r="O6"/>
  <c r="M6"/>
  <c r="L6"/>
  <c r="N7"/>
  <c r="K7"/>
  <c r="P7" s="1"/>
  <c r="J7"/>
  <c r="I7"/>
  <c r="E7"/>
  <c r="H7"/>
  <c r="G7"/>
  <c r="B7"/>
  <c r="C7" s="1"/>
  <c r="D7" s="1"/>
  <c r="A8"/>
  <c r="X8" l="1"/>
  <c r="AK6"/>
  <c r="AI7"/>
  <c r="AK7" s="1"/>
  <c r="V7"/>
  <c r="AA7"/>
  <c r="AF7"/>
  <c r="AH8"/>
  <c r="AG8"/>
  <c r="AE8"/>
  <c r="AD8"/>
  <c r="AC8"/>
  <c r="AB8"/>
  <c r="Z8"/>
  <c r="Y8"/>
  <c r="W8"/>
  <c r="T8"/>
  <c r="U8"/>
  <c r="N8"/>
  <c r="K8"/>
  <c r="P8" s="1"/>
  <c r="O7"/>
  <c r="M7"/>
  <c r="L7"/>
  <c r="I8"/>
  <c r="J8"/>
  <c r="H8"/>
  <c r="G8"/>
  <c r="E8"/>
  <c r="O1"/>
  <c r="B8"/>
  <c r="C8" s="1"/>
  <c r="D8" s="1"/>
  <c r="A9"/>
  <c r="X9" l="1"/>
  <c r="AI8"/>
  <c r="AK8" s="1"/>
  <c r="V8"/>
  <c r="AJ7"/>
  <c r="AL7" s="1"/>
  <c r="AA8"/>
  <c r="AF8"/>
  <c r="AH9"/>
  <c r="AG9"/>
  <c r="AE9"/>
  <c r="AD9"/>
  <c r="AC9"/>
  <c r="AB9"/>
  <c r="Z9"/>
  <c r="Y9"/>
  <c r="W9"/>
  <c r="U9"/>
  <c r="T9"/>
  <c r="O8"/>
  <c r="L8"/>
  <c r="M8"/>
  <c r="N9"/>
  <c r="K9"/>
  <c r="P9" s="1"/>
  <c r="J9"/>
  <c r="H9"/>
  <c r="I9"/>
  <c r="G9"/>
  <c r="E9"/>
  <c r="B9"/>
  <c r="C9" s="1"/>
  <c r="D9" s="1"/>
  <c r="A10"/>
  <c r="X10" s="1"/>
  <c r="AJ8" l="1"/>
  <c r="AL8" s="1"/>
  <c r="V9"/>
  <c r="AA9"/>
  <c r="AF9"/>
  <c r="AI9"/>
  <c r="AK9" s="1"/>
  <c r="AH10"/>
  <c r="AG10"/>
  <c r="AE10"/>
  <c r="AD10"/>
  <c r="Z10"/>
  <c r="AC10"/>
  <c r="AB10"/>
  <c r="Y10"/>
  <c r="W10"/>
  <c r="U10"/>
  <c r="T10"/>
  <c r="N10"/>
  <c r="K10"/>
  <c r="P10" s="1"/>
  <c r="O9"/>
  <c r="M9"/>
  <c r="L9"/>
  <c r="J10"/>
  <c r="I10"/>
  <c r="H10"/>
  <c r="G10"/>
  <c r="E10"/>
  <c r="A11"/>
  <c r="B10"/>
  <c r="C10" s="1"/>
  <c r="D10" s="1"/>
  <c r="X11" l="1"/>
  <c r="V10"/>
  <c r="AF10"/>
  <c r="AJ9"/>
  <c r="AL9" s="1"/>
  <c r="AI10"/>
  <c r="AK10" s="1"/>
  <c r="AA10"/>
  <c r="AH11"/>
  <c r="AG11"/>
  <c r="AE11"/>
  <c r="AC11"/>
  <c r="Z11"/>
  <c r="Y11"/>
  <c r="AB11"/>
  <c r="AD11"/>
  <c r="W11"/>
  <c r="U11"/>
  <c r="T11"/>
  <c r="N11"/>
  <c r="K11"/>
  <c r="P11" s="1"/>
  <c r="O10"/>
  <c r="M10"/>
  <c r="L10"/>
  <c r="A12"/>
  <c r="J11"/>
  <c r="I11"/>
  <c r="H11"/>
  <c r="G11"/>
  <c r="E11"/>
  <c r="B11"/>
  <c r="C11" s="1"/>
  <c r="D11" s="1"/>
  <c r="H6" i="15"/>
  <c r="B6"/>
  <c r="X12" i="16" l="1"/>
  <c r="V11"/>
  <c r="AF11"/>
  <c r="AJ10"/>
  <c r="AL10" s="1"/>
  <c r="AA11"/>
  <c r="AI11"/>
  <c r="AH12"/>
  <c r="AG12"/>
  <c r="AE12"/>
  <c r="AB12"/>
  <c r="Z12"/>
  <c r="AD12"/>
  <c r="AC12"/>
  <c r="Y12"/>
  <c r="W12"/>
  <c r="B12"/>
  <c r="C12" s="1"/>
  <c r="D12" s="1"/>
  <c r="T12"/>
  <c r="U12"/>
  <c r="N12"/>
  <c r="K12"/>
  <c r="P12" s="1"/>
  <c r="O11"/>
  <c r="L11"/>
  <c r="M11"/>
  <c r="J12"/>
  <c r="I12"/>
  <c r="H12"/>
  <c r="G12"/>
  <c r="E12"/>
  <c r="AK6" i="15"/>
  <c r="H7"/>
  <c r="C6"/>
  <c r="B7"/>
  <c r="AF12" i="16" l="1"/>
  <c r="AI12"/>
  <c r="V12"/>
  <c r="AA12"/>
  <c r="AK11"/>
  <c r="AJ11"/>
  <c r="AL11" s="1"/>
  <c r="O12"/>
  <c r="M12"/>
  <c r="L12"/>
  <c r="AK7" i="15"/>
  <c r="C7"/>
  <c r="H9"/>
  <c r="H8"/>
  <c r="B9"/>
  <c r="C9" s="1"/>
  <c r="D9" s="1"/>
  <c r="D6"/>
  <c r="B8"/>
  <c r="C8" s="1"/>
  <c r="D8" s="1"/>
  <c r="AK12" i="16" l="1"/>
  <c r="AJ12"/>
  <c r="AL12" s="1"/>
  <c r="AK8" i="15"/>
  <c r="AK9"/>
  <c r="D7"/>
  <c r="H10"/>
  <c r="B10"/>
  <c r="C10" s="1"/>
  <c r="D10" s="1"/>
  <c r="AK10" l="1"/>
  <c r="H11"/>
  <c r="B11"/>
  <c r="C11" s="1"/>
  <c r="D11" s="1"/>
  <c r="AK11" l="1"/>
  <c r="B13"/>
  <c r="C13" s="1"/>
  <c r="D13" s="1"/>
  <c r="H12"/>
  <c r="B12"/>
  <c r="C12" s="1"/>
  <c r="D12" s="1"/>
  <c r="AK12" l="1"/>
  <c r="H13"/>
  <c r="B14" l="1"/>
  <c r="C14" s="1"/>
  <c r="AK13"/>
  <c r="B15"/>
  <c r="C15" s="1"/>
  <c r="H14"/>
  <c r="B16"/>
  <c r="C16" s="1"/>
  <c r="H15"/>
  <c r="AK14" l="1"/>
  <c r="AK15"/>
  <c r="H16"/>
  <c r="D15"/>
  <c r="D14"/>
  <c r="D16"/>
  <c r="AK16" l="1"/>
  <c r="B17"/>
  <c r="C17" s="1"/>
  <c r="D17" s="1"/>
  <c r="H17"/>
  <c r="AK17" l="1"/>
  <c r="A13" i="16" l="1"/>
  <c r="X13" l="1"/>
  <c r="AH13"/>
  <c r="AG13"/>
  <c r="AE13"/>
  <c r="AD13"/>
  <c r="AC13"/>
  <c r="AB13"/>
  <c r="Y13"/>
  <c r="Z13"/>
  <c r="W13"/>
  <c r="T13"/>
  <c r="U13"/>
  <c r="N13"/>
  <c r="K13"/>
  <c r="P13" s="1"/>
  <c r="J13"/>
  <c r="I13"/>
  <c r="H13"/>
  <c r="G13"/>
  <c r="E13"/>
  <c r="B13"/>
  <c r="C13" s="1"/>
  <c r="D13" s="1"/>
  <c r="A14"/>
  <c r="X14" s="1"/>
  <c r="AI13" l="1"/>
  <c r="AJ13" s="1"/>
  <c r="AL13" s="1"/>
  <c r="AF13"/>
  <c r="V13"/>
  <c r="AA13"/>
  <c r="AH14"/>
  <c r="AG14"/>
  <c r="AE14"/>
  <c r="AC14"/>
  <c r="Y14"/>
  <c r="AD14"/>
  <c r="AB14"/>
  <c r="Z14"/>
  <c r="W14"/>
  <c r="U14"/>
  <c r="T14"/>
  <c r="O13"/>
  <c r="M13"/>
  <c r="L13"/>
  <c r="N14"/>
  <c r="K14"/>
  <c r="P14" s="1"/>
  <c r="J14"/>
  <c r="I14"/>
  <c r="H14"/>
  <c r="G14"/>
  <c r="E14"/>
  <c r="B14"/>
  <c r="C14" s="1"/>
  <c r="D14" s="1"/>
  <c r="A15"/>
  <c r="X15" l="1"/>
  <c r="AK13"/>
  <c r="V14"/>
  <c r="AF14"/>
  <c r="AI14"/>
  <c r="AA14"/>
  <c r="AH15"/>
  <c r="AG15"/>
  <c r="AE15"/>
  <c r="AC15"/>
  <c r="Z15"/>
  <c r="AD15"/>
  <c r="AB15"/>
  <c r="Y15"/>
  <c r="W15"/>
  <c r="U15"/>
  <c r="T15"/>
  <c r="N15"/>
  <c r="K15"/>
  <c r="P15" s="1"/>
  <c r="O14"/>
  <c r="M14"/>
  <c r="L14"/>
  <c r="J15"/>
  <c r="I15"/>
  <c r="H15"/>
  <c r="G15"/>
  <c r="E15"/>
  <c r="B15"/>
  <c r="C15" s="1"/>
  <c r="D15" s="1"/>
  <c r="A16"/>
  <c r="X16" l="1"/>
  <c r="AI15"/>
  <c r="AK15" s="1"/>
  <c r="V15"/>
  <c r="AA15"/>
  <c r="AK14"/>
  <c r="AJ14"/>
  <c r="AL14" s="1"/>
  <c r="AF15"/>
  <c r="AH16"/>
  <c r="AG16"/>
  <c r="AE16"/>
  <c r="AC16"/>
  <c r="Z16"/>
  <c r="AB16"/>
  <c r="AD16"/>
  <c r="Y16"/>
  <c r="W16"/>
  <c r="U16"/>
  <c r="T16"/>
  <c r="N16"/>
  <c r="K16"/>
  <c r="P16" s="1"/>
  <c r="O15"/>
  <c r="M15"/>
  <c r="L15"/>
  <c r="J16"/>
  <c r="I16"/>
  <c r="H16"/>
  <c r="G16"/>
  <c r="E16"/>
  <c r="B16"/>
  <c r="C16" s="1"/>
  <c r="D16" s="1"/>
  <c r="A17"/>
  <c r="X17" s="1"/>
  <c r="AF16" l="1"/>
  <c r="AJ15"/>
  <c r="AL15" s="1"/>
  <c r="AI16"/>
  <c r="AK16" s="1"/>
  <c r="V16"/>
  <c r="AA16"/>
  <c r="AH17"/>
  <c r="AG17"/>
  <c r="AE17"/>
  <c r="AD17"/>
  <c r="AC17"/>
  <c r="Z17"/>
  <c r="AB17"/>
  <c r="Y17"/>
  <c r="W17"/>
  <c r="U17"/>
  <c r="T17"/>
  <c r="O16"/>
  <c r="M16"/>
  <c r="L16"/>
  <c r="N17"/>
  <c r="K17"/>
  <c r="P17" s="1"/>
  <c r="J17"/>
  <c r="H17"/>
  <c r="I17"/>
  <c r="G17"/>
  <c r="E17"/>
  <c r="B17"/>
  <c r="C17" s="1"/>
  <c r="D17" s="1"/>
  <c r="A18"/>
  <c r="X18" l="1"/>
  <c r="AJ16"/>
  <c r="AL16" s="1"/>
  <c r="V17"/>
  <c r="AA17"/>
  <c r="AF17"/>
  <c r="AI17"/>
  <c r="AH18"/>
  <c r="AG18"/>
  <c r="AE18"/>
  <c r="AC18"/>
  <c r="AB18"/>
  <c r="AD18"/>
  <c r="Z18"/>
  <c r="Y18"/>
  <c r="W18"/>
  <c r="U18"/>
  <c r="T18"/>
  <c r="N18"/>
  <c r="K18"/>
  <c r="P18" s="1"/>
  <c r="O17"/>
  <c r="M17"/>
  <c r="L17"/>
  <c r="J18"/>
  <c r="I18"/>
  <c r="H18"/>
  <c r="G18"/>
  <c r="E18"/>
  <c r="B18"/>
  <c r="C18" s="1"/>
  <c r="D18" s="1"/>
  <c r="A19"/>
  <c r="X19" s="1"/>
  <c r="AI18" l="1"/>
  <c r="AK18" s="1"/>
  <c r="AF18"/>
  <c r="V18"/>
  <c r="AA18"/>
  <c r="AK17"/>
  <c r="AJ17"/>
  <c r="AL17" s="1"/>
  <c r="AH19"/>
  <c r="AG19"/>
  <c r="AE19"/>
  <c r="Z19"/>
  <c r="AD19"/>
  <c r="AC19"/>
  <c r="AB19"/>
  <c r="Y19"/>
  <c r="W19"/>
  <c r="U19"/>
  <c r="T19"/>
  <c r="N19"/>
  <c r="K19"/>
  <c r="P19" s="1"/>
  <c r="O18"/>
  <c r="M18"/>
  <c r="L18"/>
  <c r="A20"/>
  <c r="J19"/>
  <c r="I19"/>
  <c r="E19"/>
  <c r="H19"/>
  <c r="G19"/>
  <c r="B19"/>
  <c r="C19" s="1"/>
  <c r="D19" s="1"/>
  <c r="X20" l="1"/>
  <c r="AJ18"/>
  <c r="AL18" s="1"/>
  <c r="V19"/>
  <c r="AI19"/>
  <c r="AK19" s="1"/>
  <c r="AF19"/>
  <c r="AA19"/>
  <c r="A21"/>
  <c r="K21" s="1"/>
  <c r="P21" s="1"/>
  <c r="AG20"/>
  <c r="AE20"/>
  <c r="AC20"/>
  <c r="AH20"/>
  <c r="AD20"/>
  <c r="AB20"/>
  <c r="Z20"/>
  <c r="Y20"/>
  <c r="W20"/>
  <c r="B20"/>
  <c r="C20" s="1"/>
  <c r="D20" s="1"/>
  <c r="U20"/>
  <c r="T20"/>
  <c r="N20"/>
  <c r="K20"/>
  <c r="P20" s="1"/>
  <c r="O19"/>
  <c r="L19"/>
  <c r="M19"/>
  <c r="H20"/>
  <c r="J20"/>
  <c r="I20"/>
  <c r="G20"/>
  <c r="E20"/>
  <c r="N21" l="1"/>
  <c r="B21"/>
  <c r="C21" s="1"/>
  <c r="D21" s="1"/>
  <c r="E21"/>
  <c r="G21"/>
  <c r="J21"/>
  <c r="X21"/>
  <c r="AJ19"/>
  <c r="AL19" s="1"/>
  <c r="AI20"/>
  <c r="AK20" s="1"/>
  <c r="AF20"/>
  <c r="AA20"/>
  <c r="A22"/>
  <c r="H21"/>
  <c r="U21"/>
  <c r="V20"/>
  <c r="AG21"/>
  <c r="AE21"/>
  <c r="AD21"/>
  <c r="AB21"/>
  <c r="AC21"/>
  <c r="Z21"/>
  <c r="Y21"/>
  <c r="AH21"/>
  <c r="W21"/>
  <c r="I21"/>
  <c r="T21"/>
  <c r="O21"/>
  <c r="M21"/>
  <c r="L21"/>
  <c r="O20"/>
  <c r="M20"/>
  <c r="L20"/>
  <c r="AC22" l="1"/>
  <c r="X22"/>
  <c r="I22"/>
  <c r="N22"/>
  <c r="T22"/>
  <c r="V21"/>
  <c r="AD22"/>
  <c r="U22"/>
  <c r="AB22"/>
  <c r="B22"/>
  <c r="C22" s="1"/>
  <c r="D22" s="1"/>
  <c r="H22"/>
  <c r="AH22"/>
  <c r="AJ20"/>
  <c r="AL20" s="1"/>
  <c r="Y22"/>
  <c r="AE22"/>
  <c r="E22"/>
  <c r="J22"/>
  <c r="G22"/>
  <c r="A23"/>
  <c r="K22"/>
  <c r="P22" s="1"/>
  <c r="AA21"/>
  <c r="AF21"/>
  <c r="W22"/>
  <c r="Z22"/>
  <c r="AG22"/>
  <c r="AI21"/>
  <c r="AJ21" s="1"/>
  <c r="AL21" s="1"/>
  <c r="V22" l="1"/>
  <c r="AE23"/>
  <c r="X23"/>
  <c r="AF22"/>
  <c r="H23"/>
  <c r="K23"/>
  <c r="P23" s="1"/>
  <c r="AC23"/>
  <c r="N23"/>
  <c r="I23"/>
  <c r="Y23"/>
  <c r="AG23"/>
  <c r="G23"/>
  <c r="J23"/>
  <c r="T23"/>
  <c r="AH23"/>
  <c r="E23"/>
  <c r="B23"/>
  <c r="C23" s="1"/>
  <c r="D23" s="1"/>
  <c r="W23"/>
  <c r="Z23"/>
  <c r="M22"/>
  <c r="AI22"/>
  <c r="AJ22" s="1"/>
  <c r="AL22" s="1"/>
  <c r="A24"/>
  <c r="E24" s="1"/>
  <c r="U23"/>
  <c r="AB23"/>
  <c r="AD23"/>
  <c r="AA22"/>
  <c r="L22"/>
  <c r="AK21"/>
  <c r="O22"/>
  <c r="Z24" l="1"/>
  <c r="AF23"/>
  <c r="H24"/>
  <c r="AH24"/>
  <c r="N24"/>
  <c r="Y24"/>
  <c r="J24"/>
  <c r="X24"/>
  <c r="AI23"/>
  <c r="AJ23" s="1"/>
  <c r="AL23" s="1"/>
  <c r="O23"/>
  <c r="L23"/>
  <c r="V23"/>
  <c r="AA23"/>
  <c r="M23"/>
  <c r="B24"/>
  <c r="C24" s="1"/>
  <c r="D24" s="1"/>
  <c r="G24"/>
  <c r="AB24"/>
  <c r="U24"/>
  <c r="AD24"/>
  <c r="K24"/>
  <c r="P24" s="1"/>
  <c r="AK22"/>
  <c r="W24"/>
  <c r="AC24"/>
  <c r="I24"/>
  <c r="AG24"/>
  <c r="AE24"/>
  <c r="T24"/>
  <c r="A25"/>
  <c r="X25" s="1"/>
  <c r="AA24" l="1"/>
  <c r="AK23"/>
  <c r="M24"/>
  <c r="AF24"/>
  <c r="V24"/>
  <c r="O24"/>
  <c r="L24"/>
  <c r="AI24"/>
  <c r="AK24" s="1"/>
  <c r="AD25"/>
  <c r="Z25"/>
  <c r="U25"/>
  <c r="I25"/>
  <c r="A26"/>
  <c r="N25"/>
  <c r="G25"/>
  <c r="AH25"/>
  <c r="Y25"/>
  <c r="AE25"/>
  <c r="AB25"/>
  <c r="T25"/>
  <c r="B25"/>
  <c r="C25" s="1"/>
  <c r="D25" s="1"/>
  <c r="AG25"/>
  <c r="AC25"/>
  <c r="K25"/>
  <c r="J25"/>
  <c r="E25"/>
  <c r="W25"/>
  <c r="H25"/>
  <c r="X26" l="1"/>
  <c r="AA25"/>
  <c r="AJ24"/>
  <c r="AL24" s="1"/>
  <c r="AI25"/>
  <c r="AD26"/>
  <c r="AB26"/>
  <c r="W26"/>
  <c r="K26"/>
  <c r="J26"/>
  <c r="H26"/>
  <c r="AH26"/>
  <c r="Z26"/>
  <c r="U26"/>
  <c r="I26"/>
  <c r="B26"/>
  <c r="C26" s="1"/>
  <c r="D26" s="1"/>
  <c r="AC26"/>
  <c r="T26"/>
  <c r="A27"/>
  <c r="X27" s="1"/>
  <c r="E26"/>
  <c r="Y26"/>
  <c r="G26"/>
  <c r="N26"/>
  <c r="AE26"/>
  <c r="AG26"/>
  <c r="P25"/>
  <c r="M25"/>
  <c r="O25"/>
  <c r="L25"/>
  <c r="V25"/>
  <c r="AF25"/>
  <c r="V26" l="1"/>
  <c r="AI26"/>
  <c r="AJ26" s="1"/>
  <c r="AL26" s="1"/>
  <c r="AA26"/>
  <c r="AF26"/>
  <c r="Z27"/>
  <c r="Y27"/>
  <c r="T27"/>
  <c r="N27"/>
  <c r="H27"/>
  <c r="A28"/>
  <c r="X28" s="1"/>
  <c r="J27"/>
  <c r="AH27"/>
  <c r="AG27"/>
  <c r="U27"/>
  <c r="B27"/>
  <c r="C27" s="1"/>
  <c r="D27" s="1"/>
  <c r="AE27"/>
  <c r="AC27"/>
  <c r="K27"/>
  <c r="G27"/>
  <c r="AD27"/>
  <c r="AB27"/>
  <c r="W27"/>
  <c r="E27"/>
  <c r="I27"/>
  <c r="P26"/>
  <c r="L26"/>
  <c r="O26"/>
  <c r="M26"/>
  <c r="AK25"/>
  <c r="AJ25"/>
  <c r="AL25" s="1"/>
  <c r="AK26" l="1"/>
  <c r="AF27"/>
  <c r="AI27"/>
  <c r="AA27"/>
  <c r="AD28"/>
  <c r="AB28"/>
  <c r="W28"/>
  <c r="K28"/>
  <c r="H28"/>
  <c r="E28"/>
  <c r="AH28"/>
  <c r="Z28"/>
  <c r="T28"/>
  <c r="J28"/>
  <c r="B28"/>
  <c r="C28" s="1"/>
  <c r="D28" s="1"/>
  <c r="AC28"/>
  <c r="A29"/>
  <c r="X29" s="1"/>
  <c r="AE28"/>
  <c r="AG28"/>
  <c r="N28"/>
  <c r="G28"/>
  <c r="Y28"/>
  <c r="U28"/>
  <c r="I28"/>
  <c r="P27"/>
  <c r="O27"/>
  <c r="L27"/>
  <c r="M27"/>
  <c r="V27"/>
  <c r="AI28" l="1"/>
  <c r="AJ28" s="1"/>
  <c r="AL28" s="1"/>
  <c r="V28"/>
  <c r="AF28"/>
  <c r="AK27"/>
  <c r="AJ27"/>
  <c r="AL27" s="1"/>
  <c r="AA28"/>
  <c r="AE29"/>
  <c r="AG29"/>
  <c r="W29"/>
  <c r="N29"/>
  <c r="G29"/>
  <c r="AB29"/>
  <c r="T29"/>
  <c r="H29"/>
  <c r="AD29"/>
  <c r="Y29"/>
  <c r="K29"/>
  <c r="J29"/>
  <c r="E29"/>
  <c r="AH29"/>
  <c r="AC29"/>
  <c r="U29"/>
  <c r="I29"/>
  <c r="B29"/>
  <c r="C29" s="1"/>
  <c r="D29" s="1"/>
  <c r="Z29"/>
  <c r="A30"/>
  <c r="P28"/>
  <c r="L28"/>
  <c r="O28"/>
  <c r="M28"/>
  <c r="X30" l="1"/>
  <c r="AK28"/>
  <c r="AF29"/>
  <c r="V29"/>
  <c r="AI29"/>
  <c r="AA29"/>
  <c r="AC30"/>
  <c r="Y30"/>
  <c r="T30"/>
  <c r="H30"/>
  <c r="W30"/>
  <c r="G30"/>
  <c r="AD30"/>
  <c r="AB30"/>
  <c r="K30"/>
  <c r="J30"/>
  <c r="E30"/>
  <c r="AE30"/>
  <c r="AG30"/>
  <c r="N30"/>
  <c r="AH30"/>
  <c r="Z30"/>
  <c r="U30"/>
  <c r="I30"/>
  <c r="B30"/>
  <c r="C30" s="1"/>
  <c r="D30" s="1"/>
  <c r="A31"/>
  <c r="X31" s="1"/>
  <c r="P29"/>
  <c r="M29"/>
  <c r="L29"/>
  <c r="O29"/>
  <c r="AI30" l="1"/>
  <c r="AA30"/>
  <c r="P30"/>
  <c r="L30"/>
  <c r="M30"/>
  <c r="O30"/>
  <c r="AH31"/>
  <c r="AG31"/>
  <c r="U31"/>
  <c r="I31"/>
  <c r="B31"/>
  <c r="C31" s="1"/>
  <c r="D31" s="1"/>
  <c r="AC31"/>
  <c r="AB31"/>
  <c r="T31"/>
  <c r="N31"/>
  <c r="H31"/>
  <c r="A32"/>
  <c r="X32" s="1"/>
  <c r="AD31"/>
  <c r="Y31"/>
  <c r="W31"/>
  <c r="J31"/>
  <c r="E31"/>
  <c r="AE31"/>
  <c r="Z31"/>
  <c r="K31"/>
  <c r="G31"/>
  <c r="AF30"/>
  <c r="V30"/>
  <c r="AK29"/>
  <c r="AJ29"/>
  <c r="AL29" s="1"/>
  <c r="V31" l="1"/>
  <c r="AA31"/>
  <c r="AF31"/>
  <c r="AI31"/>
  <c r="AJ30"/>
  <c r="AL30" s="1"/>
  <c r="AK30"/>
  <c r="P31"/>
  <c r="M31"/>
  <c r="L31"/>
  <c r="O31"/>
  <c r="AC32"/>
  <c r="Y32"/>
  <c r="T32"/>
  <c r="I32"/>
  <c r="A33"/>
  <c r="AE32"/>
  <c r="AG32"/>
  <c r="N32"/>
  <c r="G32"/>
  <c r="AB32"/>
  <c r="K32"/>
  <c r="J32"/>
  <c r="AH32"/>
  <c r="Z32"/>
  <c r="U32"/>
  <c r="H32"/>
  <c r="B32"/>
  <c r="C32" s="1"/>
  <c r="D32" s="1"/>
  <c r="AD32"/>
  <c r="W32"/>
  <c r="E32"/>
  <c r="X33" l="1"/>
  <c r="AF32"/>
  <c r="AK31"/>
  <c r="AJ31"/>
  <c r="AL31" s="1"/>
  <c r="AI32"/>
  <c r="AK32" s="1"/>
  <c r="V32"/>
  <c r="P32"/>
  <c r="O32"/>
  <c r="M32"/>
  <c r="L32"/>
  <c r="AA32"/>
  <c r="AD33"/>
  <c r="AC33"/>
  <c r="K33"/>
  <c r="J33"/>
  <c r="E33"/>
  <c r="Z33"/>
  <c r="N33"/>
  <c r="G33"/>
  <c r="AH33"/>
  <c r="Y33"/>
  <c r="T33"/>
  <c r="H33"/>
  <c r="B33"/>
  <c r="C33" s="1"/>
  <c r="D33" s="1"/>
  <c r="AG33"/>
  <c r="AB33"/>
  <c r="U33"/>
  <c r="I33"/>
  <c r="A34"/>
  <c r="X34" s="1"/>
  <c r="AE33"/>
  <c r="W33"/>
  <c r="AA33" l="1"/>
  <c r="AJ32"/>
  <c r="AL32" s="1"/>
  <c r="AF33"/>
  <c r="V33"/>
  <c r="P33"/>
  <c r="L33"/>
  <c r="O33"/>
  <c r="M33"/>
  <c r="AE34"/>
  <c r="AG34"/>
  <c r="W34"/>
  <c r="N34"/>
  <c r="E34"/>
  <c r="AD34"/>
  <c r="AB34"/>
  <c r="K34"/>
  <c r="J34"/>
  <c r="H34"/>
  <c r="AH34"/>
  <c r="Y34"/>
  <c r="U34"/>
  <c r="I34"/>
  <c r="B34"/>
  <c r="C34" s="1"/>
  <c r="D34" s="1"/>
  <c r="AC34"/>
  <c r="Z34"/>
  <c r="T34"/>
  <c r="G34"/>
  <c r="A35"/>
  <c r="AI33"/>
  <c r="X35" l="1"/>
  <c r="AF34"/>
  <c r="AD35"/>
  <c r="AB35"/>
  <c r="W35"/>
  <c r="K35"/>
  <c r="J35"/>
  <c r="G35"/>
  <c r="AE35"/>
  <c r="E35"/>
  <c r="AH35"/>
  <c r="AG35"/>
  <c r="U35"/>
  <c r="I35"/>
  <c r="B35"/>
  <c r="C35" s="1"/>
  <c r="D35" s="1"/>
  <c r="AC35"/>
  <c r="Z35"/>
  <c r="Y35"/>
  <c r="T35"/>
  <c r="H35"/>
  <c r="A36"/>
  <c r="X36" s="1"/>
  <c r="N35"/>
  <c r="AA34"/>
  <c r="P34"/>
  <c r="O34"/>
  <c r="L34"/>
  <c r="M34"/>
  <c r="AK33"/>
  <c r="AJ33"/>
  <c r="AL33" s="1"/>
  <c r="AI34"/>
  <c r="V34"/>
  <c r="AI35" l="1"/>
  <c r="AK35" s="1"/>
  <c r="AG36"/>
  <c r="Y36"/>
  <c r="U36"/>
  <c r="J36"/>
  <c r="B36"/>
  <c r="C36" s="1"/>
  <c r="D36" s="1"/>
  <c r="AC36"/>
  <c r="N36"/>
  <c r="I36"/>
  <c r="A37"/>
  <c r="X37" s="1"/>
  <c r="AD36"/>
  <c r="AE36"/>
  <c r="AB36"/>
  <c r="H36"/>
  <c r="AH36"/>
  <c r="Z36"/>
  <c r="W36"/>
  <c r="K36"/>
  <c r="G36"/>
  <c r="T36"/>
  <c r="E36"/>
  <c r="V35"/>
  <c r="P35"/>
  <c r="L35"/>
  <c r="M35"/>
  <c r="O35"/>
  <c r="AJ34"/>
  <c r="AL34" s="1"/>
  <c r="AK34"/>
  <c r="AA35"/>
  <c r="AF35"/>
  <c r="A38" l="1"/>
  <c r="K38" s="1"/>
  <c r="AJ35"/>
  <c r="AL35" s="1"/>
  <c r="G38"/>
  <c r="V36"/>
  <c r="AF36"/>
  <c r="AI36"/>
  <c r="P36"/>
  <c r="L36"/>
  <c r="O36"/>
  <c r="M36"/>
  <c r="AH37"/>
  <c r="AE37"/>
  <c r="N37"/>
  <c r="I37"/>
  <c r="AD37"/>
  <c r="Z37"/>
  <c r="W37"/>
  <c r="E37"/>
  <c r="AG37"/>
  <c r="AC37"/>
  <c r="K37"/>
  <c r="H37"/>
  <c r="B37"/>
  <c r="C37" s="1"/>
  <c r="D37" s="1"/>
  <c r="AB37"/>
  <c r="Y37"/>
  <c r="U37"/>
  <c r="G37"/>
  <c r="T37"/>
  <c r="J37"/>
  <c r="AA36"/>
  <c r="H38" l="1"/>
  <c r="AB38"/>
  <c r="E38"/>
  <c r="AC38"/>
  <c r="AG38"/>
  <c r="AD38"/>
  <c r="AE38"/>
  <c r="B38"/>
  <c r="C38" s="1"/>
  <c r="D38" s="1"/>
  <c r="I38"/>
  <c r="J38"/>
  <c r="N38"/>
  <c r="AH38"/>
  <c r="Y38"/>
  <c r="Z38"/>
  <c r="U38"/>
  <c r="W38"/>
  <c r="T38"/>
  <c r="A39"/>
  <c r="Y39" s="1"/>
  <c r="P38"/>
  <c r="M38"/>
  <c r="X38"/>
  <c r="L38"/>
  <c r="O38"/>
  <c r="AF37"/>
  <c r="AF38"/>
  <c r="AA37"/>
  <c r="AK36"/>
  <c r="AJ36"/>
  <c r="AL36" s="1"/>
  <c r="P37"/>
  <c r="O37"/>
  <c r="M37"/>
  <c r="L37"/>
  <c r="V37"/>
  <c r="AI37"/>
  <c r="V38" l="1"/>
  <c r="AA38"/>
  <c r="X39"/>
  <c r="E39"/>
  <c r="I39"/>
  <c r="B39"/>
  <c r="C39" s="1"/>
  <c r="D39" s="1"/>
  <c r="AC39"/>
  <c r="H39"/>
  <c r="AE39"/>
  <c r="J39"/>
  <c r="W39"/>
  <c r="T39"/>
  <c r="AG39"/>
  <c r="N39"/>
  <c r="AI38"/>
  <c r="AK38" s="1"/>
  <c r="Z39"/>
  <c r="AA39" s="1"/>
  <c r="G39"/>
  <c r="AH39"/>
  <c r="K39"/>
  <c r="P39" s="1"/>
  <c r="AD39"/>
  <c r="U39"/>
  <c r="A40"/>
  <c r="T40" s="1"/>
  <c r="AB39"/>
  <c r="AH40"/>
  <c r="AE40"/>
  <c r="I40"/>
  <c r="B40"/>
  <c r="C40" s="1"/>
  <c r="D40" s="1"/>
  <c r="AG40"/>
  <c r="X40"/>
  <c r="W40"/>
  <c r="Z40"/>
  <c r="Y40"/>
  <c r="H40"/>
  <c r="K40"/>
  <c r="P40" s="1"/>
  <c r="E40"/>
  <c r="A41"/>
  <c r="U41" s="1"/>
  <c r="AD40"/>
  <c r="G40"/>
  <c r="AJ37"/>
  <c r="AL37" s="1"/>
  <c r="AK37"/>
  <c r="U40" l="1"/>
  <c r="V40" s="1"/>
  <c r="AC40"/>
  <c r="J40"/>
  <c r="AB40"/>
  <c r="N40"/>
  <c r="L39"/>
  <c r="AI39"/>
  <c r="AJ39" s="1"/>
  <c r="AL39" s="1"/>
  <c r="AF39"/>
  <c r="V39"/>
  <c r="M39"/>
  <c r="AJ38"/>
  <c r="AL38" s="1"/>
  <c r="O39"/>
  <c r="AK39"/>
  <c r="M40"/>
  <c r="AB41"/>
  <c r="L40"/>
  <c r="AF40"/>
  <c r="O40"/>
  <c r="AG41"/>
  <c r="AI40"/>
  <c r="AK40" s="1"/>
  <c r="J41"/>
  <c r="B41"/>
  <c r="C41" s="1"/>
  <c r="D41" s="1"/>
  <c r="I41"/>
  <c r="E41"/>
  <c r="Y41"/>
  <c r="K41"/>
  <c r="P41" s="1"/>
  <c r="H41"/>
  <c r="AA40"/>
  <c r="AH41"/>
  <c r="X41"/>
  <c r="G41"/>
  <c r="AC41"/>
  <c r="N41"/>
  <c r="A42"/>
  <c r="AC42" s="1"/>
  <c r="W41"/>
  <c r="Z41"/>
  <c r="T41"/>
  <c r="V41" s="1"/>
  <c r="AD41"/>
  <c r="AE41"/>
  <c r="H42" l="1"/>
  <c r="AB42"/>
  <c r="Z42"/>
  <c r="AA41"/>
  <c r="M41"/>
  <c r="O41"/>
  <c r="AG42"/>
  <c r="L41"/>
  <c r="AJ40"/>
  <c r="AL40" s="1"/>
  <c r="AF41"/>
  <c r="J42"/>
  <c r="U42"/>
  <c r="AH42"/>
  <c r="X42"/>
  <c r="T42"/>
  <c r="G42"/>
  <c r="E42"/>
  <c r="N42"/>
  <c r="A43"/>
  <c r="K42"/>
  <c r="AE42"/>
  <c r="Y42"/>
  <c r="W42"/>
  <c r="I42"/>
  <c r="AI41"/>
  <c r="B42"/>
  <c r="C42" s="1"/>
  <c r="D42" s="1"/>
  <c r="AD42"/>
  <c r="AA42" l="1"/>
  <c r="V42"/>
  <c r="AI42"/>
  <c r="AK42" s="1"/>
  <c r="AJ41"/>
  <c r="AL41" s="1"/>
  <c r="AK41"/>
  <c r="X43"/>
  <c r="Z43"/>
  <c r="Y43"/>
  <c r="N43"/>
  <c r="G43"/>
  <c r="E43"/>
  <c r="AH43"/>
  <c r="U43"/>
  <c r="I43"/>
  <c r="AD43"/>
  <c r="AB43"/>
  <c r="W43"/>
  <c r="K43"/>
  <c r="J43"/>
  <c r="AE43"/>
  <c r="AC43"/>
  <c r="T43"/>
  <c r="A44"/>
  <c r="B43"/>
  <c r="C43" s="1"/>
  <c r="D43" s="1"/>
  <c r="AG43"/>
  <c r="H43"/>
  <c r="AF42"/>
  <c r="P42"/>
  <c r="L42"/>
  <c r="M42"/>
  <c r="O42"/>
  <c r="AJ42" l="1"/>
  <c r="AL42" s="1"/>
  <c r="AF43"/>
  <c r="V43"/>
  <c r="P43"/>
  <c r="O43"/>
  <c r="L43"/>
  <c r="M43"/>
  <c r="AI43"/>
  <c r="X44"/>
  <c r="AH44"/>
  <c r="Z44"/>
  <c r="U44"/>
  <c r="J44"/>
  <c r="B44"/>
  <c r="C44" s="1"/>
  <c r="D44" s="1"/>
  <c r="Y44"/>
  <c r="G44"/>
  <c r="AD44"/>
  <c r="AE44"/>
  <c r="W44"/>
  <c r="K44"/>
  <c r="H44"/>
  <c r="AG44"/>
  <c r="AB44"/>
  <c r="T44"/>
  <c r="I44"/>
  <c r="A45"/>
  <c r="N44"/>
  <c r="AC44"/>
  <c r="E44"/>
  <c r="AA43"/>
  <c r="V44" l="1"/>
  <c r="AA44"/>
  <c r="AF44"/>
  <c r="AI44"/>
  <c r="X45"/>
  <c r="AB45"/>
  <c r="Z45"/>
  <c r="K45"/>
  <c r="G45"/>
  <c r="AG45"/>
  <c r="Y45"/>
  <c r="T45"/>
  <c r="H45"/>
  <c r="A46"/>
  <c r="AD45"/>
  <c r="AC45"/>
  <c r="W45"/>
  <c r="J45"/>
  <c r="E45"/>
  <c r="AH45"/>
  <c r="AE45"/>
  <c r="U45"/>
  <c r="I45"/>
  <c r="B45"/>
  <c r="C45" s="1"/>
  <c r="D45" s="1"/>
  <c r="N45"/>
  <c r="P44"/>
  <c r="O44"/>
  <c r="M44"/>
  <c r="L44"/>
  <c r="AJ43"/>
  <c r="AL43" s="1"/>
  <c r="AK43"/>
  <c r="AA45" l="1"/>
  <c r="AI45"/>
  <c r="V45"/>
  <c r="P45"/>
  <c r="L45"/>
  <c r="M45"/>
  <c r="O45"/>
  <c r="AJ44"/>
  <c r="AL44" s="1"/>
  <c r="AK44"/>
  <c r="X46"/>
  <c r="AC46"/>
  <c r="Z46"/>
  <c r="N46"/>
  <c r="G46"/>
  <c r="AG46"/>
  <c r="AD46"/>
  <c r="AE46"/>
  <c r="W46"/>
  <c r="K46"/>
  <c r="J46"/>
  <c r="E46"/>
  <c r="AH46"/>
  <c r="U46"/>
  <c r="I46"/>
  <c r="B46"/>
  <c r="C46" s="1"/>
  <c r="D46" s="1"/>
  <c r="T46"/>
  <c r="H46"/>
  <c r="AB46"/>
  <c r="Y46"/>
  <c r="A47"/>
  <c r="A48" s="1"/>
  <c r="AF45"/>
  <c r="AA46" l="1"/>
  <c r="V46"/>
  <c r="X48"/>
  <c r="AC48"/>
  <c r="Y48"/>
  <c r="K48"/>
  <c r="P48" s="1"/>
  <c r="G48"/>
  <c r="AG48"/>
  <c r="AD48"/>
  <c r="AE48"/>
  <c r="W48"/>
  <c r="J48"/>
  <c r="E48"/>
  <c r="Z48"/>
  <c r="T48"/>
  <c r="B48"/>
  <c r="C48" s="1"/>
  <c r="D48" s="1"/>
  <c r="AB48"/>
  <c r="AH48"/>
  <c r="H48"/>
  <c r="U48"/>
  <c r="N48"/>
  <c r="I48"/>
  <c r="A49"/>
  <c r="X49" s="1"/>
  <c r="AF46"/>
  <c r="P46"/>
  <c r="O46"/>
  <c r="M46"/>
  <c r="L46"/>
  <c r="X47"/>
  <c r="AH47"/>
  <c r="AE47"/>
  <c r="U47"/>
  <c r="I47"/>
  <c r="B47"/>
  <c r="C47" s="1"/>
  <c r="D47" s="1"/>
  <c r="AB47"/>
  <c r="T47"/>
  <c r="H47"/>
  <c r="AD47"/>
  <c r="W47"/>
  <c r="K47"/>
  <c r="AG47"/>
  <c r="AC47"/>
  <c r="Y47"/>
  <c r="G47"/>
  <c r="E47"/>
  <c r="N47"/>
  <c r="Z47"/>
  <c r="J47"/>
  <c r="AI46"/>
  <c r="AJ45"/>
  <c r="AL45" s="1"/>
  <c r="AK45"/>
  <c r="AD49" l="1"/>
  <c r="H49"/>
  <c r="J49"/>
  <c r="W49"/>
  <c r="Z49"/>
  <c r="B49"/>
  <c r="C49" s="1"/>
  <c r="D49" s="1"/>
  <c r="K49"/>
  <c r="P49" s="1"/>
  <c r="AC49"/>
  <c r="E49"/>
  <c r="U49"/>
  <c r="AH49"/>
  <c r="V47"/>
  <c r="V48"/>
  <c r="AI48"/>
  <c r="AK48" s="1"/>
  <c r="AA48"/>
  <c r="AF48"/>
  <c r="O48"/>
  <c r="AF47"/>
  <c r="L48"/>
  <c r="Y49"/>
  <c r="AJ46"/>
  <c r="AL46" s="1"/>
  <c r="AK46"/>
  <c r="AI47"/>
  <c r="G49"/>
  <c r="N49"/>
  <c r="AE49"/>
  <c r="A50"/>
  <c r="X50" s="1"/>
  <c r="I49"/>
  <c r="M48"/>
  <c r="T49"/>
  <c r="AB49"/>
  <c r="AG49"/>
  <c r="P47"/>
  <c r="O47"/>
  <c r="M47"/>
  <c r="L47"/>
  <c r="AA47"/>
  <c r="AF49" l="1"/>
  <c r="V49"/>
  <c r="L49"/>
  <c r="AA49"/>
  <c r="AI49"/>
  <c r="AJ49" s="1"/>
  <c r="AL49" s="1"/>
  <c r="M49"/>
  <c r="O49"/>
  <c r="AE50"/>
  <c r="U50"/>
  <c r="AJ48"/>
  <c r="AL48" s="1"/>
  <c r="H50"/>
  <c r="AC50"/>
  <c r="E50"/>
  <c r="N50"/>
  <c r="I50"/>
  <c r="W50"/>
  <c r="AG50"/>
  <c r="B50"/>
  <c r="C50" s="1"/>
  <c r="D50" s="1"/>
  <c r="J50"/>
  <c r="K50"/>
  <c r="P50" s="1"/>
  <c r="Y50"/>
  <c r="A51"/>
  <c r="X51" s="1"/>
  <c r="G50"/>
  <c r="T50"/>
  <c r="Z50"/>
  <c r="AD50"/>
  <c r="AB50"/>
  <c r="AH50"/>
  <c r="AK47"/>
  <c r="AJ47"/>
  <c r="AL47" s="1"/>
  <c r="L50" l="1"/>
  <c r="AK49"/>
  <c r="AF50"/>
  <c r="V50"/>
  <c r="AA50"/>
  <c r="AI50"/>
  <c r="AK50" s="1"/>
  <c r="M50"/>
  <c r="AC51"/>
  <c r="AD51"/>
  <c r="G51"/>
  <c r="K51"/>
  <c r="P51" s="1"/>
  <c r="J51"/>
  <c r="W51"/>
  <c r="E51"/>
  <c r="N51"/>
  <c r="Y51"/>
  <c r="Z51"/>
  <c r="A52"/>
  <c r="X52" s="1"/>
  <c r="H51"/>
  <c r="T51"/>
  <c r="AB51"/>
  <c r="AG51"/>
  <c r="B51"/>
  <c r="C51" s="1"/>
  <c r="D51" s="1"/>
  <c r="I51"/>
  <c r="O50"/>
  <c r="U51"/>
  <c r="AE51"/>
  <c r="AH51"/>
  <c r="AI51" l="1"/>
  <c r="AK51" s="1"/>
  <c r="G52"/>
  <c r="T52"/>
  <c r="I52"/>
  <c r="Z52"/>
  <c r="A53"/>
  <c r="X53" s="1"/>
  <c r="J52"/>
  <c r="AC52"/>
  <c r="B52"/>
  <c r="C52" s="1"/>
  <c r="D52" s="1"/>
  <c r="N52"/>
  <c r="L51"/>
  <c r="AJ50"/>
  <c r="AL50" s="1"/>
  <c r="AF51"/>
  <c r="M51"/>
  <c r="U52"/>
  <c r="AD52"/>
  <c r="AB52"/>
  <c r="Y52"/>
  <c r="AG52"/>
  <c r="V51"/>
  <c r="AA51"/>
  <c r="O51"/>
  <c r="E52"/>
  <c r="H52"/>
  <c r="K52"/>
  <c r="P52" s="1"/>
  <c r="W52"/>
  <c r="AE52"/>
  <c r="AH52"/>
  <c r="K53" l="1"/>
  <c r="P53" s="1"/>
  <c r="U53"/>
  <c r="AJ51"/>
  <c r="AL51" s="1"/>
  <c r="V52"/>
  <c r="W53"/>
  <c r="AC53"/>
  <c r="Z53"/>
  <c r="AH53"/>
  <c r="AG53"/>
  <c r="E53"/>
  <c r="G53"/>
  <c r="J53"/>
  <c r="AI52"/>
  <c r="AK52" s="1"/>
  <c r="AA52"/>
  <c r="A54"/>
  <c r="H53"/>
  <c r="N53"/>
  <c r="Y53"/>
  <c r="AB53"/>
  <c r="B53"/>
  <c r="C53" s="1"/>
  <c r="D53" s="1"/>
  <c r="I53"/>
  <c r="T53"/>
  <c r="V53" s="1"/>
  <c r="AD53"/>
  <c r="AE53"/>
  <c r="AF52"/>
  <c r="L52"/>
  <c r="M52"/>
  <c r="O52"/>
  <c r="O53"/>
  <c r="M53"/>
  <c r="L53"/>
  <c r="AI53" l="1"/>
  <c r="AK53" s="1"/>
  <c r="X54"/>
  <c r="AJ52"/>
  <c r="AL52" s="1"/>
  <c r="A55"/>
  <c r="B54"/>
  <c r="C54" s="1"/>
  <c r="D54" s="1"/>
  <c r="AG54"/>
  <c r="AA53"/>
  <c r="K54"/>
  <c r="P54" s="1"/>
  <c r="N54"/>
  <c r="U54"/>
  <c r="AD54"/>
  <c r="T54"/>
  <c r="AE54"/>
  <c r="H54"/>
  <c r="AB54"/>
  <c r="I54"/>
  <c r="Z54"/>
  <c r="J54"/>
  <c r="AH54"/>
  <c r="E54"/>
  <c r="W54"/>
  <c r="G54"/>
  <c r="Y54"/>
  <c r="AC54"/>
  <c r="AF53"/>
  <c r="AJ53"/>
  <c r="AL53" s="1"/>
  <c r="AE55"/>
  <c r="AD55"/>
  <c r="AH55"/>
  <c r="AC55"/>
  <c r="Z55"/>
  <c r="AB55"/>
  <c r="Y55"/>
  <c r="W55"/>
  <c r="T55"/>
  <c r="U55"/>
  <c r="N55"/>
  <c r="K55"/>
  <c r="P55" s="1"/>
  <c r="J55"/>
  <c r="I55"/>
  <c r="H55"/>
  <c r="E55"/>
  <c r="G55"/>
  <c r="B55"/>
  <c r="C55" s="1"/>
  <c r="D55" s="1"/>
  <c r="A56"/>
  <c r="X56" s="1"/>
  <c r="X55" l="1"/>
  <c r="AG55"/>
  <c r="V54"/>
  <c r="L54"/>
  <c r="M54"/>
  <c r="AF54"/>
  <c r="O54"/>
  <c r="AI54"/>
  <c r="AK54" s="1"/>
  <c r="AA54"/>
  <c r="AI55"/>
  <c r="AJ55" s="1"/>
  <c r="AL55" s="1"/>
  <c r="V55"/>
  <c r="AF55"/>
  <c r="AA55"/>
  <c r="AE56"/>
  <c r="AH56"/>
  <c r="AD56"/>
  <c r="AG56"/>
  <c r="AC56"/>
  <c r="Y56"/>
  <c r="AB56"/>
  <c r="Z56"/>
  <c r="W56"/>
  <c r="U56"/>
  <c r="T56"/>
  <c r="N56"/>
  <c r="K56"/>
  <c r="P56" s="1"/>
  <c r="O55"/>
  <c r="L55"/>
  <c r="M55"/>
  <c r="H56"/>
  <c r="I56"/>
  <c r="J56"/>
  <c r="G56"/>
  <c r="E56"/>
  <c r="B56"/>
  <c r="C56" s="1"/>
  <c r="D56" s="1"/>
  <c r="A57"/>
  <c r="X57" s="1"/>
  <c r="AJ54" l="1"/>
  <c r="AL54" s="1"/>
  <c r="AK55"/>
  <c r="V56"/>
  <c r="AI56"/>
  <c r="AF56"/>
  <c r="AA56"/>
  <c r="AE57"/>
  <c r="AD57"/>
  <c r="AH57"/>
  <c r="AG57"/>
  <c r="AB57"/>
  <c r="Z57"/>
  <c r="AC57"/>
  <c r="Y57"/>
  <c r="W57"/>
  <c r="U57"/>
  <c r="T57"/>
  <c r="N57"/>
  <c r="K57"/>
  <c r="P57" s="1"/>
  <c r="O56"/>
  <c r="L56"/>
  <c r="M56"/>
  <c r="J57"/>
  <c r="I57"/>
  <c r="H57"/>
  <c r="G57"/>
  <c r="E57"/>
  <c r="B57"/>
  <c r="C57" s="1"/>
  <c r="D57" s="1"/>
  <c r="A58"/>
  <c r="X58" s="1"/>
  <c r="V57" l="1"/>
  <c r="AA57"/>
  <c r="AI57"/>
  <c r="AF57"/>
  <c r="AK56"/>
  <c r="AJ56"/>
  <c r="AL56" s="1"/>
  <c r="AE58"/>
  <c r="AD58"/>
  <c r="AH58"/>
  <c r="AC58"/>
  <c r="AB58"/>
  <c r="AG58"/>
  <c r="Z58"/>
  <c r="Y58"/>
  <c r="W58"/>
  <c r="U58"/>
  <c r="T58"/>
  <c r="O57"/>
  <c r="M57"/>
  <c r="L57"/>
  <c r="N58"/>
  <c r="K58"/>
  <c r="P58" s="1"/>
  <c r="J58"/>
  <c r="I58"/>
  <c r="G58"/>
  <c r="E58"/>
  <c r="H58"/>
  <c r="B58"/>
  <c r="C58" s="1"/>
  <c r="D58" s="1"/>
  <c r="A59"/>
  <c r="X59" s="1"/>
  <c r="V58" l="1"/>
  <c r="AA58"/>
  <c r="AF58"/>
  <c r="AI58"/>
  <c r="AK57"/>
  <c r="AJ57"/>
  <c r="AL57" s="1"/>
  <c r="AE59"/>
  <c r="AD59"/>
  <c r="AH59"/>
  <c r="AG59"/>
  <c r="Z59"/>
  <c r="Y59"/>
  <c r="AC59"/>
  <c r="AB59"/>
  <c r="W59"/>
  <c r="U59"/>
  <c r="T59"/>
  <c r="N59"/>
  <c r="K59"/>
  <c r="P59" s="1"/>
  <c r="O58"/>
  <c r="M58"/>
  <c r="L58"/>
  <c r="J59"/>
  <c r="I59"/>
  <c r="H59"/>
  <c r="G59"/>
  <c r="E59"/>
  <c r="B59"/>
  <c r="C59" s="1"/>
  <c r="D59" s="1"/>
  <c r="A60"/>
  <c r="X60" l="1"/>
  <c r="V59"/>
  <c r="AA59"/>
  <c r="AF59"/>
  <c r="AK58"/>
  <c r="AJ58"/>
  <c r="AL58" s="1"/>
  <c r="AI59"/>
  <c r="AE60"/>
  <c r="AD60"/>
  <c r="AH60"/>
  <c r="AG60"/>
  <c r="AC60"/>
  <c r="Y60"/>
  <c r="AB60"/>
  <c r="Z60"/>
  <c r="W60"/>
  <c r="U60"/>
  <c r="T60"/>
  <c r="N60"/>
  <c r="K60"/>
  <c r="P60" s="1"/>
  <c r="O59"/>
  <c r="L59"/>
  <c r="M59"/>
  <c r="H60"/>
  <c r="J60"/>
  <c r="I60"/>
  <c r="G60"/>
  <c r="E60"/>
  <c r="B60"/>
  <c r="C60" s="1"/>
  <c r="D60" s="1"/>
  <c r="A61"/>
  <c r="X61" l="1"/>
  <c r="AI60"/>
  <c r="AJ60" s="1"/>
  <c r="AL60" s="1"/>
  <c r="V60"/>
  <c r="AJ59"/>
  <c r="AL59" s="1"/>
  <c r="AK59"/>
  <c r="AA60"/>
  <c r="AF60"/>
  <c r="AE61"/>
  <c r="AD61"/>
  <c r="AH61"/>
  <c r="AG61"/>
  <c r="AB61"/>
  <c r="Y61"/>
  <c r="AC61"/>
  <c r="Z61"/>
  <c r="W61"/>
  <c r="U61"/>
  <c r="T61"/>
  <c r="N61"/>
  <c r="K61"/>
  <c r="P61" s="1"/>
  <c r="O60"/>
  <c r="M60"/>
  <c r="L60"/>
  <c r="J61"/>
  <c r="I61"/>
  <c r="H61"/>
  <c r="G61"/>
  <c r="E61"/>
  <c r="B61"/>
  <c r="C61" s="1"/>
  <c r="D61" s="1"/>
  <c r="A62"/>
  <c r="X62" s="1"/>
  <c r="AK60" l="1"/>
  <c r="AI61"/>
  <c r="AK61" s="1"/>
  <c r="AA61"/>
  <c r="AF61"/>
  <c r="V61"/>
  <c r="AE62"/>
  <c r="AD62"/>
  <c r="AH62"/>
  <c r="AC62"/>
  <c r="AG62"/>
  <c r="AB62"/>
  <c r="Z62"/>
  <c r="Y62"/>
  <c r="W62"/>
  <c r="U62"/>
  <c r="T62"/>
  <c r="N62"/>
  <c r="K62"/>
  <c r="P62" s="1"/>
  <c r="O61"/>
  <c r="M61"/>
  <c r="L61"/>
  <c r="J62"/>
  <c r="I62"/>
  <c r="H62"/>
  <c r="G62"/>
  <c r="E62"/>
  <c r="B62"/>
  <c r="C62" s="1"/>
  <c r="D62" s="1"/>
  <c r="A63"/>
  <c r="X63" s="1"/>
  <c r="AJ61" l="1"/>
  <c r="AL61" s="1"/>
  <c r="V62"/>
  <c r="AA62"/>
  <c r="AI62"/>
  <c r="AK62" s="1"/>
  <c r="AF62"/>
  <c r="AE63"/>
  <c r="AD63"/>
  <c r="AH63"/>
  <c r="AG63"/>
  <c r="AC63"/>
  <c r="Z63"/>
  <c r="AB63"/>
  <c r="Y63"/>
  <c r="W63"/>
  <c r="T63"/>
  <c r="U63"/>
  <c r="O62"/>
  <c r="M62"/>
  <c r="L62"/>
  <c r="N63"/>
  <c r="K63"/>
  <c r="P63" s="1"/>
  <c r="J63"/>
  <c r="I63"/>
  <c r="H63"/>
  <c r="G63"/>
  <c r="E63"/>
  <c r="B63"/>
  <c r="C63" s="1"/>
  <c r="D63" s="1"/>
  <c r="A64"/>
  <c r="X64" s="1"/>
  <c r="AF63" l="1"/>
  <c r="AJ62"/>
  <c r="AL62" s="1"/>
  <c r="AI63"/>
  <c r="AA63"/>
  <c r="V63"/>
  <c r="AE64"/>
  <c r="AD64"/>
  <c r="AH64"/>
  <c r="AG64"/>
  <c r="AC64"/>
  <c r="Y64"/>
  <c r="AB64"/>
  <c r="Z64"/>
  <c r="W64"/>
  <c r="U64"/>
  <c r="T64"/>
  <c r="N64"/>
  <c r="K64"/>
  <c r="P64" s="1"/>
  <c r="O63"/>
  <c r="L63"/>
  <c r="M63"/>
  <c r="J64"/>
  <c r="H64"/>
  <c r="I64"/>
  <c r="G64"/>
  <c r="E64"/>
  <c r="B64"/>
  <c r="C64" s="1"/>
  <c r="D64" s="1"/>
  <c r="A65"/>
  <c r="X65" s="1"/>
  <c r="V64" l="1"/>
  <c r="AI64"/>
  <c r="AJ64" s="1"/>
  <c r="AL64" s="1"/>
  <c r="AA64"/>
  <c r="AF64"/>
  <c r="AJ63"/>
  <c r="AL63" s="1"/>
  <c r="AK63"/>
  <c r="AE65"/>
  <c r="AD65"/>
  <c r="AH65"/>
  <c r="AG65"/>
  <c r="Z65"/>
  <c r="AC65"/>
  <c r="AB65"/>
  <c r="Y65"/>
  <c r="W65"/>
  <c r="U65"/>
  <c r="T65"/>
  <c r="N65"/>
  <c r="K65"/>
  <c r="P65" s="1"/>
  <c r="O64"/>
  <c r="L64"/>
  <c r="M64"/>
  <c r="J65"/>
  <c r="I65"/>
  <c r="H65"/>
  <c r="G65"/>
  <c r="E65"/>
  <c r="B65"/>
  <c r="C65" s="1"/>
  <c r="D65" s="1"/>
  <c r="A66"/>
  <c r="X66" l="1"/>
  <c r="V65"/>
  <c r="AK64"/>
  <c r="AI65"/>
  <c r="AJ65" s="1"/>
  <c r="AL65" s="1"/>
  <c r="AF65"/>
  <c r="AA65"/>
  <c r="AE66"/>
  <c r="AD66"/>
  <c r="AH66"/>
  <c r="AC66"/>
  <c r="AB66"/>
  <c r="AG66"/>
  <c r="Z66"/>
  <c r="Y66"/>
  <c r="W66"/>
  <c r="U66"/>
  <c r="T66"/>
  <c r="O65"/>
  <c r="M65"/>
  <c r="L65"/>
  <c r="N66"/>
  <c r="K66"/>
  <c r="P66" s="1"/>
  <c r="J66"/>
  <c r="I66"/>
  <c r="G66"/>
  <c r="E66"/>
  <c r="H66"/>
  <c r="B66"/>
  <c r="C66" s="1"/>
  <c r="D66" s="1"/>
  <c r="A67"/>
  <c r="X67" s="1"/>
  <c r="AK65" l="1"/>
  <c r="V66"/>
  <c r="AA66"/>
  <c r="AI66"/>
  <c r="AF66"/>
  <c r="AE67"/>
  <c r="AD67"/>
  <c r="AH67"/>
  <c r="AG67"/>
  <c r="Z67"/>
  <c r="AC67"/>
  <c r="AB67"/>
  <c r="Y67"/>
  <c r="W67"/>
  <c r="U67"/>
  <c r="T67"/>
  <c r="N67"/>
  <c r="K67"/>
  <c r="P67" s="1"/>
  <c r="O66"/>
  <c r="M66"/>
  <c r="L66"/>
  <c r="J67"/>
  <c r="I67"/>
  <c r="H67"/>
  <c r="E67"/>
  <c r="G67"/>
  <c r="B67"/>
  <c r="C67" s="1"/>
  <c r="D67" s="1"/>
  <c r="A68"/>
  <c r="X68" s="1"/>
  <c r="AF67" l="1"/>
  <c r="V67"/>
  <c r="AA67"/>
  <c r="AI67"/>
  <c r="AJ66"/>
  <c r="AL66" s="1"/>
  <c r="AK66"/>
  <c r="AE68"/>
  <c r="AH68"/>
  <c r="AD68"/>
  <c r="AG68"/>
  <c r="AC68"/>
  <c r="Y68"/>
  <c r="Z68"/>
  <c r="AB68"/>
  <c r="W68"/>
  <c r="U68"/>
  <c r="T68"/>
  <c r="N68"/>
  <c r="K68"/>
  <c r="P68" s="1"/>
  <c r="O67"/>
  <c r="L67"/>
  <c r="M67"/>
  <c r="H68"/>
  <c r="J68"/>
  <c r="I68"/>
  <c r="G68"/>
  <c r="E68"/>
  <c r="B68"/>
  <c r="C68" s="1"/>
  <c r="D68" s="1"/>
  <c r="A69"/>
  <c r="X69" s="1"/>
  <c r="AA68" l="1"/>
  <c r="V68"/>
  <c r="AF68"/>
  <c r="AJ67"/>
  <c r="AL67" s="1"/>
  <c r="AK67"/>
  <c r="AI68"/>
  <c r="AD69"/>
  <c r="AH69"/>
  <c r="AG69"/>
  <c r="AE69"/>
  <c r="AB69"/>
  <c r="Z69"/>
  <c r="AC69"/>
  <c r="Y69"/>
  <c r="W69"/>
  <c r="U69"/>
  <c r="T69"/>
  <c r="O68"/>
  <c r="M68"/>
  <c r="L68"/>
  <c r="N69"/>
  <c r="K69"/>
  <c r="P69" s="1"/>
  <c r="J69"/>
  <c r="I69"/>
  <c r="H69"/>
  <c r="G69"/>
  <c r="E69"/>
  <c r="B69"/>
  <c r="C69" s="1"/>
  <c r="D69" s="1"/>
  <c r="A70"/>
  <c r="X70" s="1"/>
  <c r="V69" l="1"/>
  <c r="AA69"/>
  <c r="AF69"/>
  <c r="AJ68"/>
  <c r="AL68" s="1"/>
  <c r="AK68"/>
  <c r="AI69"/>
  <c r="AD70"/>
  <c r="AH70"/>
  <c r="AG70"/>
  <c r="AC70"/>
  <c r="AE70"/>
  <c r="Z70"/>
  <c r="Y70"/>
  <c r="AB70"/>
  <c r="W70"/>
  <c r="T70"/>
  <c r="U70"/>
  <c r="N70"/>
  <c r="K70"/>
  <c r="P70" s="1"/>
  <c r="O69"/>
  <c r="M69"/>
  <c r="L69"/>
  <c r="J70"/>
  <c r="I70"/>
  <c r="H70"/>
  <c r="G70"/>
  <c r="E70"/>
  <c r="B70"/>
  <c r="C70" s="1"/>
  <c r="D70" s="1"/>
  <c r="A71"/>
  <c r="X71" s="1"/>
  <c r="AI70" l="1"/>
  <c r="AJ70" s="1"/>
  <c r="AL70" s="1"/>
  <c r="AJ69"/>
  <c r="AL69" s="1"/>
  <c r="AK69"/>
  <c r="V70"/>
  <c r="AA70"/>
  <c r="AF70"/>
  <c r="AD71"/>
  <c r="AH71"/>
  <c r="AG71"/>
  <c r="AE71"/>
  <c r="AC71"/>
  <c r="Z71"/>
  <c r="AB71"/>
  <c r="Y71"/>
  <c r="W71"/>
  <c r="T71"/>
  <c r="U71"/>
  <c r="O70"/>
  <c r="M70"/>
  <c r="L70"/>
  <c r="N71"/>
  <c r="K71"/>
  <c r="P71" s="1"/>
  <c r="J71"/>
  <c r="I71"/>
  <c r="H71"/>
  <c r="E71"/>
  <c r="G71"/>
  <c r="B71"/>
  <c r="C71" s="1"/>
  <c r="D71" s="1"/>
  <c r="A72"/>
  <c r="X72" l="1"/>
  <c r="AK70"/>
  <c r="AA71"/>
  <c r="AI71"/>
  <c r="AK71" s="1"/>
  <c r="AF71"/>
  <c r="V71"/>
  <c r="AD72"/>
  <c r="AH72"/>
  <c r="AG72"/>
  <c r="AE72"/>
  <c r="AC72"/>
  <c r="Y72"/>
  <c r="AB72"/>
  <c r="Z72"/>
  <c r="W72"/>
  <c r="U72"/>
  <c r="T72"/>
  <c r="N72"/>
  <c r="K72"/>
  <c r="P72" s="1"/>
  <c r="O71"/>
  <c r="L71"/>
  <c r="M71"/>
  <c r="H72"/>
  <c r="I72"/>
  <c r="J72"/>
  <c r="G72"/>
  <c r="E72"/>
  <c r="B72"/>
  <c r="C72" s="1"/>
  <c r="D72" s="1"/>
  <c r="A73"/>
  <c r="X73" s="1"/>
  <c r="AF72" l="1"/>
  <c r="AJ71"/>
  <c r="AL71" s="1"/>
  <c r="AI72"/>
  <c r="AK72" s="1"/>
  <c r="V72"/>
  <c r="AA72"/>
  <c r="AD73"/>
  <c r="AH73"/>
  <c r="AG73"/>
  <c r="AE73"/>
  <c r="AC73"/>
  <c r="AB73"/>
  <c r="Z73"/>
  <c r="Y73"/>
  <c r="W73"/>
  <c r="U73"/>
  <c r="T73"/>
  <c r="O72"/>
  <c r="L72"/>
  <c r="M72"/>
  <c r="N73"/>
  <c r="K73"/>
  <c r="P73" s="1"/>
  <c r="J73"/>
  <c r="I73"/>
  <c r="H73"/>
  <c r="G73"/>
  <c r="E73"/>
  <c r="B73"/>
  <c r="C73" s="1"/>
  <c r="D73" s="1"/>
  <c r="A74"/>
  <c r="X74" s="1"/>
  <c r="AJ72" l="1"/>
  <c r="AL72" s="1"/>
  <c r="AF73"/>
  <c r="V73"/>
  <c r="AA73"/>
  <c r="AI73"/>
  <c r="AD74"/>
  <c r="AH74"/>
  <c r="AG74"/>
  <c r="AC74"/>
  <c r="AB74"/>
  <c r="Z74"/>
  <c r="Y74"/>
  <c r="AE74"/>
  <c r="W74"/>
  <c r="U74"/>
  <c r="T74"/>
  <c r="N74"/>
  <c r="K74"/>
  <c r="P74" s="1"/>
  <c r="O73"/>
  <c r="M73"/>
  <c r="L73"/>
  <c r="J74"/>
  <c r="I74"/>
  <c r="G74"/>
  <c r="E74"/>
  <c r="H74"/>
  <c r="B74"/>
  <c r="C74" s="1"/>
  <c r="D74" s="1"/>
  <c r="A75"/>
  <c r="X75" s="1"/>
  <c r="AA74" l="1"/>
  <c r="AI74"/>
  <c r="AJ74" s="1"/>
  <c r="AL74" s="1"/>
  <c r="AF74"/>
  <c r="V74"/>
  <c r="AJ73"/>
  <c r="AL73" s="1"/>
  <c r="AK73"/>
  <c r="AD75"/>
  <c r="AH75"/>
  <c r="AG75"/>
  <c r="AE75"/>
  <c r="Z75"/>
  <c r="AB75"/>
  <c r="AC75"/>
  <c r="Y75"/>
  <c r="W75"/>
  <c r="U75"/>
  <c r="T75"/>
  <c r="N75"/>
  <c r="K75"/>
  <c r="P75" s="1"/>
  <c r="O74"/>
  <c r="M74"/>
  <c r="L74"/>
  <c r="J75"/>
  <c r="I75"/>
  <c r="H75"/>
  <c r="G75"/>
  <c r="E75"/>
  <c r="B75"/>
  <c r="C75" s="1"/>
  <c r="D75" s="1"/>
  <c r="A76"/>
  <c r="X76" l="1"/>
  <c r="AK74"/>
  <c r="V75"/>
  <c r="AA75"/>
  <c r="AI75"/>
  <c r="AF75"/>
  <c r="AD76"/>
  <c r="AH76"/>
  <c r="AG76"/>
  <c r="AE76"/>
  <c r="AC76"/>
  <c r="Y76"/>
  <c r="Z76"/>
  <c r="AB76"/>
  <c r="W76"/>
  <c r="U76"/>
  <c r="T76"/>
  <c r="O75"/>
  <c r="L75"/>
  <c r="M75"/>
  <c r="N76"/>
  <c r="K76"/>
  <c r="P76" s="1"/>
  <c r="H76"/>
  <c r="J76"/>
  <c r="I76"/>
  <c r="G76"/>
  <c r="E76"/>
  <c r="B76"/>
  <c r="C76" s="1"/>
  <c r="D76" s="1"/>
  <c r="A77"/>
  <c r="X77" s="1"/>
  <c r="V76" l="1"/>
  <c r="AA76"/>
  <c r="AI76"/>
  <c r="AF76"/>
  <c r="AJ75"/>
  <c r="AL75" s="1"/>
  <c r="AK75"/>
  <c r="AD77"/>
  <c r="AH77"/>
  <c r="AG77"/>
  <c r="AE77"/>
  <c r="AB77"/>
  <c r="AC77"/>
  <c r="Z77"/>
  <c r="Y77"/>
  <c r="W77"/>
  <c r="U77"/>
  <c r="T77"/>
  <c r="N77"/>
  <c r="K77"/>
  <c r="P77" s="1"/>
  <c r="O76"/>
  <c r="M76"/>
  <c r="L76"/>
  <c r="J77"/>
  <c r="I77"/>
  <c r="H77"/>
  <c r="G77"/>
  <c r="E77"/>
  <c r="B77"/>
  <c r="C77" s="1"/>
  <c r="D77" s="1"/>
  <c r="A78"/>
  <c r="X78" l="1"/>
  <c r="AI77"/>
  <c r="AJ77" s="1"/>
  <c r="AL77" s="1"/>
  <c r="V77"/>
  <c r="AA77"/>
  <c r="AF77"/>
  <c r="AJ76"/>
  <c r="AL76" s="1"/>
  <c r="AK76"/>
  <c r="AD78"/>
  <c r="AH78"/>
  <c r="AG78"/>
  <c r="AC78"/>
  <c r="AE78"/>
  <c r="AB78"/>
  <c r="Z78"/>
  <c r="Y78"/>
  <c r="W78"/>
  <c r="U78"/>
  <c r="T78"/>
  <c r="N78"/>
  <c r="K78"/>
  <c r="P78" s="1"/>
  <c r="O77"/>
  <c r="M77"/>
  <c r="L77"/>
  <c r="J78"/>
  <c r="I78"/>
  <c r="H78"/>
  <c r="G78"/>
  <c r="E78"/>
  <c r="B78"/>
  <c r="C78" s="1"/>
  <c r="D78" s="1"/>
  <c r="A79"/>
  <c r="X79" l="1"/>
  <c r="AK77"/>
  <c r="AI78"/>
  <c r="AJ78" s="1"/>
  <c r="AL78" s="1"/>
  <c r="AF78"/>
  <c r="V78"/>
  <c r="AA78"/>
  <c r="AD79"/>
  <c r="AH79"/>
  <c r="AG79"/>
  <c r="AE79"/>
  <c r="AC79"/>
  <c r="Z79"/>
  <c r="Y79"/>
  <c r="AB79"/>
  <c r="W79"/>
  <c r="T79"/>
  <c r="U79"/>
  <c r="N79"/>
  <c r="K79"/>
  <c r="P79" s="1"/>
  <c r="O78"/>
  <c r="M78"/>
  <c r="L78"/>
  <c r="J79"/>
  <c r="I79"/>
  <c r="H79"/>
  <c r="G79"/>
  <c r="E79"/>
  <c r="B79"/>
  <c r="C79" s="1"/>
  <c r="D79" s="1"/>
  <c r="A80"/>
  <c r="X80" l="1"/>
  <c r="V79"/>
  <c r="AK78"/>
  <c r="AF79"/>
  <c r="AI79"/>
  <c r="AJ79" s="1"/>
  <c r="AL79" s="1"/>
  <c r="AA79"/>
  <c r="AD80"/>
  <c r="AH80"/>
  <c r="AG80"/>
  <c r="AE80"/>
  <c r="AC80"/>
  <c r="Y80"/>
  <c r="Z80"/>
  <c r="AB80"/>
  <c r="W80"/>
  <c r="U80"/>
  <c r="T80"/>
  <c r="O79"/>
  <c r="L79"/>
  <c r="M79"/>
  <c r="N80"/>
  <c r="K80"/>
  <c r="P80" s="1"/>
  <c r="J80"/>
  <c r="H80"/>
  <c r="I80"/>
  <c r="G80"/>
  <c r="E80"/>
  <c r="B80"/>
  <c r="C80" s="1"/>
  <c r="D80" s="1"/>
  <c r="A81"/>
  <c r="X81" l="1"/>
  <c r="AK79"/>
  <c r="AA80"/>
  <c r="AF80"/>
  <c r="AI80"/>
  <c r="V80"/>
  <c r="AD81"/>
  <c r="AH81"/>
  <c r="AG81"/>
  <c r="AE81"/>
  <c r="AC81"/>
  <c r="Z81"/>
  <c r="Y81"/>
  <c r="AB81"/>
  <c r="W81"/>
  <c r="U81"/>
  <c r="T81"/>
  <c r="N81"/>
  <c r="K81"/>
  <c r="P81" s="1"/>
  <c r="O80"/>
  <c r="L80"/>
  <c r="M80"/>
  <c r="J81"/>
  <c r="I81"/>
  <c r="H81"/>
  <c r="G81"/>
  <c r="E81"/>
  <c r="B81"/>
  <c r="C81" s="1"/>
  <c r="D81" s="1"/>
  <c r="A82"/>
  <c r="X82" l="1"/>
  <c r="AI81"/>
  <c r="AJ81" s="1"/>
  <c r="AL81" s="1"/>
  <c r="V81"/>
  <c r="AF81"/>
  <c r="AA81"/>
  <c r="AJ80"/>
  <c r="AL80" s="1"/>
  <c r="AK80"/>
  <c r="AD82"/>
  <c r="AH82"/>
  <c r="AG82"/>
  <c r="AC82"/>
  <c r="AB82"/>
  <c r="AE82"/>
  <c r="Z82"/>
  <c r="Y82"/>
  <c r="W82"/>
  <c r="U82"/>
  <c r="T82"/>
  <c r="N82"/>
  <c r="K82"/>
  <c r="P82" s="1"/>
  <c r="O81"/>
  <c r="M81"/>
  <c r="L81"/>
  <c r="J82"/>
  <c r="I82"/>
  <c r="G82"/>
  <c r="E82"/>
  <c r="H82"/>
  <c r="B82"/>
  <c r="C82" s="1"/>
  <c r="D82" s="1"/>
  <c r="A83"/>
  <c r="X83" l="1"/>
  <c r="AK81"/>
  <c r="AI82"/>
  <c r="AJ82" s="1"/>
  <c r="AL82" s="1"/>
  <c r="AF82"/>
  <c r="V82"/>
  <c r="AA82"/>
  <c r="AD83"/>
  <c r="AH83"/>
  <c r="AG83"/>
  <c r="AE83"/>
  <c r="Z83"/>
  <c r="AC83"/>
  <c r="AB83"/>
  <c r="Y83"/>
  <c r="W83"/>
  <c r="U83"/>
  <c r="T83"/>
  <c r="O82"/>
  <c r="M82"/>
  <c r="L82"/>
  <c r="N83"/>
  <c r="K83"/>
  <c r="P83" s="1"/>
  <c r="J83"/>
  <c r="I83"/>
  <c r="H83"/>
  <c r="E83"/>
  <c r="G83"/>
  <c r="B83"/>
  <c r="C83" s="1"/>
  <c r="D83" s="1"/>
  <c r="A84"/>
  <c r="X84" l="1"/>
  <c r="AF83"/>
  <c r="AK82"/>
  <c r="AI83"/>
  <c r="AJ83" s="1"/>
  <c r="AL83" s="1"/>
  <c r="V83"/>
  <c r="AA83"/>
  <c r="AH84"/>
  <c r="AD84"/>
  <c r="AG84"/>
  <c r="AE84"/>
  <c r="AC84"/>
  <c r="Y84"/>
  <c r="AB84"/>
  <c r="Z84"/>
  <c r="W84"/>
  <c r="U84"/>
  <c r="T84"/>
  <c r="N84"/>
  <c r="K84"/>
  <c r="P84" s="1"/>
  <c r="O83"/>
  <c r="L83"/>
  <c r="M83"/>
  <c r="H84"/>
  <c r="J84"/>
  <c r="I84"/>
  <c r="G84"/>
  <c r="E84"/>
  <c r="B84"/>
  <c r="C84" s="1"/>
  <c r="D84" s="1"/>
  <c r="A85"/>
  <c r="X85" l="1"/>
  <c r="AI84"/>
  <c r="AJ84" s="1"/>
  <c r="AL84" s="1"/>
  <c r="AK83"/>
  <c r="V84"/>
  <c r="AA84"/>
  <c r="AF84"/>
  <c r="AH85"/>
  <c r="AG85"/>
  <c r="AE85"/>
  <c r="AD85"/>
  <c r="AB85"/>
  <c r="AC85"/>
  <c r="Z85"/>
  <c r="Y85"/>
  <c r="W85"/>
  <c r="U85"/>
  <c r="T85"/>
  <c r="N85"/>
  <c r="K85"/>
  <c r="P85" s="1"/>
  <c r="O84"/>
  <c r="M84"/>
  <c r="L84"/>
  <c r="J85"/>
  <c r="I85"/>
  <c r="H85"/>
  <c r="G85"/>
  <c r="E85"/>
  <c r="B85"/>
  <c r="C85" s="1"/>
  <c r="D85" s="1"/>
  <c r="A86"/>
  <c r="X86" l="1"/>
  <c r="AK84"/>
  <c r="AI85"/>
  <c r="AK85" s="1"/>
  <c r="V85"/>
  <c r="AA85"/>
  <c r="AF85"/>
  <c r="AH86"/>
  <c r="AG86"/>
  <c r="AE86"/>
  <c r="AC86"/>
  <c r="AD86"/>
  <c r="Z86"/>
  <c r="Y86"/>
  <c r="AB86"/>
  <c r="W86"/>
  <c r="T86"/>
  <c r="U86"/>
  <c r="O85"/>
  <c r="M85"/>
  <c r="L85"/>
  <c r="N86"/>
  <c r="K86"/>
  <c r="P86" s="1"/>
  <c r="J86"/>
  <c r="I86"/>
  <c r="H86"/>
  <c r="G86"/>
  <c r="E86"/>
  <c r="B86"/>
  <c r="C86" s="1"/>
  <c r="D86" s="1"/>
  <c r="A87"/>
  <c r="X87" l="1"/>
  <c r="AJ85"/>
  <c r="AL85" s="1"/>
  <c r="AI86"/>
  <c r="AJ86" s="1"/>
  <c r="AL86" s="1"/>
  <c r="V86"/>
  <c r="AF86"/>
  <c r="AA86"/>
  <c r="AH87"/>
  <c r="AG87"/>
  <c r="AE87"/>
  <c r="AD87"/>
  <c r="AC87"/>
  <c r="Z87"/>
  <c r="AB87"/>
  <c r="Y87"/>
  <c r="W87"/>
  <c r="T87"/>
  <c r="U87"/>
  <c r="N87"/>
  <c r="K87"/>
  <c r="P87" s="1"/>
  <c r="O86"/>
  <c r="M86"/>
  <c r="L86"/>
  <c r="J87"/>
  <c r="I87"/>
  <c r="H87"/>
  <c r="E87"/>
  <c r="G87"/>
  <c r="B87"/>
  <c r="C87" s="1"/>
  <c r="D87" s="1"/>
  <c r="A88"/>
  <c r="X88" l="1"/>
  <c r="AK86"/>
  <c r="AI87"/>
  <c r="AK87" s="1"/>
  <c r="AA87"/>
  <c r="AF87"/>
  <c r="V87"/>
  <c r="AG88"/>
  <c r="AE88"/>
  <c r="AH88"/>
  <c r="AD88"/>
  <c r="AC88"/>
  <c r="Y88"/>
  <c r="AB88"/>
  <c r="Z88"/>
  <c r="W88"/>
  <c r="U88"/>
  <c r="T88"/>
  <c r="O87"/>
  <c r="L87"/>
  <c r="M87"/>
  <c r="N88"/>
  <c r="K88"/>
  <c r="P88" s="1"/>
  <c r="H88"/>
  <c r="I88"/>
  <c r="J88"/>
  <c r="G88"/>
  <c r="E88"/>
  <c r="B88"/>
  <c r="C88" s="1"/>
  <c r="D88" s="1"/>
  <c r="A89"/>
  <c r="X89" s="1"/>
  <c r="AJ87" l="1"/>
  <c r="AL87" s="1"/>
  <c r="AI88"/>
  <c r="AJ88" s="1"/>
  <c r="AL88" s="1"/>
  <c r="V88"/>
  <c r="AF88"/>
  <c r="AA88"/>
  <c r="AG89"/>
  <c r="AE89"/>
  <c r="AD89"/>
  <c r="AB89"/>
  <c r="AH89"/>
  <c r="Z89"/>
  <c r="AC89"/>
  <c r="Y89"/>
  <c r="W89"/>
  <c r="U89"/>
  <c r="T89"/>
  <c r="N89"/>
  <c r="K89"/>
  <c r="P89" s="1"/>
  <c r="O88"/>
  <c r="L88"/>
  <c r="M88"/>
  <c r="J89"/>
  <c r="I89"/>
  <c r="H89"/>
  <c r="G89"/>
  <c r="E89"/>
  <c r="B89"/>
  <c r="C89" s="1"/>
  <c r="D89" s="1"/>
  <c r="A90"/>
  <c r="X90" s="1"/>
  <c r="AK88" l="1"/>
  <c r="V89"/>
  <c r="AA89"/>
  <c r="AF89"/>
  <c r="AI89"/>
  <c r="AG90"/>
  <c r="AE90"/>
  <c r="AD90"/>
  <c r="AH90"/>
  <c r="AC90"/>
  <c r="AB90"/>
  <c r="Z90"/>
  <c r="Y90"/>
  <c r="W90"/>
  <c r="U90"/>
  <c r="T90"/>
  <c r="O89"/>
  <c r="M89"/>
  <c r="L89"/>
  <c r="N90"/>
  <c r="K90"/>
  <c r="P90" s="1"/>
  <c r="J90"/>
  <c r="I90"/>
  <c r="G90"/>
  <c r="E90"/>
  <c r="H90"/>
  <c r="B90"/>
  <c r="C90" s="1"/>
  <c r="D90" s="1"/>
  <c r="A91"/>
  <c r="X91" l="1"/>
  <c r="AI90"/>
  <c r="AJ90" s="1"/>
  <c r="AL90" s="1"/>
  <c r="AF90"/>
  <c r="V90"/>
  <c r="AA90"/>
  <c r="AJ89"/>
  <c r="AL89" s="1"/>
  <c r="AK89"/>
  <c r="AG91"/>
  <c r="AE91"/>
  <c r="AD91"/>
  <c r="AH91"/>
  <c r="Z91"/>
  <c r="AC91"/>
  <c r="AB91"/>
  <c r="Y91"/>
  <c r="W91"/>
  <c r="U91"/>
  <c r="T91"/>
  <c r="N91"/>
  <c r="K91"/>
  <c r="P91" s="1"/>
  <c r="O90"/>
  <c r="M90"/>
  <c r="L90"/>
  <c r="J91"/>
  <c r="I91"/>
  <c r="H91"/>
  <c r="G91"/>
  <c r="E91"/>
  <c r="B91"/>
  <c r="C91" s="1"/>
  <c r="D91" s="1"/>
  <c r="A92"/>
  <c r="X92" s="1"/>
  <c r="V91" l="1"/>
  <c r="AK90"/>
  <c r="AI91"/>
  <c r="AA91"/>
  <c r="AF91"/>
  <c r="AG92"/>
  <c r="AE92"/>
  <c r="AD92"/>
  <c r="AH92"/>
  <c r="AC92"/>
  <c r="Y92"/>
  <c r="AB92"/>
  <c r="Z92"/>
  <c r="W92"/>
  <c r="U92"/>
  <c r="T92"/>
  <c r="O91"/>
  <c r="L91"/>
  <c r="M91"/>
  <c r="N92"/>
  <c r="K92"/>
  <c r="P92" s="1"/>
  <c r="H92"/>
  <c r="J92"/>
  <c r="I92"/>
  <c r="G92"/>
  <c r="E92"/>
  <c r="B92"/>
  <c r="C92" s="1"/>
  <c r="D92" s="1"/>
  <c r="A93"/>
  <c r="X93" l="1"/>
  <c r="AF92"/>
  <c r="AI92"/>
  <c r="AJ92" s="1"/>
  <c r="AL92" s="1"/>
  <c r="V92"/>
  <c r="AA92"/>
  <c r="AJ91"/>
  <c r="AL91" s="1"/>
  <c r="AK91"/>
  <c r="AG93"/>
  <c r="AE93"/>
  <c r="AD93"/>
  <c r="AH93"/>
  <c r="AB93"/>
  <c r="Y93"/>
  <c r="AC93"/>
  <c r="Z93"/>
  <c r="W93"/>
  <c r="U93"/>
  <c r="T93"/>
  <c r="N93"/>
  <c r="K93"/>
  <c r="P93" s="1"/>
  <c r="O92"/>
  <c r="M92"/>
  <c r="L92"/>
  <c r="J93"/>
  <c r="I93"/>
  <c r="H93"/>
  <c r="G93"/>
  <c r="E93"/>
  <c r="B93"/>
  <c r="C93" s="1"/>
  <c r="D93" s="1"/>
  <c r="A94"/>
  <c r="X94" l="1"/>
  <c r="AK92"/>
  <c r="AA93"/>
  <c r="AF93"/>
  <c r="AI93"/>
  <c r="V93"/>
  <c r="AG94"/>
  <c r="AE94"/>
  <c r="AD94"/>
  <c r="AH94"/>
  <c r="AC94"/>
  <c r="AB94"/>
  <c r="Z94"/>
  <c r="Y94"/>
  <c r="W94"/>
  <c r="U94"/>
  <c r="T94"/>
  <c r="N94"/>
  <c r="K94"/>
  <c r="P94" s="1"/>
  <c r="O93"/>
  <c r="M93"/>
  <c r="L93"/>
  <c r="J94"/>
  <c r="I94"/>
  <c r="H94"/>
  <c r="G94"/>
  <c r="E94"/>
  <c r="B94"/>
  <c r="C94" s="1"/>
  <c r="D94" s="1"/>
  <c r="A95"/>
  <c r="X95" l="1"/>
  <c r="AI94"/>
  <c r="AJ94" s="1"/>
  <c r="AL94" s="1"/>
  <c r="V94"/>
  <c r="AA94"/>
  <c r="AF94"/>
  <c r="AJ93"/>
  <c r="AL93" s="1"/>
  <c r="AK93"/>
  <c r="AG95"/>
  <c r="AE95"/>
  <c r="AD95"/>
  <c r="AH95"/>
  <c r="AC95"/>
  <c r="Z95"/>
  <c r="AB95"/>
  <c r="Y95"/>
  <c r="W95"/>
  <c r="T95"/>
  <c r="U95"/>
  <c r="O94"/>
  <c r="M94"/>
  <c r="L94"/>
  <c r="N95"/>
  <c r="K95"/>
  <c r="P95" s="1"/>
  <c r="J95"/>
  <c r="I95"/>
  <c r="H95"/>
  <c r="G95"/>
  <c r="E95"/>
  <c r="B95"/>
  <c r="C95" s="1"/>
  <c r="D95" s="1"/>
  <c r="A96"/>
  <c r="X96" l="1"/>
  <c r="AK94"/>
  <c r="AF95"/>
  <c r="AA95"/>
  <c r="AI95"/>
  <c r="AK95" s="1"/>
  <c r="V95"/>
  <c r="AG96"/>
  <c r="AE96"/>
  <c r="AD96"/>
  <c r="AH96"/>
  <c r="AC96"/>
  <c r="Y96"/>
  <c r="AB96"/>
  <c r="Z96"/>
  <c r="W96"/>
  <c r="U96"/>
  <c r="T96"/>
  <c r="N96"/>
  <c r="K96"/>
  <c r="P96" s="1"/>
  <c r="O95"/>
  <c r="L95"/>
  <c r="M95"/>
  <c r="J96"/>
  <c r="H96"/>
  <c r="I96"/>
  <c r="G96"/>
  <c r="E96"/>
  <c r="B96"/>
  <c r="C96" s="1"/>
  <c r="D96" s="1"/>
  <c r="A97"/>
  <c r="X97" s="1"/>
  <c r="AJ95" l="1"/>
  <c r="AL95" s="1"/>
  <c r="AI96"/>
  <c r="AJ96" s="1"/>
  <c r="AL96" s="1"/>
  <c r="V96"/>
  <c r="AF96"/>
  <c r="AA96"/>
  <c r="AG97"/>
  <c r="AE97"/>
  <c r="AD97"/>
  <c r="AH97"/>
  <c r="Z97"/>
  <c r="Y97"/>
  <c r="AC97"/>
  <c r="AB97"/>
  <c r="W97"/>
  <c r="U97"/>
  <c r="T97"/>
  <c r="O96"/>
  <c r="L96"/>
  <c r="M96"/>
  <c r="N97"/>
  <c r="K97"/>
  <c r="P97" s="1"/>
  <c r="J97"/>
  <c r="I97"/>
  <c r="H97"/>
  <c r="G97"/>
  <c r="E97"/>
  <c r="B97"/>
  <c r="C97" s="1"/>
  <c r="D97" s="1"/>
  <c r="A98"/>
  <c r="X98" s="1"/>
  <c r="AK96" l="1"/>
  <c r="AF97"/>
  <c r="V97"/>
  <c r="AI97"/>
  <c r="AA97"/>
  <c r="AG98"/>
  <c r="AE98"/>
  <c r="AD98"/>
  <c r="AH98"/>
  <c r="AC98"/>
  <c r="AB98"/>
  <c r="Z98"/>
  <c r="Y98"/>
  <c r="W98"/>
  <c r="U98"/>
  <c r="T98"/>
  <c r="N98"/>
  <c r="K98"/>
  <c r="P98" s="1"/>
  <c r="O97"/>
  <c r="M97"/>
  <c r="L97"/>
  <c r="J98"/>
  <c r="I98"/>
  <c r="G98"/>
  <c r="E98"/>
  <c r="H98"/>
  <c r="B98"/>
  <c r="C98" s="1"/>
  <c r="D98" s="1"/>
  <c r="A99"/>
  <c r="X99" s="1"/>
  <c r="V98" l="1"/>
  <c r="AA98"/>
  <c r="AI98"/>
  <c r="AK98" s="1"/>
  <c r="AF98"/>
  <c r="AJ97"/>
  <c r="AL97" s="1"/>
  <c r="AK97"/>
  <c r="AG99"/>
  <c r="AE99"/>
  <c r="AD99"/>
  <c r="AH99"/>
  <c r="Z99"/>
  <c r="AC99"/>
  <c r="AB99"/>
  <c r="Y99"/>
  <c r="W99"/>
  <c r="U99"/>
  <c r="T99"/>
  <c r="N99"/>
  <c r="K99"/>
  <c r="P99" s="1"/>
  <c r="O98"/>
  <c r="M98"/>
  <c r="L98"/>
  <c r="J99"/>
  <c r="I99"/>
  <c r="H99"/>
  <c r="E99"/>
  <c r="G99"/>
  <c r="B99"/>
  <c r="C99" s="1"/>
  <c r="D99" s="1"/>
  <c r="A100"/>
  <c r="X100" l="1"/>
  <c r="AJ98"/>
  <c r="AL98" s="1"/>
  <c r="AA99"/>
  <c r="AF99"/>
  <c r="AI99"/>
  <c r="V99"/>
  <c r="AE100"/>
  <c r="AH100"/>
  <c r="AD100"/>
  <c r="AG100"/>
  <c r="AC100"/>
  <c r="Y100"/>
  <c r="Z100"/>
  <c r="AB100"/>
  <c r="W100"/>
  <c r="U100"/>
  <c r="T100"/>
  <c r="O99"/>
  <c r="L99"/>
  <c r="M99"/>
  <c r="N100"/>
  <c r="K100"/>
  <c r="P100" s="1"/>
  <c r="H100"/>
  <c r="J100"/>
  <c r="I100"/>
  <c r="G100"/>
  <c r="E100"/>
  <c r="B100"/>
  <c r="C100" s="1"/>
  <c r="D100" s="1"/>
  <c r="A101"/>
  <c r="X101" s="1"/>
  <c r="V100" l="1"/>
  <c r="AA100"/>
  <c r="AI100"/>
  <c r="AF100"/>
  <c r="AJ99"/>
  <c r="AL99" s="1"/>
  <c r="AK99"/>
  <c r="AE101"/>
  <c r="AD101"/>
  <c r="AH101"/>
  <c r="AG101"/>
  <c r="AB101"/>
  <c r="Z101"/>
  <c r="AC101"/>
  <c r="Y101"/>
  <c r="W101"/>
  <c r="U101"/>
  <c r="T101"/>
  <c r="N101"/>
  <c r="K101"/>
  <c r="P101" s="1"/>
  <c r="O100"/>
  <c r="M100"/>
  <c r="L100"/>
  <c r="J101"/>
  <c r="I101"/>
  <c r="H101"/>
  <c r="G101"/>
  <c r="E101"/>
  <c r="B101"/>
  <c r="C101" s="1"/>
  <c r="D101" s="1"/>
  <c r="A102"/>
  <c r="X102" l="1"/>
  <c r="AF101"/>
  <c r="V101"/>
  <c r="AA101"/>
  <c r="AI101"/>
  <c r="AJ100"/>
  <c r="AL100" s="1"/>
  <c r="AK100"/>
  <c r="AE102"/>
  <c r="AD102"/>
  <c r="AH102"/>
  <c r="AG102"/>
  <c r="AC102"/>
  <c r="Z102"/>
  <c r="AB102"/>
  <c r="Y102"/>
  <c r="W102"/>
  <c r="T102"/>
  <c r="U102"/>
  <c r="N102"/>
  <c r="K102"/>
  <c r="P102" s="1"/>
  <c r="O101"/>
  <c r="M101"/>
  <c r="L101"/>
  <c r="J102"/>
  <c r="I102"/>
  <c r="H102"/>
  <c r="G102"/>
  <c r="E102"/>
  <c r="B102"/>
  <c r="C102" s="1"/>
  <c r="D102" s="1"/>
  <c r="A103"/>
  <c r="X103" l="1"/>
  <c r="AI102"/>
  <c r="AJ102" s="1"/>
  <c r="AL102" s="1"/>
  <c r="AA102"/>
  <c r="V102"/>
  <c r="AF102"/>
  <c r="AJ101"/>
  <c r="AL101" s="1"/>
  <c r="AK101"/>
  <c r="AE103"/>
  <c r="AD103"/>
  <c r="AH103"/>
  <c r="AG103"/>
  <c r="AC103"/>
  <c r="Z103"/>
  <c r="AB103"/>
  <c r="Y103"/>
  <c r="W103"/>
  <c r="T103"/>
  <c r="U103"/>
  <c r="O102"/>
  <c r="M102"/>
  <c r="L102"/>
  <c r="N103"/>
  <c r="K103"/>
  <c r="P103" s="1"/>
  <c r="J103"/>
  <c r="I103"/>
  <c r="H103"/>
  <c r="E103"/>
  <c r="G103"/>
  <c r="B103"/>
  <c r="C103" s="1"/>
  <c r="D103" s="1"/>
  <c r="A104"/>
  <c r="X104" l="1"/>
  <c r="AK102"/>
  <c r="AI103"/>
  <c r="AK103" s="1"/>
  <c r="AF103"/>
  <c r="V103"/>
  <c r="AA103"/>
  <c r="AE104"/>
  <c r="AD104"/>
  <c r="AH104"/>
  <c r="AG104"/>
  <c r="AC104"/>
  <c r="Y104"/>
  <c r="AB104"/>
  <c r="Z104"/>
  <c r="W104"/>
  <c r="U104"/>
  <c r="T104"/>
  <c r="N104"/>
  <c r="K104"/>
  <c r="P104" s="1"/>
  <c r="O103"/>
  <c r="L103"/>
  <c r="M103"/>
  <c r="H104"/>
  <c r="I104"/>
  <c r="J104"/>
  <c r="G104"/>
  <c r="E104"/>
  <c r="B104"/>
  <c r="C104" s="1"/>
  <c r="D104" s="1"/>
  <c r="A105"/>
  <c r="X105" l="1"/>
  <c r="AJ103"/>
  <c r="AL103" s="1"/>
  <c r="V104"/>
  <c r="AI104"/>
  <c r="AJ104" s="1"/>
  <c r="AL104" s="1"/>
  <c r="AA104"/>
  <c r="AF104"/>
  <c r="AE105"/>
  <c r="AD105"/>
  <c r="AH105"/>
  <c r="AC105"/>
  <c r="AB105"/>
  <c r="Z105"/>
  <c r="AG105"/>
  <c r="Y105"/>
  <c r="W105"/>
  <c r="U105"/>
  <c r="T105"/>
  <c r="N105"/>
  <c r="K105"/>
  <c r="P105" s="1"/>
  <c r="O104"/>
  <c r="L104"/>
  <c r="M104"/>
  <c r="J105"/>
  <c r="I105"/>
  <c r="H105"/>
  <c r="G105"/>
  <c r="E105"/>
  <c r="B105"/>
  <c r="C105" s="1"/>
  <c r="D105" s="1"/>
  <c r="A106"/>
  <c r="X106" l="1"/>
  <c r="AF105"/>
  <c r="AK104"/>
  <c r="V105"/>
  <c r="AA105"/>
  <c r="AI105"/>
  <c r="AE106"/>
  <c r="AD106"/>
  <c r="AH106"/>
  <c r="AG106"/>
  <c r="AC106"/>
  <c r="AB106"/>
  <c r="Z106"/>
  <c r="Y106"/>
  <c r="W106"/>
  <c r="U106"/>
  <c r="T106"/>
  <c r="N106"/>
  <c r="K106"/>
  <c r="P106" s="1"/>
  <c r="O105"/>
  <c r="M105"/>
  <c r="L105"/>
  <c r="J106"/>
  <c r="I106"/>
  <c r="G106"/>
  <c r="E106"/>
  <c r="H106"/>
  <c r="B106"/>
  <c r="C106" s="1"/>
  <c r="D106" s="1"/>
  <c r="A107"/>
  <c r="X107" s="1"/>
  <c r="AF106" l="1"/>
  <c r="AI106"/>
  <c r="V106"/>
  <c r="AA106"/>
  <c r="AJ105"/>
  <c r="AL105" s="1"/>
  <c r="AK105"/>
  <c r="AE107"/>
  <c r="AD107"/>
  <c r="AH107"/>
  <c r="AC107"/>
  <c r="AG107"/>
  <c r="Z107"/>
  <c r="AB107"/>
  <c r="Y107"/>
  <c r="W107"/>
  <c r="U107"/>
  <c r="T107"/>
  <c r="O106"/>
  <c r="M106"/>
  <c r="L106"/>
  <c r="N107"/>
  <c r="K107"/>
  <c r="P107" s="1"/>
  <c r="J107"/>
  <c r="I107"/>
  <c r="H107"/>
  <c r="G107"/>
  <c r="E107"/>
  <c r="B107"/>
  <c r="C107" s="1"/>
  <c r="D107" s="1"/>
  <c r="A108"/>
  <c r="X108" s="1"/>
  <c r="AF107" l="1"/>
  <c r="AI107"/>
  <c r="V107"/>
  <c r="AA107"/>
  <c r="AJ106"/>
  <c r="AL106" s="1"/>
  <c r="AK106"/>
  <c r="AE108"/>
  <c r="AD108"/>
  <c r="AH108"/>
  <c r="AG108"/>
  <c r="AC108"/>
  <c r="Y108"/>
  <c r="Z108"/>
  <c r="AB108"/>
  <c r="W108"/>
  <c r="U108"/>
  <c r="T108"/>
  <c r="N108"/>
  <c r="K108"/>
  <c r="P108" s="1"/>
  <c r="O107"/>
  <c r="L107"/>
  <c r="M107"/>
  <c r="H108"/>
  <c r="J108"/>
  <c r="I108"/>
  <c r="G108"/>
  <c r="E108"/>
  <c r="B108"/>
  <c r="C108" s="1"/>
  <c r="D108" s="1"/>
  <c r="A109"/>
  <c r="X109" s="1"/>
  <c r="AF108" l="1"/>
  <c r="AI108"/>
  <c r="AA108"/>
  <c r="V108"/>
  <c r="AJ107"/>
  <c r="AL107" s="1"/>
  <c r="AK107"/>
  <c r="AE109"/>
  <c r="AD109"/>
  <c r="AH109"/>
  <c r="AC109"/>
  <c r="AG109"/>
  <c r="AB109"/>
  <c r="Z109"/>
  <c r="Y109"/>
  <c r="W109"/>
  <c r="U109"/>
  <c r="T109"/>
  <c r="N109"/>
  <c r="K109"/>
  <c r="P109" s="1"/>
  <c r="O108"/>
  <c r="M108"/>
  <c r="L108"/>
  <c r="J109"/>
  <c r="I109"/>
  <c r="H109"/>
  <c r="G109"/>
  <c r="E109"/>
  <c r="B109"/>
  <c r="C109" s="1"/>
  <c r="D109" s="1"/>
  <c r="A110"/>
  <c r="X110" l="1"/>
  <c r="AF109"/>
  <c r="AI109"/>
  <c r="V109"/>
  <c r="AA109"/>
  <c r="AJ108"/>
  <c r="AL108" s="1"/>
  <c r="AK108"/>
  <c r="AE110"/>
  <c r="AD110"/>
  <c r="AH110"/>
  <c r="AG110"/>
  <c r="AC110"/>
  <c r="AB110"/>
  <c r="Z110"/>
  <c r="Y110"/>
  <c r="W110"/>
  <c r="U110"/>
  <c r="T110"/>
  <c r="N110"/>
  <c r="K110"/>
  <c r="P110" s="1"/>
  <c r="O109"/>
  <c r="M109"/>
  <c r="L109"/>
  <c r="J110"/>
  <c r="I110"/>
  <c r="H110"/>
  <c r="G110"/>
  <c r="E110"/>
  <c r="B110"/>
  <c r="C110" s="1"/>
  <c r="D110" s="1"/>
  <c r="A111"/>
  <c r="X111" l="1"/>
  <c r="AF110"/>
  <c r="AI110"/>
  <c r="V110"/>
  <c r="AA110"/>
  <c r="AJ109"/>
  <c r="AL109" s="1"/>
  <c r="AK109"/>
  <c r="AE111"/>
  <c r="AD111"/>
  <c r="AH111"/>
  <c r="AC111"/>
  <c r="AG111"/>
  <c r="Z111"/>
  <c r="AB111"/>
  <c r="Y111"/>
  <c r="W111"/>
  <c r="T111"/>
  <c r="U111"/>
  <c r="O110"/>
  <c r="M110"/>
  <c r="L110"/>
  <c r="N111"/>
  <c r="K111"/>
  <c r="P111" s="1"/>
  <c r="J111"/>
  <c r="I111"/>
  <c r="H111"/>
  <c r="G111"/>
  <c r="E111"/>
  <c r="B111"/>
  <c r="C111" s="1"/>
  <c r="D111" s="1"/>
  <c r="A112"/>
  <c r="X112" l="1"/>
  <c r="AF111"/>
  <c r="V111"/>
  <c r="AI111"/>
  <c r="AA111"/>
  <c r="AJ110"/>
  <c r="AL110" s="1"/>
  <c r="AK110"/>
  <c r="AE112"/>
  <c r="AD112"/>
  <c r="AH112"/>
  <c r="AG112"/>
  <c r="AC112"/>
  <c r="Y112"/>
  <c r="AB112"/>
  <c r="Z112"/>
  <c r="W112"/>
  <c r="U112"/>
  <c r="T112"/>
  <c r="N112"/>
  <c r="K112"/>
  <c r="P112" s="1"/>
  <c r="O111"/>
  <c r="L111"/>
  <c r="M111"/>
  <c r="J112"/>
  <c r="H112"/>
  <c r="I112"/>
  <c r="G112"/>
  <c r="E112"/>
  <c r="B112"/>
  <c r="C112" s="1"/>
  <c r="D112" s="1"/>
  <c r="A113"/>
  <c r="X113" l="1"/>
  <c r="AF112"/>
  <c r="V112"/>
  <c r="AA112"/>
  <c r="AI112"/>
  <c r="AJ111"/>
  <c r="AL111" s="1"/>
  <c r="AK111"/>
  <c r="AE113"/>
  <c r="AD113"/>
  <c r="AH113"/>
  <c r="AC113"/>
  <c r="Z113"/>
  <c r="Y113"/>
  <c r="AG113"/>
  <c r="AB113"/>
  <c r="W113"/>
  <c r="U113"/>
  <c r="T113"/>
  <c r="N113"/>
  <c r="K113"/>
  <c r="P113" s="1"/>
  <c r="O112"/>
  <c r="L112"/>
  <c r="M112"/>
  <c r="J113"/>
  <c r="I113"/>
  <c r="H113"/>
  <c r="G113"/>
  <c r="E113"/>
  <c r="B113"/>
  <c r="C113" s="1"/>
  <c r="D113" s="1"/>
  <c r="A114"/>
  <c r="X114" s="1"/>
  <c r="AA113" l="1"/>
  <c r="AF113"/>
  <c r="V113"/>
  <c r="AJ112"/>
  <c r="AL112" s="1"/>
  <c r="AK112"/>
  <c r="AI113"/>
  <c r="AE114"/>
  <c r="AD114"/>
  <c r="AH114"/>
  <c r="AG114"/>
  <c r="AC114"/>
  <c r="AB114"/>
  <c r="Z114"/>
  <c r="Y114"/>
  <c r="W114"/>
  <c r="U114"/>
  <c r="T114"/>
  <c r="N114"/>
  <c r="K114"/>
  <c r="P114" s="1"/>
  <c r="O113"/>
  <c r="M113"/>
  <c r="L113"/>
  <c r="J114"/>
  <c r="I114"/>
  <c r="G114"/>
  <c r="E114"/>
  <c r="H114"/>
  <c r="B114"/>
  <c r="C114" s="1"/>
  <c r="D114" s="1"/>
  <c r="A115"/>
  <c r="X115" s="1"/>
  <c r="AI114" l="1"/>
  <c r="AJ114" s="1"/>
  <c r="AL114" s="1"/>
  <c r="V114"/>
  <c r="AA114"/>
  <c r="AJ113"/>
  <c r="AL113" s="1"/>
  <c r="AK113"/>
  <c r="AF114"/>
  <c r="AH115"/>
  <c r="AG115"/>
  <c r="AE115"/>
  <c r="AD115"/>
  <c r="AC115"/>
  <c r="Z115"/>
  <c r="AB115"/>
  <c r="Y115"/>
  <c r="W115"/>
  <c r="U115"/>
  <c r="T115"/>
  <c r="N115"/>
  <c r="K115"/>
  <c r="P115" s="1"/>
  <c r="O114"/>
  <c r="M114"/>
  <c r="L114"/>
  <c r="J115"/>
  <c r="I115"/>
  <c r="H115"/>
  <c r="E115"/>
  <c r="G115"/>
  <c r="B115"/>
  <c r="C115" s="1"/>
  <c r="D115" s="1"/>
  <c r="A116"/>
  <c r="X116" s="1"/>
  <c r="AI115" l="1"/>
  <c r="AK115" s="1"/>
  <c r="AK114"/>
  <c r="V115"/>
  <c r="AA115"/>
  <c r="AF115"/>
  <c r="AG116"/>
  <c r="AH116"/>
  <c r="AE116"/>
  <c r="AD116"/>
  <c r="AC116"/>
  <c r="Y116"/>
  <c r="AB116"/>
  <c r="Z116"/>
  <c r="W116"/>
  <c r="U116"/>
  <c r="T116"/>
  <c r="N116"/>
  <c r="K116"/>
  <c r="P116" s="1"/>
  <c r="O115"/>
  <c r="L115"/>
  <c r="M115"/>
  <c r="H116"/>
  <c r="J116"/>
  <c r="I116"/>
  <c r="G116"/>
  <c r="E116"/>
  <c r="B116"/>
  <c r="C116" s="1"/>
  <c r="D116" s="1"/>
  <c r="A117"/>
  <c r="X117" s="1"/>
  <c r="AJ115" l="1"/>
  <c r="AL115" s="1"/>
  <c r="AA116"/>
  <c r="AI116"/>
  <c r="V116"/>
  <c r="AF116"/>
  <c r="AG117"/>
  <c r="AE117"/>
  <c r="AD117"/>
  <c r="AH117"/>
  <c r="AC117"/>
  <c r="AB117"/>
  <c r="Z117"/>
  <c r="Y117"/>
  <c r="W117"/>
  <c r="U117"/>
  <c r="T117"/>
  <c r="N117"/>
  <c r="K117"/>
  <c r="P117" s="1"/>
  <c r="O116"/>
  <c r="M116"/>
  <c r="L116"/>
  <c r="J117"/>
  <c r="I117"/>
  <c r="H117"/>
  <c r="G117"/>
  <c r="E117"/>
  <c r="B117"/>
  <c r="C117" s="1"/>
  <c r="D117" s="1"/>
  <c r="A118"/>
  <c r="X118" s="1"/>
  <c r="V117" l="1"/>
  <c r="AA117"/>
  <c r="AF117"/>
  <c r="AI117"/>
  <c r="AJ116"/>
  <c r="AL116" s="1"/>
  <c r="AK116"/>
  <c r="AG118"/>
  <c r="AE118"/>
  <c r="AH118"/>
  <c r="AD118"/>
  <c r="AC118"/>
  <c r="AB118"/>
  <c r="Z118"/>
  <c r="Y118"/>
  <c r="W118"/>
  <c r="T118"/>
  <c r="U118"/>
  <c r="N118"/>
  <c r="K118"/>
  <c r="P118" s="1"/>
  <c r="O117"/>
  <c r="M117"/>
  <c r="L117"/>
  <c r="J118"/>
  <c r="I118"/>
  <c r="H118"/>
  <c r="G118"/>
  <c r="E118"/>
  <c r="B118"/>
  <c r="C118" s="1"/>
  <c r="D118" s="1"/>
  <c r="A119"/>
  <c r="X119" l="1"/>
  <c r="AA118"/>
  <c r="AF118"/>
  <c r="V118"/>
  <c r="AI118"/>
  <c r="AJ117"/>
  <c r="AL117" s="1"/>
  <c r="AK117"/>
  <c r="AH119"/>
  <c r="AG119"/>
  <c r="AE119"/>
  <c r="AD119"/>
  <c r="AC119"/>
  <c r="Z119"/>
  <c r="Y119"/>
  <c r="AB119"/>
  <c r="W119"/>
  <c r="T119"/>
  <c r="U119"/>
  <c r="N119"/>
  <c r="K119"/>
  <c r="P119" s="1"/>
  <c r="O118"/>
  <c r="M118"/>
  <c r="L118"/>
  <c r="J119"/>
  <c r="I119"/>
  <c r="H119"/>
  <c r="E119"/>
  <c r="G119"/>
  <c r="B119"/>
  <c r="C119" s="1"/>
  <c r="D119" s="1"/>
  <c r="A120"/>
  <c r="X120" s="1"/>
  <c r="AF119" l="1"/>
  <c r="AA119"/>
  <c r="AI119"/>
  <c r="AJ119" s="1"/>
  <c r="AL119" s="1"/>
  <c r="AK118"/>
  <c r="AJ118"/>
  <c r="AL118" s="1"/>
  <c r="V119"/>
  <c r="AG120"/>
  <c r="AE120"/>
  <c r="AH120"/>
  <c r="AC120"/>
  <c r="AD120"/>
  <c r="Y120"/>
  <c r="AB120"/>
  <c r="Z120"/>
  <c r="W120"/>
  <c r="U120"/>
  <c r="T120"/>
  <c r="O119"/>
  <c r="L119"/>
  <c r="M119"/>
  <c r="N120"/>
  <c r="K120"/>
  <c r="P120" s="1"/>
  <c r="H120"/>
  <c r="I120"/>
  <c r="J120"/>
  <c r="G120"/>
  <c r="E120"/>
  <c r="B120"/>
  <c r="C120" s="1"/>
  <c r="D120" s="1"/>
  <c r="A121"/>
  <c r="X121" l="1"/>
  <c r="AK119"/>
  <c r="AA120"/>
  <c r="AI120"/>
  <c r="AF120"/>
  <c r="V120"/>
  <c r="AG121"/>
  <c r="AE121"/>
  <c r="AD121"/>
  <c r="AH121"/>
  <c r="AC121"/>
  <c r="AB121"/>
  <c r="Z121"/>
  <c r="Y121"/>
  <c r="W121"/>
  <c r="U121"/>
  <c r="T121"/>
  <c r="N121"/>
  <c r="K121"/>
  <c r="P121" s="1"/>
  <c r="O120"/>
  <c r="L120"/>
  <c r="M120"/>
  <c r="J121"/>
  <c r="I121"/>
  <c r="H121"/>
  <c r="G121"/>
  <c r="E121"/>
  <c r="B121"/>
  <c r="C121" s="1"/>
  <c r="D121" s="1"/>
  <c r="A122"/>
  <c r="X122" s="1"/>
  <c r="V121" l="1"/>
  <c r="AA121"/>
  <c r="AF121"/>
  <c r="AI121"/>
  <c r="AK120"/>
  <c r="AJ120"/>
  <c r="AL120" s="1"/>
  <c r="AG122"/>
  <c r="AE122"/>
  <c r="AD122"/>
  <c r="AH122"/>
  <c r="AC122"/>
  <c r="AB122"/>
  <c r="Z122"/>
  <c r="Y122"/>
  <c r="W122"/>
  <c r="U122"/>
  <c r="T122"/>
  <c r="N122"/>
  <c r="K122"/>
  <c r="P122" s="1"/>
  <c r="O121"/>
  <c r="M121"/>
  <c r="L121"/>
  <c r="J122"/>
  <c r="I122"/>
  <c r="G122"/>
  <c r="E122"/>
  <c r="H122"/>
  <c r="B122"/>
  <c r="C122" s="1"/>
  <c r="D122" s="1"/>
  <c r="A123"/>
  <c r="X123" l="1"/>
  <c r="V122"/>
  <c r="AA122"/>
  <c r="AF122"/>
  <c r="AI122"/>
  <c r="AK121"/>
  <c r="AJ121"/>
  <c r="AL121" s="1"/>
  <c r="AG123"/>
  <c r="AE123"/>
  <c r="AD123"/>
  <c r="AC123"/>
  <c r="AH123"/>
  <c r="Z123"/>
  <c r="AB123"/>
  <c r="Y123"/>
  <c r="W123"/>
  <c r="U123"/>
  <c r="T123"/>
  <c r="N123"/>
  <c r="K123"/>
  <c r="P123" s="1"/>
  <c r="O122"/>
  <c r="M122"/>
  <c r="L122"/>
  <c r="J123"/>
  <c r="I123"/>
  <c r="H123"/>
  <c r="G123"/>
  <c r="E123"/>
  <c r="B123"/>
  <c r="C123" s="1"/>
  <c r="D123" s="1"/>
  <c r="A124"/>
  <c r="X124" s="1"/>
  <c r="V123" l="1"/>
  <c r="AI123"/>
  <c r="AK123" s="1"/>
  <c r="AA123"/>
  <c r="AF123"/>
  <c r="AJ122"/>
  <c r="AL122" s="1"/>
  <c r="AK122"/>
  <c r="AG124"/>
  <c r="AE124"/>
  <c r="AD124"/>
  <c r="AH124"/>
  <c r="AC124"/>
  <c r="Y124"/>
  <c r="Z124"/>
  <c r="AB124"/>
  <c r="W124"/>
  <c r="U124"/>
  <c r="T124"/>
  <c r="N124"/>
  <c r="K124"/>
  <c r="P124" s="1"/>
  <c r="O123"/>
  <c r="L123"/>
  <c r="M123"/>
  <c r="H124"/>
  <c r="J124"/>
  <c r="I124"/>
  <c r="G124"/>
  <c r="E124"/>
  <c r="B124"/>
  <c r="C124" s="1"/>
  <c r="D124" s="1"/>
  <c r="A125"/>
  <c r="X125" s="1"/>
  <c r="AJ123" l="1"/>
  <c r="AL123" s="1"/>
  <c r="V124"/>
  <c r="AF124"/>
  <c r="AA124"/>
  <c r="AI124"/>
  <c r="AG125"/>
  <c r="AE125"/>
  <c r="AD125"/>
  <c r="AH125"/>
  <c r="AC125"/>
  <c r="AB125"/>
  <c r="Z125"/>
  <c r="Y125"/>
  <c r="W125"/>
  <c r="U125"/>
  <c r="T125"/>
  <c r="N125"/>
  <c r="K125"/>
  <c r="P125" s="1"/>
  <c r="O124"/>
  <c r="M124"/>
  <c r="L124"/>
  <c r="J125"/>
  <c r="I125"/>
  <c r="H125"/>
  <c r="G125"/>
  <c r="E125"/>
  <c r="B125"/>
  <c r="C125" s="1"/>
  <c r="D125" s="1"/>
  <c r="A126"/>
  <c r="X126" l="1"/>
  <c r="V125"/>
  <c r="AA125"/>
  <c r="AI125"/>
  <c r="AJ125" s="1"/>
  <c r="AL125" s="1"/>
  <c r="AJ124"/>
  <c r="AL124" s="1"/>
  <c r="AK124"/>
  <c r="AF125"/>
  <c r="AG126"/>
  <c r="AE126"/>
  <c r="AD126"/>
  <c r="AH126"/>
  <c r="AC126"/>
  <c r="AB126"/>
  <c r="Z126"/>
  <c r="Y126"/>
  <c r="W126"/>
  <c r="U126"/>
  <c r="T126"/>
  <c r="N126"/>
  <c r="K126"/>
  <c r="P126" s="1"/>
  <c r="O125"/>
  <c r="M125"/>
  <c r="L125"/>
  <c r="J126"/>
  <c r="I126"/>
  <c r="H126"/>
  <c r="G126"/>
  <c r="E126"/>
  <c r="B126"/>
  <c r="C126" s="1"/>
  <c r="D126" s="1"/>
  <c r="A127"/>
  <c r="X127" s="1"/>
  <c r="AK125" l="1"/>
  <c r="AI126"/>
  <c r="AJ126" s="1"/>
  <c r="AL126" s="1"/>
  <c r="AF126"/>
  <c r="V126"/>
  <c r="AA126"/>
  <c r="AG127"/>
  <c r="AE127"/>
  <c r="AD127"/>
  <c r="AC127"/>
  <c r="AH127"/>
  <c r="Z127"/>
  <c r="AB127"/>
  <c r="Y127"/>
  <c r="W127"/>
  <c r="T127"/>
  <c r="U127"/>
  <c r="N127"/>
  <c r="K127"/>
  <c r="P127" s="1"/>
  <c r="O126"/>
  <c r="M126"/>
  <c r="L126"/>
  <c r="J127"/>
  <c r="I127"/>
  <c r="H127"/>
  <c r="G127"/>
  <c r="E127"/>
  <c r="B127"/>
  <c r="C127" s="1"/>
  <c r="D127" s="1"/>
  <c r="A128"/>
  <c r="X128" s="1"/>
  <c r="V127" l="1"/>
  <c r="AK126"/>
  <c r="AF127"/>
  <c r="AA127"/>
  <c r="AI127"/>
  <c r="AG128"/>
  <c r="AE128"/>
  <c r="AD128"/>
  <c r="AH128"/>
  <c r="AC128"/>
  <c r="Y128"/>
  <c r="AB128"/>
  <c r="Z128"/>
  <c r="W128"/>
  <c r="U128"/>
  <c r="T128"/>
  <c r="O127"/>
  <c r="L127"/>
  <c r="M127"/>
  <c r="N128"/>
  <c r="K128"/>
  <c r="P128" s="1"/>
  <c r="J128"/>
  <c r="H128"/>
  <c r="I128"/>
  <c r="G128"/>
  <c r="E128"/>
  <c r="B128"/>
  <c r="C128" s="1"/>
  <c r="D128" s="1"/>
  <c r="A129"/>
  <c r="X129" s="1"/>
  <c r="AI128" l="1"/>
  <c r="AK128" s="1"/>
  <c r="AF128"/>
  <c r="AA128"/>
  <c r="V128"/>
  <c r="AJ127"/>
  <c r="AL127" s="1"/>
  <c r="AK127"/>
  <c r="AG129"/>
  <c r="AE129"/>
  <c r="AD129"/>
  <c r="AH129"/>
  <c r="AC129"/>
  <c r="Z129"/>
  <c r="Y129"/>
  <c r="AB129"/>
  <c r="W129"/>
  <c r="U129"/>
  <c r="T129"/>
  <c r="N129"/>
  <c r="K129"/>
  <c r="P129" s="1"/>
  <c r="O128"/>
  <c r="L128"/>
  <c r="M128"/>
  <c r="J129"/>
  <c r="I129"/>
  <c r="H129"/>
  <c r="G129"/>
  <c r="E129"/>
  <c r="B129"/>
  <c r="C129" s="1"/>
  <c r="D129" s="1"/>
  <c r="A130"/>
  <c r="X130" s="1"/>
  <c r="AJ128" l="1"/>
  <c r="AL128" s="1"/>
  <c r="AA129"/>
  <c r="AF129"/>
  <c r="AI129"/>
  <c r="V129"/>
  <c r="AG130"/>
  <c r="AE130"/>
  <c r="AD130"/>
  <c r="AH130"/>
  <c r="AC130"/>
  <c r="AB130"/>
  <c r="Z130"/>
  <c r="Y130"/>
  <c r="W130"/>
  <c r="U130"/>
  <c r="T130"/>
  <c r="N130"/>
  <c r="K130"/>
  <c r="P130" s="1"/>
  <c r="O129"/>
  <c r="M129"/>
  <c r="L129"/>
  <c r="J130"/>
  <c r="I130"/>
  <c r="G130"/>
  <c r="E130"/>
  <c r="H130"/>
  <c r="B130"/>
  <c r="C130" s="1"/>
  <c r="D130" s="1"/>
  <c r="A131"/>
  <c r="X131" l="1"/>
  <c r="V130"/>
  <c r="AA130"/>
  <c r="AI130"/>
  <c r="AK130" s="1"/>
  <c r="AF130"/>
  <c r="AK129"/>
  <c r="AJ129"/>
  <c r="AL129" s="1"/>
  <c r="AG131"/>
  <c r="AE131"/>
  <c r="AD131"/>
  <c r="AH131"/>
  <c r="AC131"/>
  <c r="Z131"/>
  <c r="AB131"/>
  <c r="Y131"/>
  <c r="W131"/>
  <c r="U131"/>
  <c r="T131"/>
  <c r="O130"/>
  <c r="M130"/>
  <c r="L130"/>
  <c r="N131"/>
  <c r="K131"/>
  <c r="P131" s="1"/>
  <c r="J131"/>
  <c r="I131"/>
  <c r="H131"/>
  <c r="E131"/>
  <c r="G131"/>
  <c r="B131"/>
  <c r="C131" s="1"/>
  <c r="D131" s="1"/>
  <c r="A132"/>
  <c r="X132" s="1"/>
  <c r="AJ130" l="1"/>
  <c r="AL130" s="1"/>
  <c r="AF131"/>
  <c r="AI131"/>
  <c r="AJ131" s="1"/>
  <c r="AL131" s="1"/>
  <c r="AA131"/>
  <c r="V131"/>
  <c r="AE132"/>
  <c r="AH132"/>
  <c r="AD132"/>
  <c r="AG132"/>
  <c r="AC132"/>
  <c r="Y132"/>
  <c r="AB132"/>
  <c r="Z132"/>
  <c r="W132"/>
  <c r="U132"/>
  <c r="T132"/>
  <c r="N132"/>
  <c r="K132"/>
  <c r="P132" s="1"/>
  <c r="O131"/>
  <c r="L131"/>
  <c r="M131"/>
  <c r="H132"/>
  <c r="J132"/>
  <c r="I132"/>
  <c r="G132"/>
  <c r="E132"/>
  <c r="B132"/>
  <c r="C132" s="1"/>
  <c r="D132" s="1"/>
  <c r="A133"/>
  <c r="X133" s="1"/>
  <c r="AI132" l="1"/>
  <c r="AK132" s="1"/>
  <c r="AA132"/>
  <c r="AK131"/>
  <c r="V132"/>
  <c r="AF132"/>
  <c r="AE133"/>
  <c r="AD133"/>
  <c r="AH133"/>
  <c r="AG133"/>
  <c r="AC133"/>
  <c r="AB133"/>
  <c r="Z133"/>
  <c r="Y133"/>
  <c r="W133"/>
  <c r="U133"/>
  <c r="T133"/>
  <c r="N133"/>
  <c r="K133"/>
  <c r="P133" s="1"/>
  <c r="O132"/>
  <c r="M132"/>
  <c r="L132"/>
  <c r="J133"/>
  <c r="I133"/>
  <c r="H133"/>
  <c r="G133"/>
  <c r="E133"/>
  <c r="B133"/>
  <c r="C133" s="1"/>
  <c r="D133" s="1"/>
  <c r="A134"/>
  <c r="AJ132" l="1"/>
  <c r="AL132" s="1"/>
  <c r="X134"/>
  <c r="V133"/>
  <c r="AA133"/>
  <c r="AI133"/>
  <c r="AF133"/>
  <c r="AE134"/>
  <c r="AD134"/>
  <c r="AH134"/>
  <c r="AG134"/>
  <c r="AC134"/>
  <c r="AB134"/>
  <c r="Z134"/>
  <c r="Y134"/>
  <c r="W134"/>
  <c r="T134"/>
  <c r="U134"/>
  <c r="O133"/>
  <c r="M133"/>
  <c r="L133"/>
  <c r="N134"/>
  <c r="K134"/>
  <c r="P134" s="1"/>
  <c r="J134"/>
  <c r="I134"/>
  <c r="H134"/>
  <c r="G134"/>
  <c r="E134"/>
  <c r="B134"/>
  <c r="C134" s="1"/>
  <c r="D134" s="1"/>
  <c r="A135"/>
  <c r="X135" l="1"/>
  <c r="AA134"/>
  <c r="V134"/>
  <c r="AJ133"/>
  <c r="AL133" s="1"/>
  <c r="AK133"/>
  <c r="AI134"/>
  <c r="AF134"/>
  <c r="AE135"/>
  <c r="AD135"/>
  <c r="AH135"/>
  <c r="AC135"/>
  <c r="Z135"/>
  <c r="AG135"/>
  <c r="AB135"/>
  <c r="Y135"/>
  <c r="W135"/>
  <c r="T135"/>
  <c r="U135"/>
  <c r="N135"/>
  <c r="K135"/>
  <c r="P135" s="1"/>
  <c r="O134"/>
  <c r="M134"/>
  <c r="L134"/>
  <c r="J135"/>
  <c r="I135"/>
  <c r="H135"/>
  <c r="E135"/>
  <c r="G135"/>
  <c r="B135"/>
  <c r="C135" s="1"/>
  <c r="D135" s="1"/>
  <c r="A136"/>
  <c r="X136" l="1"/>
  <c r="AF135"/>
  <c r="AA135"/>
  <c r="V135"/>
  <c r="AJ134"/>
  <c r="AL134" s="1"/>
  <c r="AK134"/>
  <c r="AI135"/>
  <c r="AE136"/>
  <c r="AD136"/>
  <c r="AH136"/>
  <c r="AG136"/>
  <c r="AC136"/>
  <c r="Y136"/>
  <c r="AB136"/>
  <c r="Z136"/>
  <c r="W136"/>
  <c r="U136"/>
  <c r="T136"/>
  <c r="O135"/>
  <c r="L135"/>
  <c r="M135"/>
  <c r="N136"/>
  <c r="K136"/>
  <c r="P136" s="1"/>
  <c r="H136"/>
  <c r="I136"/>
  <c r="J136"/>
  <c r="G136"/>
  <c r="E136"/>
  <c r="B136"/>
  <c r="C136" s="1"/>
  <c r="D136" s="1"/>
  <c r="A137"/>
  <c r="X137" l="1"/>
  <c r="AF136"/>
  <c r="AI136"/>
  <c r="AK136" s="1"/>
  <c r="V136"/>
  <c r="AJ135"/>
  <c r="AL135" s="1"/>
  <c r="AK135"/>
  <c r="AA136"/>
  <c r="AE137"/>
  <c r="AD137"/>
  <c r="AH137"/>
  <c r="AG137"/>
  <c r="AC137"/>
  <c r="AB137"/>
  <c r="Z137"/>
  <c r="Y137"/>
  <c r="W137"/>
  <c r="U137"/>
  <c r="T137"/>
  <c r="N137"/>
  <c r="K137"/>
  <c r="P137" s="1"/>
  <c r="O136"/>
  <c r="L136"/>
  <c r="M136"/>
  <c r="J137"/>
  <c r="I137"/>
  <c r="H137"/>
  <c r="G137"/>
  <c r="E137"/>
  <c r="B137"/>
  <c r="C137" s="1"/>
  <c r="D137" s="1"/>
  <c r="A138"/>
  <c r="X138" s="1"/>
  <c r="AJ136" l="1"/>
  <c r="AL136" s="1"/>
  <c r="AI137"/>
  <c r="AF137"/>
  <c r="V137"/>
  <c r="AA137"/>
  <c r="AE138"/>
  <c r="AD138"/>
  <c r="AH138"/>
  <c r="AG138"/>
  <c r="AC138"/>
  <c r="AB138"/>
  <c r="Z138"/>
  <c r="Y138"/>
  <c r="W138"/>
  <c r="U138"/>
  <c r="T138"/>
  <c r="O137"/>
  <c r="M137"/>
  <c r="L137"/>
  <c r="N138"/>
  <c r="K138"/>
  <c r="P138" s="1"/>
  <c r="J138"/>
  <c r="I138"/>
  <c r="G138"/>
  <c r="E138"/>
  <c r="H138"/>
  <c r="B138"/>
  <c r="C138" s="1"/>
  <c r="D138" s="1"/>
  <c r="A139"/>
  <c r="X139" s="1"/>
  <c r="V138" l="1"/>
  <c r="AA138"/>
  <c r="AF138"/>
  <c r="AI138"/>
  <c r="AK137"/>
  <c r="AJ137"/>
  <c r="AL137" s="1"/>
  <c r="AE139"/>
  <c r="AD139"/>
  <c r="AH139"/>
  <c r="AC139"/>
  <c r="AG139"/>
  <c r="Z139"/>
  <c r="AB139"/>
  <c r="Y139"/>
  <c r="W139"/>
  <c r="U139"/>
  <c r="T139"/>
  <c r="N139"/>
  <c r="K139"/>
  <c r="P139" s="1"/>
  <c r="O138"/>
  <c r="M138"/>
  <c r="L138"/>
  <c r="J139"/>
  <c r="I139"/>
  <c r="H139"/>
  <c r="G139"/>
  <c r="E139"/>
  <c r="B139"/>
  <c r="C139" s="1"/>
  <c r="D139" s="1"/>
  <c r="A140"/>
  <c r="X140" l="1"/>
  <c r="AA139"/>
  <c r="AI139"/>
  <c r="AK139" s="1"/>
  <c r="V139"/>
  <c r="AF139"/>
  <c r="AK138"/>
  <c r="AJ138"/>
  <c r="AL138" s="1"/>
  <c r="AE140"/>
  <c r="AD140"/>
  <c r="AH140"/>
  <c r="AG140"/>
  <c r="AC140"/>
  <c r="Y140"/>
  <c r="Z140"/>
  <c r="AB140"/>
  <c r="W140"/>
  <c r="U140"/>
  <c r="T140"/>
  <c r="N140"/>
  <c r="K140"/>
  <c r="P140" s="1"/>
  <c r="O139"/>
  <c r="L139"/>
  <c r="M139"/>
  <c r="H140"/>
  <c r="J140"/>
  <c r="I140"/>
  <c r="G140"/>
  <c r="E140"/>
  <c r="B140"/>
  <c r="C140" s="1"/>
  <c r="D140" s="1"/>
  <c r="A141"/>
  <c r="X141" l="1"/>
  <c r="AJ139"/>
  <c r="AL139" s="1"/>
  <c r="AA140"/>
  <c r="AF140"/>
  <c r="AI140"/>
  <c r="V140"/>
  <c r="AE141"/>
  <c r="AD141"/>
  <c r="AH141"/>
  <c r="AG141"/>
  <c r="AC141"/>
  <c r="AB141"/>
  <c r="Z141"/>
  <c r="Y141"/>
  <c r="W141"/>
  <c r="U141"/>
  <c r="T141"/>
  <c r="N141"/>
  <c r="K141"/>
  <c r="P141" s="1"/>
  <c r="O140"/>
  <c r="M140"/>
  <c r="L140"/>
  <c r="J141"/>
  <c r="I141"/>
  <c r="H141"/>
  <c r="G141"/>
  <c r="E141"/>
  <c r="B141"/>
  <c r="C141" s="1"/>
  <c r="D141" s="1"/>
  <c r="A142"/>
  <c r="X142" l="1"/>
  <c r="AF141"/>
  <c r="V141"/>
  <c r="AA141"/>
  <c r="AI141"/>
  <c r="AJ141" s="1"/>
  <c r="AL141" s="1"/>
  <c r="AJ140"/>
  <c r="AL140" s="1"/>
  <c r="AK140"/>
  <c r="AE142"/>
  <c r="AD142"/>
  <c r="AH142"/>
  <c r="AG142"/>
  <c r="AC142"/>
  <c r="AB142"/>
  <c r="Z142"/>
  <c r="Y142"/>
  <c r="W142"/>
  <c r="U142"/>
  <c r="T142"/>
  <c r="O141"/>
  <c r="M141"/>
  <c r="L141"/>
  <c r="N142"/>
  <c r="K142"/>
  <c r="P142" s="1"/>
  <c r="J142"/>
  <c r="I142"/>
  <c r="H142"/>
  <c r="G142"/>
  <c r="E142"/>
  <c r="B142"/>
  <c r="C142" s="1"/>
  <c r="D142" s="1"/>
  <c r="A143"/>
  <c r="X143" l="1"/>
  <c r="AK141"/>
  <c r="AF142"/>
  <c r="AI142"/>
  <c r="AK142" s="1"/>
  <c r="V142"/>
  <c r="AA142"/>
  <c r="AE143"/>
  <c r="AD143"/>
  <c r="AH143"/>
  <c r="AC143"/>
  <c r="AG143"/>
  <c r="Z143"/>
  <c r="AB143"/>
  <c r="Y143"/>
  <c r="W143"/>
  <c r="T143"/>
  <c r="U143"/>
  <c r="N143"/>
  <c r="K143"/>
  <c r="P143" s="1"/>
  <c r="O142"/>
  <c r="M142"/>
  <c r="L142"/>
  <c r="J143"/>
  <c r="I143"/>
  <c r="H143"/>
  <c r="G143"/>
  <c r="E143"/>
  <c r="B143"/>
  <c r="C143" s="1"/>
  <c r="D143" s="1"/>
  <c r="A144"/>
  <c r="X144" l="1"/>
  <c r="AF143"/>
  <c r="AJ142"/>
  <c r="AL142" s="1"/>
  <c r="AI143"/>
  <c r="AJ143" s="1"/>
  <c r="AL143" s="1"/>
  <c r="AA143"/>
  <c r="V143"/>
  <c r="AE144"/>
  <c r="AD144"/>
  <c r="AH144"/>
  <c r="AG144"/>
  <c r="AC144"/>
  <c r="Y144"/>
  <c r="AB144"/>
  <c r="Z144"/>
  <c r="W144"/>
  <c r="U144"/>
  <c r="T144"/>
  <c r="N144"/>
  <c r="K144"/>
  <c r="P144" s="1"/>
  <c r="O143"/>
  <c r="L143"/>
  <c r="M143"/>
  <c r="J144"/>
  <c r="H144"/>
  <c r="I144"/>
  <c r="G144"/>
  <c r="E144"/>
  <c r="B144"/>
  <c r="C144" s="1"/>
  <c r="D144" s="1"/>
  <c r="A145"/>
  <c r="X145" l="1"/>
  <c r="AK143"/>
  <c r="AF144"/>
  <c r="V144"/>
  <c r="AI144"/>
  <c r="AJ144" s="1"/>
  <c r="AL144" s="1"/>
  <c r="AA144"/>
  <c r="AE145"/>
  <c r="AD145"/>
  <c r="AH145"/>
  <c r="AG145"/>
  <c r="AC145"/>
  <c r="Z145"/>
  <c r="Y145"/>
  <c r="AB145"/>
  <c r="W145"/>
  <c r="U145"/>
  <c r="T145"/>
  <c r="N145"/>
  <c r="K145"/>
  <c r="P145" s="1"/>
  <c r="O144"/>
  <c r="L144"/>
  <c r="M144"/>
  <c r="J145"/>
  <c r="I145"/>
  <c r="H145"/>
  <c r="G145"/>
  <c r="E145"/>
  <c r="B145"/>
  <c r="C145" s="1"/>
  <c r="D145" s="1"/>
  <c r="A146"/>
  <c r="X146" l="1"/>
  <c r="V145"/>
  <c r="AK144"/>
  <c r="AA145"/>
  <c r="AI145"/>
  <c r="AF145"/>
  <c r="AE146"/>
  <c r="AD146"/>
  <c r="AH146"/>
  <c r="AG146"/>
  <c r="AC146"/>
  <c r="AB146"/>
  <c r="Y146"/>
  <c r="Z146"/>
  <c r="W146"/>
  <c r="U146"/>
  <c r="T146"/>
  <c r="N146"/>
  <c r="K146"/>
  <c r="P146" s="1"/>
  <c r="O145"/>
  <c r="M145"/>
  <c r="L145"/>
  <c r="J146"/>
  <c r="I146"/>
  <c r="G146"/>
  <c r="E146"/>
  <c r="H146"/>
  <c r="B146"/>
  <c r="C146" s="1"/>
  <c r="D146" s="1"/>
  <c r="A147"/>
  <c r="X147" s="1"/>
  <c r="AA146" l="1"/>
  <c r="AI146"/>
  <c r="AK146" s="1"/>
  <c r="AF146"/>
  <c r="V146"/>
  <c r="AK145"/>
  <c r="AJ145"/>
  <c r="AL145" s="1"/>
  <c r="AE147"/>
  <c r="AD147"/>
  <c r="AH147"/>
  <c r="AG147"/>
  <c r="AC147"/>
  <c r="Z147"/>
  <c r="AB147"/>
  <c r="Y147"/>
  <c r="W147"/>
  <c r="U147"/>
  <c r="T147"/>
  <c r="N147"/>
  <c r="K147"/>
  <c r="P147" s="1"/>
  <c r="O146"/>
  <c r="M146"/>
  <c r="L146"/>
  <c r="J147"/>
  <c r="I147"/>
  <c r="H147"/>
  <c r="E147"/>
  <c r="G147"/>
  <c r="B147"/>
  <c r="C147" s="1"/>
  <c r="D147" s="1"/>
  <c r="A148"/>
  <c r="X148" l="1"/>
  <c r="AJ146"/>
  <c r="AL146" s="1"/>
  <c r="AA147"/>
  <c r="AF147"/>
  <c r="AI147"/>
  <c r="V147"/>
  <c r="AE148"/>
  <c r="AH148"/>
  <c r="AD148"/>
  <c r="AG148"/>
  <c r="AC148"/>
  <c r="Y148"/>
  <c r="AB148"/>
  <c r="Z148"/>
  <c r="W148"/>
  <c r="U148"/>
  <c r="T148"/>
  <c r="O147"/>
  <c r="L147"/>
  <c r="M147"/>
  <c r="N148"/>
  <c r="K148"/>
  <c r="P148" s="1"/>
  <c r="H148"/>
  <c r="J148"/>
  <c r="I148"/>
  <c r="G148"/>
  <c r="E148"/>
  <c r="B148"/>
  <c r="C148" s="1"/>
  <c r="D148" s="1"/>
  <c r="A149"/>
  <c r="X149" s="1"/>
  <c r="AI148" l="1"/>
  <c r="AJ148" s="1"/>
  <c r="AL148" s="1"/>
  <c r="V148"/>
  <c r="AA148"/>
  <c r="AF148"/>
  <c r="AK147"/>
  <c r="AJ147"/>
  <c r="AL147" s="1"/>
  <c r="AD149"/>
  <c r="AH149"/>
  <c r="AG149"/>
  <c r="AE149"/>
  <c r="AC149"/>
  <c r="AB149"/>
  <c r="Z149"/>
  <c r="Y149"/>
  <c r="W149"/>
  <c r="U149"/>
  <c r="T149"/>
  <c r="N149"/>
  <c r="K149"/>
  <c r="P149" s="1"/>
  <c r="O148"/>
  <c r="M148"/>
  <c r="L148"/>
  <c r="J149"/>
  <c r="I149"/>
  <c r="H149"/>
  <c r="G149"/>
  <c r="E149"/>
  <c r="B149"/>
  <c r="C149" s="1"/>
  <c r="D149" s="1"/>
  <c r="A150"/>
  <c r="X150" s="1"/>
  <c r="AK148" l="1"/>
  <c r="AI149"/>
  <c r="AJ149" s="1"/>
  <c r="AL149" s="1"/>
  <c r="AF149"/>
  <c r="V149"/>
  <c r="AA149"/>
  <c r="AD150"/>
  <c r="AH150"/>
  <c r="AG150"/>
  <c r="AE150"/>
  <c r="AC150"/>
  <c r="AB150"/>
  <c r="Z150"/>
  <c r="Y150"/>
  <c r="W150"/>
  <c r="T150"/>
  <c r="U150"/>
  <c r="O149"/>
  <c r="M149"/>
  <c r="L149"/>
  <c r="N150"/>
  <c r="K150"/>
  <c r="P150" s="1"/>
  <c r="J150"/>
  <c r="I150"/>
  <c r="H150"/>
  <c r="G150"/>
  <c r="E150"/>
  <c r="B150"/>
  <c r="C150" s="1"/>
  <c r="D150" s="1"/>
  <c r="A151"/>
  <c r="X151" s="1"/>
  <c r="V150" l="1"/>
  <c r="AI150"/>
  <c r="AK150" s="1"/>
  <c r="AK149"/>
  <c r="AF150"/>
  <c r="AA150"/>
  <c r="AD151"/>
  <c r="AH151"/>
  <c r="AG151"/>
  <c r="AC151"/>
  <c r="AE151"/>
  <c r="Z151"/>
  <c r="AB151"/>
  <c r="Y151"/>
  <c r="W151"/>
  <c r="T151"/>
  <c r="U151"/>
  <c r="N151"/>
  <c r="K151"/>
  <c r="P151" s="1"/>
  <c r="O150"/>
  <c r="M150"/>
  <c r="L150"/>
  <c r="J151"/>
  <c r="I151"/>
  <c r="H151"/>
  <c r="E151"/>
  <c r="G151"/>
  <c r="B151"/>
  <c r="C151" s="1"/>
  <c r="D151" s="1"/>
  <c r="A152"/>
  <c r="X152" l="1"/>
  <c r="AJ150"/>
  <c r="AL150" s="1"/>
  <c r="AA151"/>
  <c r="V151"/>
  <c r="AI151"/>
  <c r="AF151"/>
  <c r="AH152"/>
  <c r="AD152"/>
  <c r="AG152"/>
  <c r="AE152"/>
  <c r="AC152"/>
  <c r="Y152"/>
  <c r="AB152"/>
  <c r="Z152"/>
  <c r="W152"/>
  <c r="U152"/>
  <c r="T152"/>
  <c r="O151"/>
  <c r="L151"/>
  <c r="M151"/>
  <c r="N152"/>
  <c r="K152"/>
  <c r="P152" s="1"/>
  <c r="H152"/>
  <c r="I152"/>
  <c r="J152"/>
  <c r="G152"/>
  <c r="E152"/>
  <c r="B152"/>
  <c r="C152" s="1"/>
  <c r="D152" s="1"/>
  <c r="A153"/>
  <c r="X153" l="1"/>
  <c r="AI152"/>
  <c r="AK152" s="1"/>
  <c r="V152"/>
  <c r="AJ151"/>
  <c r="AL151" s="1"/>
  <c r="AK151"/>
  <c r="AA152"/>
  <c r="AF152"/>
  <c r="AH153"/>
  <c r="AG153"/>
  <c r="AE153"/>
  <c r="AD153"/>
  <c r="AC153"/>
  <c r="AB153"/>
  <c r="Z153"/>
  <c r="Y153"/>
  <c r="W153"/>
  <c r="U153"/>
  <c r="T153"/>
  <c r="N153"/>
  <c r="K153"/>
  <c r="P153" s="1"/>
  <c r="O152"/>
  <c r="L152"/>
  <c r="M152"/>
  <c r="J153"/>
  <c r="I153"/>
  <c r="H153"/>
  <c r="G153"/>
  <c r="E153"/>
  <c r="B153"/>
  <c r="C153" s="1"/>
  <c r="D153" s="1"/>
  <c r="A154"/>
  <c r="X154" l="1"/>
  <c r="AJ152"/>
  <c r="AL152" s="1"/>
  <c r="V153"/>
  <c r="AA153"/>
  <c r="AF153"/>
  <c r="AI153"/>
  <c r="AH154"/>
  <c r="AG154"/>
  <c r="AE154"/>
  <c r="AD154"/>
  <c r="AC154"/>
  <c r="AB154"/>
  <c r="Z154"/>
  <c r="Y154"/>
  <c r="W154"/>
  <c r="U154"/>
  <c r="T154"/>
  <c r="N154"/>
  <c r="K154"/>
  <c r="P154" s="1"/>
  <c r="O153"/>
  <c r="M153"/>
  <c r="L153"/>
  <c r="J154"/>
  <c r="I154"/>
  <c r="G154"/>
  <c r="E154"/>
  <c r="H154"/>
  <c r="B154"/>
  <c r="C154" s="1"/>
  <c r="D154" s="1"/>
  <c r="A155"/>
  <c r="X155" l="1"/>
  <c r="AI154"/>
  <c r="AK154" s="1"/>
  <c r="V154"/>
  <c r="AA154"/>
  <c r="AF154"/>
  <c r="AK153"/>
  <c r="AJ153"/>
  <c r="AL153" s="1"/>
  <c r="AH155"/>
  <c r="AG155"/>
  <c r="AE155"/>
  <c r="AC155"/>
  <c r="AD155"/>
  <c r="Z155"/>
  <c r="AB155"/>
  <c r="Y155"/>
  <c r="W155"/>
  <c r="U155"/>
  <c r="T155"/>
  <c r="N155"/>
  <c r="K155"/>
  <c r="P155" s="1"/>
  <c r="O154"/>
  <c r="M154"/>
  <c r="L154"/>
  <c r="J155"/>
  <c r="I155"/>
  <c r="H155"/>
  <c r="G155"/>
  <c r="E155"/>
  <c r="B155"/>
  <c r="C155" s="1"/>
  <c r="D155" s="1"/>
  <c r="A156"/>
  <c r="X156" s="1"/>
  <c r="AJ154" l="1"/>
  <c r="AL154" s="1"/>
  <c r="AI155"/>
  <c r="AK155" s="1"/>
  <c r="AF155"/>
  <c r="V155"/>
  <c r="AA155"/>
  <c r="AH156"/>
  <c r="AG156"/>
  <c r="AE156"/>
  <c r="AD156"/>
  <c r="AC156"/>
  <c r="Y156"/>
  <c r="Z156"/>
  <c r="AB156"/>
  <c r="W156"/>
  <c r="U156"/>
  <c r="T156"/>
  <c r="O155"/>
  <c r="L155"/>
  <c r="M155"/>
  <c r="N156"/>
  <c r="K156"/>
  <c r="P156" s="1"/>
  <c r="H156"/>
  <c r="J156"/>
  <c r="I156"/>
  <c r="G156"/>
  <c r="E156"/>
  <c r="B156"/>
  <c r="C156" s="1"/>
  <c r="D156" s="1"/>
  <c r="A157"/>
  <c r="X157" l="1"/>
  <c r="AJ155"/>
  <c r="AL155" s="1"/>
  <c r="AI156"/>
  <c r="AK156" s="1"/>
  <c r="AA156"/>
  <c r="V156"/>
  <c r="AF156"/>
  <c r="AH157"/>
  <c r="AG157"/>
  <c r="AE157"/>
  <c r="AD157"/>
  <c r="AC157"/>
  <c r="AB157"/>
  <c r="Z157"/>
  <c r="Y157"/>
  <c r="W157"/>
  <c r="U157"/>
  <c r="T157"/>
  <c r="O156"/>
  <c r="M156"/>
  <c r="L156"/>
  <c r="N157"/>
  <c r="K157"/>
  <c r="P157" s="1"/>
  <c r="J157"/>
  <c r="I157"/>
  <c r="H157"/>
  <c r="G157"/>
  <c r="E157"/>
  <c r="B157"/>
  <c r="C157" s="1"/>
  <c r="D157" s="1"/>
  <c r="A158"/>
  <c r="X158" s="1"/>
  <c r="AJ156" l="1"/>
  <c r="AL156" s="1"/>
  <c r="AI157"/>
  <c r="AK157" s="1"/>
  <c r="V157"/>
  <c r="AA157"/>
  <c r="AF157"/>
  <c r="AH158"/>
  <c r="AG158"/>
  <c r="AE158"/>
  <c r="AD158"/>
  <c r="AC158"/>
  <c r="AB158"/>
  <c r="Z158"/>
  <c r="Y158"/>
  <c r="W158"/>
  <c r="U158"/>
  <c r="T158"/>
  <c r="N158"/>
  <c r="K158"/>
  <c r="P158" s="1"/>
  <c r="O157"/>
  <c r="M157"/>
  <c r="L157"/>
  <c r="J158"/>
  <c r="I158"/>
  <c r="H158"/>
  <c r="G158"/>
  <c r="E158"/>
  <c r="B158"/>
  <c r="C158" s="1"/>
  <c r="D158" s="1"/>
  <c r="A159"/>
  <c r="X159" s="1"/>
  <c r="AJ157" l="1"/>
  <c r="AL157" s="1"/>
  <c r="AI158"/>
  <c r="AJ158" s="1"/>
  <c r="AL158" s="1"/>
  <c r="V158"/>
  <c r="AA158"/>
  <c r="AF158"/>
  <c r="AH159"/>
  <c r="AG159"/>
  <c r="AE159"/>
  <c r="AC159"/>
  <c r="AD159"/>
  <c r="Z159"/>
  <c r="AB159"/>
  <c r="Y159"/>
  <c r="W159"/>
  <c r="T159"/>
  <c r="U159"/>
  <c r="N159"/>
  <c r="K159"/>
  <c r="P159" s="1"/>
  <c r="O158"/>
  <c r="M158"/>
  <c r="L158"/>
  <c r="J159"/>
  <c r="I159"/>
  <c r="H159"/>
  <c r="G159"/>
  <c r="E159"/>
  <c r="B159"/>
  <c r="C159" s="1"/>
  <c r="D159" s="1"/>
  <c r="A160"/>
  <c r="X160" s="1"/>
  <c r="AK158" l="1"/>
  <c r="AF159"/>
  <c r="AI159"/>
  <c r="AJ159" s="1"/>
  <c r="AL159" s="1"/>
  <c r="AA159"/>
  <c r="V159"/>
  <c r="AH160"/>
  <c r="AG160"/>
  <c r="AE160"/>
  <c r="AD160"/>
  <c r="AC160"/>
  <c r="Y160"/>
  <c r="AB160"/>
  <c r="Z160"/>
  <c r="W160"/>
  <c r="U160"/>
  <c r="T160"/>
  <c r="N160"/>
  <c r="K160"/>
  <c r="P160" s="1"/>
  <c r="O159"/>
  <c r="L159"/>
  <c r="M159"/>
  <c r="J160"/>
  <c r="H160"/>
  <c r="I160"/>
  <c r="G160"/>
  <c r="E160"/>
  <c r="B160"/>
  <c r="C160" s="1"/>
  <c r="D160" s="1"/>
  <c r="A161"/>
  <c r="X161" s="1"/>
  <c r="AK159" l="1"/>
  <c r="AI160"/>
  <c r="AJ160" s="1"/>
  <c r="AL160" s="1"/>
  <c r="V160"/>
  <c r="AF160"/>
  <c r="AA160"/>
  <c r="AH161"/>
  <c r="AG161"/>
  <c r="AE161"/>
  <c r="AD161"/>
  <c r="AC161"/>
  <c r="Z161"/>
  <c r="AB161"/>
  <c r="Y161"/>
  <c r="W161"/>
  <c r="U161"/>
  <c r="T161"/>
  <c r="N161"/>
  <c r="K161"/>
  <c r="P161" s="1"/>
  <c r="O160"/>
  <c r="L160"/>
  <c r="M160"/>
  <c r="J161"/>
  <c r="I161"/>
  <c r="H161"/>
  <c r="G161"/>
  <c r="E161"/>
  <c r="B161"/>
  <c r="C161" s="1"/>
  <c r="D161" s="1"/>
  <c r="A162"/>
  <c r="X162" s="1"/>
  <c r="AK160" l="1"/>
  <c r="AA161"/>
  <c r="V161"/>
  <c r="AF161"/>
  <c r="AI161"/>
  <c r="AH162"/>
  <c r="AG162"/>
  <c r="AE162"/>
  <c r="AD162"/>
  <c r="AC162"/>
  <c r="AB162"/>
  <c r="Z162"/>
  <c r="Y162"/>
  <c r="W162"/>
  <c r="U162"/>
  <c r="T162"/>
  <c r="N162"/>
  <c r="K162"/>
  <c r="P162" s="1"/>
  <c r="O161"/>
  <c r="M161"/>
  <c r="L161"/>
  <c r="J162"/>
  <c r="I162"/>
  <c r="G162"/>
  <c r="E162"/>
  <c r="H162"/>
  <c r="B162"/>
  <c r="C162" s="1"/>
  <c r="D162" s="1"/>
  <c r="A163"/>
  <c r="X163" s="1"/>
  <c r="AI162" l="1"/>
  <c r="AJ162" s="1"/>
  <c r="AL162" s="1"/>
  <c r="V162"/>
  <c r="AA162"/>
  <c r="AF162"/>
  <c r="AK161"/>
  <c r="AJ161"/>
  <c r="AL161" s="1"/>
  <c r="AH163"/>
  <c r="AG163"/>
  <c r="AE163"/>
  <c r="AD163"/>
  <c r="AC163"/>
  <c r="Z163"/>
  <c r="AB163"/>
  <c r="Y163"/>
  <c r="W163"/>
  <c r="U163"/>
  <c r="T163"/>
  <c r="N163"/>
  <c r="K163"/>
  <c r="P163" s="1"/>
  <c r="O162"/>
  <c r="M162"/>
  <c r="L162"/>
  <c r="J163"/>
  <c r="I163"/>
  <c r="H163"/>
  <c r="E163"/>
  <c r="G163"/>
  <c r="B163"/>
  <c r="C163" s="1"/>
  <c r="D163" s="1"/>
  <c r="A164"/>
  <c r="X164" s="1"/>
  <c r="AI163" l="1"/>
  <c r="AJ163" s="1"/>
  <c r="AL163" s="1"/>
  <c r="AK162"/>
  <c r="V163"/>
  <c r="AF163"/>
  <c r="AA163"/>
  <c r="AG164"/>
  <c r="AE164"/>
  <c r="AH164"/>
  <c r="AD164"/>
  <c r="AC164"/>
  <c r="Y164"/>
  <c r="AB164"/>
  <c r="Z164"/>
  <c r="W164"/>
  <c r="U164"/>
  <c r="T164"/>
  <c r="N164"/>
  <c r="K164"/>
  <c r="P164" s="1"/>
  <c r="O163"/>
  <c r="L163"/>
  <c r="M163"/>
  <c r="H164"/>
  <c r="J164"/>
  <c r="I164"/>
  <c r="G164"/>
  <c r="E164"/>
  <c r="B164"/>
  <c r="C164" s="1"/>
  <c r="D164" s="1"/>
  <c r="A165"/>
  <c r="X165" s="1"/>
  <c r="AK163" l="1"/>
  <c r="AA164"/>
  <c r="AI164"/>
  <c r="AK164" s="1"/>
  <c r="V164"/>
  <c r="AF164"/>
  <c r="AG165"/>
  <c r="AE165"/>
  <c r="AD165"/>
  <c r="AH165"/>
  <c r="AC165"/>
  <c r="AB165"/>
  <c r="Z165"/>
  <c r="Y165"/>
  <c r="W165"/>
  <c r="U165"/>
  <c r="T165"/>
  <c r="N165"/>
  <c r="K165"/>
  <c r="P165" s="1"/>
  <c r="O164"/>
  <c r="M164"/>
  <c r="L164"/>
  <c r="J165"/>
  <c r="I165"/>
  <c r="H165"/>
  <c r="G165"/>
  <c r="E165"/>
  <c r="B165"/>
  <c r="C165" s="1"/>
  <c r="D165" s="1"/>
  <c r="A166"/>
  <c r="X166" s="1"/>
  <c r="AJ164" l="1"/>
  <c r="AL164" s="1"/>
  <c r="V165"/>
  <c r="AA165"/>
  <c r="AF165"/>
  <c r="AI165"/>
  <c r="AG166"/>
  <c r="AE166"/>
  <c r="AD166"/>
  <c r="AC166"/>
  <c r="AB166"/>
  <c r="AH166"/>
  <c r="Z166"/>
  <c r="Y166"/>
  <c r="W166"/>
  <c r="T166"/>
  <c r="U166"/>
  <c r="N166"/>
  <c r="K166"/>
  <c r="P166" s="1"/>
  <c r="O165"/>
  <c r="M165"/>
  <c r="L165"/>
  <c r="J166"/>
  <c r="I166"/>
  <c r="H166"/>
  <c r="G166"/>
  <c r="E166"/>
  <c r="B166"/>
  <c r="C166" s="1"/>
  <c r="D166" s="1"/>
  <c r="A167"/>
  <c r="X167" s="1"/>
  <c r="AA166" l="1"/>
  <c r="AJ165"/>
  <c r="AL165" s="1"/>
  <c r="AK165"/>
  <c r="AI166"/>
  <c r="V166"/>
  <c r="AF166"/>
  <c r="AG167"/>
  <c r="AE167"/>
  <c r="AD167"/>
  <c r="AH167"/>
  <c r="AC167"/>
  <c r="Z167"/>
  <c r="Y167"/>
  <c r="AB167"/>
  <c r="W167"/>
  <c r="T167"/>
  <c r="U167"/>
  <c r="N167"/>
  <c r="K167"/>
  <c r="P167" s="1"/>
  <c r="O166"/>
  <c r="M166"/>
  <c r="L166"/>
  <c r="J167"/>
  <c r="I167"/>
  <c r="H167"/>
  <c r="E167"/>
  <c r="G167"/>
  <c r="B167"/>
  <c r="C167" s="1"/>
  <c r="D167" s="1"/>
  <c r="A168"/>
  <c r="X168" s="1"/>
  <c r="AI167" l="1"/>
  <c r="AJ167" s="1"/>
  <c r="AL167" s="1"/>
  <c r="V167"/>
  <c r="AA167"/>
  <c r="AF167"/>
  <c r="AJ166"/>
  <c r="AL166" s="1"/>
  <c r="AK166"/>
  <c r="AG168"/>
  <c r="AE168"/>
  <c r="AD168"/>
  <c r="AH168"/>
  <c r="AC168"/>
  <c r="Y168"/>
  <c r="AB168"/>
  <c r="Z168"/>
  <c r="W168"/>
  <c r="U168"/>
  <c r="T168"/>
  <c r="O167"/>
  <c r="L167"/>
  <c r="M167"/>
  <c r="N168"/>
  <c r="K168"/>
  <c r="P168" s="1"/>
  <c r="H168"/>
  <c r="I168"/>
  <c r="J168"/>
  <c r="G168"/>
  <c r="E168"/>
  <c r="B168"/>
  <c r="C168" s="1"/>
  <c r="D168" s="1"/>
  <c r="A169"/>
  <c r="X169" s="1"/>
  <c r="AK167" l="1"/>
  <c r="AF168"/>
  <c r="V168"/>
  <c r="AA168"/>
  <c r="AI168"/>
  <c r="AG169"/>
  <c r="AE169"/>
  <c r="AD169"/>
  <c r="AH169"/>
  <c r="AC169"/>
  <c r="AB169"/>
  <c r="Z169"/>
  <c r="Y169"/>
  <c r="W169"/>
  <c r="U169"/>
  <c r="T169"/>
  <c r="N169"/>
  <c r="K169"/>
  <c r="P169" s="1"/>
  <c r="O168"/>
  <c r="L168"/>
  <c r="M168"/>
  <c r="J169"/>
  <c r="I169"/>
  <c r="H169"/>
  <c r="G169"/>
  <c r="E169"/>
  <c r="B169"/>
  <c r="C169" s="1"/>
  <c r="D169" s="1"/>
  <c r="A170"/>
  <c r="X170" s="1"/>
  <c r="AI169" l="1"/>
  <c r="AK169" s="1"/>
  <c r="V169"/>
  <c r="AA169"/>
  <c r="AJ168"/>
  <c r="AL168" s="1"/>
  <c r="AK168"/>
  <c r="AF169"/>
  <c r="AG170"/>
  <c r="AE170"/>
  <c r="AD170"/>
  <c r="AH170"/>
  <c r="AC170"/>
  <c r="AB170"/>
  <c r="Z170"/>
  <c r="Y170"/>
  <c r="W170"/>
  <c r="U170"/>
  <c r="T170"/>
  <c r="N170"/>
  <c r="K170"/>
  <c r="P170" s="1"/>
  <c r="O169"/>
  <c r="M169"/>
  <c r="L169"/>
  <c r="J170"/>
  <c r="I170"/>
  <c r="G170"/>
  <c r="E170"/>
  <c r="H170"/>
  <c r="B170"/>
  <c r="C170" s="1"/>
  <c r="D170" s="1"/>
  <c r="A171"/>
  <c r="X171" s="1"/>
  <c r="AJ169" l="1"/>
  <c r="AL169" s="1"/>
  <c r="AF170"/>
  <c r="AI170"/>
  <c r="AK170" s="1"/>
  <c r="V170"/>
  <c r="AA170"/>
  <c r="AG171"/>
  <c r="AE171"/>
  <c r="AD171"/>
  <c r="AH171"/>
  <c r="AC171"/>
  <c r="AB171"/>
  <c r="Z171"/>
  <c r="Y171"/>
  <c r="W171"/>
  <c r="U171"/>
  <c r="T171"/>
  <c r="N171"/>
  <c r="K171"/>
  <c r="P171" s="1"/>
  <c r="O170"/>
  <c r="M170"/>
  <c r="L170"/>
  <c r="J171"/>
  <c r="I171"/>
  <c r="H171"/>
  <c r="G171"/>
  <c r="E171"/>
  <c r="B171"/>
  <c r="C171" s="1"/>
  <c r="D171" s="1"/>
  <c r="A172"/>
  <c r="X172" s="1"/>
  <c r="AJ170" l="1"/>
  <c r="AL170" s="1"/>
  <c r="V171"/>
  <c r="AA171"/>
  <c r="AF171"/>
  <c r="AI171"/>
  <c r="AG172"/>
  <c r="AE172"/>
  <c r="AD172"/>
  <c r="AH172"/>
  <c r="AC172"/>
  <c r="AB172"/>
  <c r="Y172"/>
  <c r="Z172"/>
  <c r="W172"/>
  <c r="U172"/>
  <c r="T172"/>
  <c r="N172"/>
  <c r="K172"/>
  <c r="P172" s="1"/>
  <c r="O171"/>
  <c r="L171"/>
  <c r="M171"/>
  <c r="H172"/>
  <c r="J172"/>
  <c r="I172"/>
  <c r="G172"/>
  <c r="E172"/>
  <c r="B172"/>
  <c r="C172" s="1"/>
  <c r="D172" s="1"/>
  <c r="A173"/>
  <c r="X173" s="1"/>
  <c r="AI172" l="1"/>
  <c r="AJ172" s="1"/>
  <c r="AL172" s="1"/>
  <c r="AA172"/>
  <c r="V172"/>
  <c r="AJ171"/>
  <c r="AL171" s="1"/>
  <c r="AK171"/>
  <c r="AF172"/>
  <c r="AG173"/>
  <c r="AE173"/>
  <c r="AD173"/>
  <c r="AH173"/>
  <c r="AC173"/>
  <c r="AB173"/>
  <c r="Z173"/>
  <c r="Y173"/>
  <c r="W173"/>
  <c r="U173"/>
  <c r="T173"/>
  <c r="N173"/>
  <c r="K173"/>
  <c r="P173" s="1"/>
  <c r="O172"/>
  <c r="M172"/>
  <c r="L172"/>
  <c r="J173"/>
  <c r="I173"/>
  <c r="H173"/>
  <c r="G173"/>
  <c r="E173"/>
  <c r="B173"/>
  <c r="C173" s="1"/>
  <c r="D173" s="1"/>
  <c r="A174"/>
  <c r="X174" s="1"/>
  <c r="AK172" l="1"/>
  <c r="V173"/>
  <c r="AA173"/>
  <c r="AI173"/>
  <c r="AK173" s="1"/>
  <c r="AF173"/>
  <c r="AG174"/>
  <c r="AE174"/>
  <c r="AD174"/>
  <c r="AH174"/>
  <c r="AC174"/>
  <c r="AB174"/>
  <c r="Z174"/>
  <c r="Y174"/>
  <c r="W174"/>
  <c r="U174"/>
  <c r="T174"/>
  <c r="N174"/>
  <c r="K174"/>
  <c r="P174" s="1"/>
  <c r="O173"/>
  <c r="M173"/>
  <c r="L173"/>
  <c r="J174"/>
  <c r="I174"/>
  <c r="H174"/>
  <c r="G174"/>
  <c r="E174"/>
  <c r="B174"/>
  <c r="C174" s="1"/>
  <c r="D174" s="1"/>
  <c r="A175"/>
  <c r="X175" s="1"/>
  <c r="AJ173" l="1"/>
  <c r="AL173" s="1"/>
  <c r="V174"/>
  <c r="AA174"/>
  <c r="AI174"/>
  <c r="AK174" s="1"/>
  <c r="AF174"/>
  <c r="AG175"/>
  <c r="AE175"/>
  <c r="AD175"/>
  <c r="AH175"/>
  <c r="AC175"/>
  <c r="AB175"/>
  <c r="Z175"/>
  <c r="Y175"/>
  <c r="W175"/>
  <c r="T175"/>
  <c r="U175"/>
  <c r="O174"/>
  <c r="M174"/>
  <c r="L174"/>
  <c r="N175"/>
  <c r="K175"/>
  <c r="P175" s="1"/>
  <c r="J175"/>
  <c r="I175"/>
  <c r="H175"/>
  <c r="G175"/>
  <c r="E175"/>
  <c r="B175"/>
  <c r="C175" s="1"/>
  <c r="D175" s="1"/>
  <c r="A176"/>
  <c r="X176" s="1"/>
  <c r="AA175" l="1"/>
  <c r="AJ174"/>
  <c r="AL174" s="1"/>
  <c r="AF175"/>
  <c r="AI175"/>
  <c r="AK175" s="1"/>
  <c r="V175"/>
  <c r="AG176"/>
  <c r="AE176"/>
  <c r="AD176"/>
  <c r="AH176"/>
  <c r="AC176"/>
  <c r="Y176"/>
  <c r="Z176"/>
  <c r="AB176"/>
  <c r="W176"/>
  <c r="U176"/>
  <c r="T176"/>
  <c r="O175"/>
  <c r="L175"/>
  <c r="M175"/>
  <c r="N176"/>
  <c r="K176"/>
  <c r="P176" s="1"/>
  <c r="J176"/>
  <c r="H176"/>
  <c r="I176"/>
  <c r="G176"/>
  <c r="E176"/>
  <c r="B176"/>
  <c r="C176" s="1"/>
  <c r="D176" s="1"/>
  <c r="A177"/>
  <c r="X177" s="1"/>
  <c r="AF176" l="1"/>
  <c r="AJ175"/>
  <c r="AL175" s="1"/>
  <c r="V176"/>
  <c r="AA176"/>
  <c r="AI176"/>
  <c r="AK176" s="1"/>
  <c r="AG177"/>
  <c r="AE177"/>
  <c r="AD177"/>
  <c r="AH177"/>
  <c r="AC177"/>
  <c r="AB177"/>
  <c r="Z177"/>
  <c r="Y177"/>
  <c r="W177"/>
  <c r="U177"/>
  <c r="T177"/>
  <c r="N177"/>
  <c r="K177"/>
  <c r="P177" s="1"/>
  <c r="O176"/>
  <c r="L176"/>
  <c r="M176"/>
  <c r="J177"/>
  <c r="I177"/>
  <c r="H177"/>
  <c r="G177"/>
  <c r="E177"/>
  <c r="B177"/>
  <c r="C177" s="1"/>
  <c r="D177" s="1"/>
  <c r="A178"/>
  <c r="X178" s="1"/>
  <c r="AJ176" l="1"/>
  <c r="AL176" s="1"/>
  <c r="V177"/>
  <c r="AA177"/>
  <c r="AI177"/>
  <c r="AK177" s="1"/>
  <c r="AF177"/>
  <c r="AG178"/>
  <c r="AE178"/>
  <c r="AD178"/>
  <c r="AH178"/>
  <c r="AC178"/>
  <c r="Y178"/>
  <c r="AB178"/>
  <c r="Z178"/>
  <c r="W178"/>
  <c r="U178"/>
  <c r="T178"/>
  <c r="O177"/>
  <c r="M177"/>
  <c r="L177"/>
  <c r="N178"/>
  <c r="K178"/>
  <c r="P178" s="1"/>
  <c r="J178"/>
  <c r="I178"/>
  <c r="G178"/>
  <c r="E178"/>
  <c r="H178"/>
  <c r="B178"/>
  <c r="C178" s="1"/>
  <c r="D178" s="1"/>
  <c r="A179"/>
  <c r="X179" s="1"/>
  <c r="V178" l="1"/>
  <c r="AJ177"/>
  <c r="AL177" s="1"/>
  <c r="AF178"/>
  <c r="AI178"/>
  <c r="AA178"/>
  <c r="AG179"/>
  <c r="AE179"/>
  <c r="AD179"/>
  <c r="AH179"/>
  <c r="AC179"/>
  <c r="AB179"/>
  <c r="Z179"/>
  <c r="Y179"/>
  <c r="W179"/>
  <c r="U179"/>
  <c r="T179"/>
  <c r="N179"/>
  <c r="K179"/>
  <c r="P179" s="1"/>
  <c r="O178"/>
  <c r="M178"/>
  <c r="L178"/>
  <c r="J179"/>
  <c r="I179"/>
  <c r="H179"/>
  <c r="E179"/>
  <c r="G179"/>
  <c r="B179"/>
  <c r="C179" s="1"/>
  <c r="D179" s="1"/>
  <c r="A180"/>
  <c r="X180" s="1"/>
  <c r="V179" l="1"/>
  <c r="AA179"/>
  <c r="AI179"/>
  <c r="AJ179" s="1"/>
  <c r="AL179" s="1"/>
  <c r="AF179"/>
  <c r="AJ178"/>
  <c r="AL178" s="1"/>
  <c r="AK178"/>
  <c r="AE180"/>
  <c r="AH180"/>
  <c r="AD180"/>
  <c r="AG180"/>
  <c r="AC180"/>
  <c r="AB180"/>
  <c r="Y180"/>
  <c r="Z180"/>
  <c r="W180"/>
  <c r="U180"/>
  <c r="T180"/>
  <c r="N180"/>
  <c r="K180"/>
  <c r="P180" s="1"/>
  <c r="O179"/>
  <c r="L179"/>
  <c r="M179"/>
  <c r="I180"/>
  <c r="H180"/>
  <c r="J180"/>
  <c r="G180"/>
  <c r="E180"/>
  <c r="B180"/>
  <c r="C180" s="1"/>
  <c r="D180" s="1"/>
  <c r="A181"/>
  <c r="X181" s="1"/>
  <c r="AK179" l="1"/>
  <c r="AF180"/>
  <c r="AA180"/>
  <c r="AI180"/>
  <c r="AJ180" s="1"/>
  <c r="AL180" s="1"/>
  <c r="V180"/>
  <c r="AE181"/>
  <c r="AD181"/>
  <c r="AH181"/>
  <c r="AG181"/>
  <c r="AC181"/>
  <c r="AB181"/>
  <c r="Z181"/>
  <c r="Y181"/>
  <c r="W181"/>
  <c r="U181"/>
  <c r="T181"/>
  <c r="O180"/>
  <c r="M180"/>
  <c r="L180"/>
  <c r="N181"/>
  <c r="K181"/>
  <c r="P181" s="1"/>
  <c r="J181"/>
  <c r="I181"/>
  <c r="H181"/>
  <c r="G181"/>
  <c r="E181"/>
  <c r="B181"/>
  <c r="C181" s="1"/>
  <c r="D181" s="1"/>
  <c r="A182"/>
  <c r="X182" s="1"/>
  <c r="AK180" l="1"/>
  <c r="V181"/>
  <c r="AA181"/>
  <c r="AI181"/>
  <c r="AF181"/>
  <c r="AE182"/>
  <c r="AD182"/>
  <c r="AH182"/>
  <c r="AC182"/>
  <c r="AG182"/>
  <c r="Z182"/>
  <c r="AB182"/>
  <c r="Y182"/>
  <c r="W182"/>
  <c r="T182"/>
  <c r="U182"/>
  <c r="N182"/>
  <c r="K182"/>
  <c r="P182" s="1"/>
  <c r="O181"/>
  <c r="M181"/>
  <c r="L181"/>
  <c r="J182"/>
  <c r="I182"/>
  <c r="H182"/>
  <c r="G182"/>
  <c r="E182"/>
  <c r="B182"/>
  <c r="C182" s="1"/>
  <c r="D182" s="1"/>
  <c r="A183"/>
  <c r="X183" s="1"/>
  <c r="AF182" l="1"/>
  <c r="AA182"/>
  <c r="V182"/>
  <c r="AK181"/>
  <c r="AJ181"/>
  <c r="AL181" s="1"/>
  <c r="AI182"/>
  <c r="AE183"/>
  <c r="AD183"/>
  <c r="AH183"/>
  <c r="AG183"/>
  <c r="AC183"/>
  <c r="AB183"/>
  <c r="Z183"/>
  <c r="Y183"/>
  <c r="W183"/>
  <c r="T183"/>
  <c r="U183"/>
  <c r="O182"/>
  <c r="M182"/>
  <c r="L182"/>
  <c r="N183"/>
  <c r="K183"/>
  <c r="P183" s="1"/>
  <c r="J183"/>
  <c r="I183"/>
  <c r="H183"/>
  <c r="G183"/>
  <c r="E183"/>
  <c r="B183"/>
  <c r="C183" s="1"/>
  <c r="D183" s="1"/>
  <c r="A184"/>
  <c r="X184" s="1"/>
  <c r="AF183" l="1"/>
  <c r="AA183"/>
  <c r="V183"/>
  <c r="AJ182"/>
  <c r="AL182" s="1"/>
  <c r="AK182"/>
  <c r="AI183"/>
  <c r="AE184"/>
  <c r="AH184"/>
  <c r="AD184"/>
  <c r="AG184"/>
  <c r="AC184"/>
  <c r="Y184"/>
  <c r="AB184"/>
  <c r="Z184"/>
  <c r="W184"/>
  <c r="U184"/>
  <c r="T184"/>
  <c r="N184"/>
  <c r="K184"/>
  <c r="P184" s="1"/>
  <c r="O183"/>
  <c r="L183"/>
  <c r="M183"/>
  <c r="I184"/>
  <c r="H184"/>
  <c r="J184"/>
  <c r="G184"/>
  <c r="E184"/>
  <c r="B184"/>
  <c r="C184" s="1"/>
  <c r="D184" s="1"/>
  <c r="A185"/>
  <c r="X185" s="1"/>
  <c r="AF184" l="1"/>
  <c r="V184"/>
  <c r="AK183"/>
  <c r="AJ183"/>
  <c r="AL183" s="1"/>
  <c r="AA184"/>
  <c r="AI184"/>
  <c r="AD185"/>
  <c r="AH185"/>
  <c r="AG185"/>
  <c r="AE185"/>
  <c r="AC185"/>
  <c r="AB185"/>
  <c r="Z185"/>
  <c r="Y185"/>
  <c r="W185"/>
  <c r="U185"/>
  <c r="T185"/>
  <c r="O184"/>
  <c r="L184"/>
  <c r="M184"/>
  <c r="N185"/>
  <c r="K185"/>
  <c r="P185" s="1"/>
  <c r="J185"/>
  <c r="H185"/>
  <c r="I185"/>
  <c r="G185"/>
  <c r="E185"/>
  <c r="B185"/>
  <c r="C185" s="1"/>
  <c r="D185" s="1"/>
  <c r="A186"/>
  <c r="X186" s="1"/>
  <c r="AI185" l="1"/>
  <c r="AJ185" s="1"/>
  <c r="AL185" s="1"/>
  <c r="V185"/>
  <c r="AA185"/>
  <c r="AJ184"/>
  <c r="AL184" s="1"/>
  <c r="AK184"/>
  <c r="AF185"/>
  <c r="AD186"/>
  <c r="AH186"/>
  <c r="AG186"/>
  <c r="AE186"/>
  <c r="AC186"/>
  <c r="Z186"/>
  <c r="Y186"/>
  <c r="AB186"/>
  <c r="W186"/>
  <c r="U186"/>
  <c r="T186"/>
  <c r="N186"/>
  <c r="K186"/>
  <c r="P186" s="1"/>
  <c r="O185"/>
  <c r="M185"/>
  <c r="L185"/>
  <c r="J186"/>
  <c r="I186"/>
  <c r="G186"/>
  <c r="E186"/>
  <c r="H186"/>
  <c r="B186"/>
  <c r="C186" s="1"/>
  <c r="D186" s="1"/>
  <c r="A187"/>
  <c r="X187" s="1"/>
  <c r="AK185" l="1"/>
  <c r="AA186"/>
  <c r="AI186"/>
  <c r="AK186" s="1"/>
  <c r="AF186"/>
  <c r="V186"/>
  <c r="AD187"/>
  <c r="AH187"/>
  <c r="AG187"/>
  <c r="AE187"/>
  <c r="AC187"/>
  <c r="AB187"/>
  <c r="Z187"/>
  <c r="Y187"/>
  <c r="W187"/>
  <c r="U187"/>
  <c r="T187"/>
  <c r="N187"/>
  <c r="K187"/>
  <c r="P187" s="1"/>
  <c r="O186"/>
  <c r="M186"/>
  <c r="L186"/>
  <c r="J187"/>
  <c r="I187"/>
  <c r="H187"/>
  <c r="G187"/>
  <c r="E187"/>
  <c r="B187"/>
  <c r="C187" s="1"/>
  <c r="D187" s="1"/>
  <c r="A188"/>
  <c r="X188" s="1"/>
  <c r="AJ186" l="1"/>
  <c r="AL186" s="1"/>
  <c r="AF187"/>
  <c r="AI187"/>
  <c r="AJ187" s="1"/>
  <c r="AL187" s="1"/>
  <c r="V187"/>
  <c r="AA187"/>
  <c r="AD188"/>
  <c r="AH188"/>
  <c r="AG188"/>
  <c r="AE188"/>
  <c r="AC188"/>
  <c r="AB188"/>
  <c r="Y188"/>
  <c r="Z188"/>
  <c r="W188"/>
  <c r="U188"/>
  <c r="T188"/>
  <c r="N188"/>
  <c r="K188"/>
  <c r="P188" s="1"/>
  <c r="O187"/>
  <c r="L187"/>
  <c r="M187"/>
  <c r="I188"/>
  <c r="H188"/>
  <c r="J188"/>
  <c r="G188"/>
  <c r="E188"/>
  <c r="B188"/>
  <c r="C188" s="1"/>
  <c r="D188" s="1"/>
  <c r="A189"/>
  <c r="X189" s="1"/>
  <c r="AK187" l="1"/>
  <c r="V188"/>
  <c r="AA188"/>
  <c r="AI188"/>
  <c r="AF188"/>
  <c r="AD189"/>
  <c r="AH189"/>
  <c r="AG189"/>
  <c r="AE189"/>
  <c r="AC189"/>
  <c r="AB189"/>
  <c r="Z189"/>
  <c r="Y189"/>
  <c r="W189"/>
  <c r="U189"/>
  <c r="T189"/>
  <c r="N189"/>
  <c r="K189"/>
  <c r="P189" s="1"/>
  <c r="O188"/>
  <c r="M188"/>
  <c r="L188"/>
  <c r="J189"/>
  <c r="I189"/>
  <c r="H189"/>
  <c r="G189"/>
  <c r="E189"/>
  <c r="B189"/>
  <c r="C189" s="1"/>
  <c r="D189" s="1"/>
  <c r="A190"/>
  <c r="X190" s="1"/>
  <c r="AF189" l="1"/>
  <c r="V189"/>
  <c r="AA189"/>
  <c r="AK188"/>
  <c r="AJ188"/>
  <c r="AL188" s="1"/>
  <c r="AI189"/>
  <c r="AD190"/>
  <c r="AH190"/>
  <c r="AG190"/>
  <c r="AE190"/>
  <c r="AC190"/>
  <c r="AB190"/>
  <c r="Z190"/>
  <c r="Y190"/>
  <c r="W190"/>
  <c r="U190"/>
  <c r="T190"/>
  <c r="N190"/>
  <c r="K190"/>
  <c r="P190" s="1"/>
  <c r="O189"/>
  <c r="M189"/>
  <c r="L189"/>
  <c r="J190"/>
  <c r="I190"/>
  <c r="H190"/>
  <c r="G190"/>
  <c r="E190"/>
  <c r="B190"/>
  <c r="C190" s="1"/>
  <c r="D190" s="1"/>
  <c r="A191"/>
  <c r="X191" s="1"/>
  <c r="AF190" l="1"/>
  <c r="AI190"/>
  <c r="AJ190" s="1"/>
  <c r="AL190" s="1"/>
  <c r="V190"/>
  <c r="AA190"/>
  <c r="AK189"/>
  <c r="AJ189"/>
  <c r="AL189" s="1"/>
  <c r="AD191"/>
  <c r="AH191"/>
  <c r="AG191"/>
  <c r="AE191"/>
  <c r="AC191"/>
  <c r="AB191"/>
  <c r="Z191"/>
  <c r="Y191"/>
  <c r="W191"/>
  <c r="T191"/>
  <c r="U191"/>
  <c r="N191"/>
  <c r="K191"/>
  <c r="P191" s="1"/>
  <c r="O190"/>
  <c r="M190"/>
  <c r="L190"/>
  <c r="J191"/>
  <c r="I191"/>
  <c r="H191"/>
  <c r="G191"/>
  <c r="E191"/>
  <c r="B191"/>
  <c r="C191" s="1"/>
  <c r="D191" s="1"/>
  <c r="A192"/>
  <c r="X192" s="1"/>
  <c r="AK190" l="1"/>
  <c r="AA191"/>
  <c r="AI191"/>
  <c r="AF191"/>
  <c r="V191"/>
  <c r="AD192"/>
  <c r="AH192"/>
  <c r="AG192"/>
  <c r="AE192"/>
  <c r="AC192"/>
  <c r="Y192"/>
  <c r="AB192"/>
  <c r="Z192"/>
  <c r="W192"/>
  <c r="U192"/>
  <c r="T192"/>
  <c r="O191"/>
  <c r="L191"/>
  <c r="M191"/>
  <c r="N192"/>
  <c r="K192"/>
  <c r="P192" s="1"/>
  <c r="I192"/>
  <c r="J192"/>
  <c r="H192"/>
  <c r="G192"/>
  <c r="E192"/>
  <c r="B192"/>
  <c r="C192" s="1"/>
  <c r="D192" s="1"/>
  <c r="A193"/>
  <c r="X193" s="1"/>
  <c r="AF192" l="1"/>
  <c r="AI192"/>
  <c r="AK192" s="1"/>
  <c r="V192"/>
  <c r="AA192"/>
  <c r="AK191"/>
  <c r="AJ191"/>
  <c r="AL191" s="1"/>
  <c r="AD193"/>
  <c r="AH193"/>
  <c r="AG193"/>
  <c r="AE193"/>
  <c r="AC193"/>
  <c r="AB193"/>
  <c r="Z193"/>
  <c r="Y193"/>
  <c r="W193"/>
  <c r="U193"/>
  <c r="T193"/>
  <c r="N193"/>
  <c r="K193"/>
  <c r="P193" s="1"/>
  <c r="O192"/>
  <c r="L192"/>
  <c r="M192"/>
  <c r="J193"/>
  <c r="I193"/>
  <c r="H193"/>
  <c r="G193"/>
  <c r="E193"/>
  <c r="B193"/>
  <c r="C193" s="1"/>
  <c r="D193" s="1"/>
  <c r="A194"/>
  <c r="X194" s="1"/>
  <c r="AI193" l="1"/>
  <c r="AJ193" s="1"/>
  <c r="AL193" s="1"/>
  <c r="AJ192"/>
  <c r="AL192" s="1"/>
  <c r="V193"/>
  <c r="AA193"/>
  <c r="AF193"/>
  <c r="AD194"/>
  <c r="AH194"/>
  <c r="AG194"/>
  <c r="AE194"/>
  <c r="AC194"/>
  <c r="AB194"/>
  <c r="Y194"/>
  <c r="Z194"/>
  <c r="W194"/>
  <c r="U194"/>
  <c r="T194"/>
  <c r="N194"/>
  <c r="K194"/>
  <c r="P194" s="1"/>
  <c r="O193"/>
  <c r="M193"/>
  <c r="L193"/>
  <c r="J194"/>
  <c r="I194"/>
  <c r="G194"/>
  <c r="E194"/>
  <c r="H194"/>
  <c r="B194"/>
  <c r="C194" s="1"/>
  <c r="D194" s="1"/>
  <c r="A195"/>
  <c r="X195" s="1"/>
  <c r="AK193" l="1"/>
  <c r="AA194"/>
  <c r="AF194"/>
  <c r="V194"/>
  <c r="AI194"/>
  <c r="AD195"/>
  <c r="AH195"/>
  <c r="AG195"/>
  <c r="AE195"/>
  <c r="AC195"/>
  <c r="AB195"/>
  <c r="Z195"/>
  <c r="Y195"/>
  <c r="W195"/>
  <c r="U195"/>
  <c r="T195"/>
  <c r="N195"/>
  <c r="K195"/>
  <c r="P195" s="1"/>
  <c r="O194"/>
  <c r="M194"/>
  <c r="L194"/>
  <c r="J195"/>
  <c r="I195"/>
  <c r="H195"/>
  <c r="G195"/>
  <c r="E195"/>
  <c r="B195"/>
  <c r="C195" s="1"/>
  <c r="D195" s="1"/>
  <c r="A196"/>
  <c r="X196" s="1"/>
  <c r="V195" l="1"/>
  <c r="AA195"/>
  <c r="AF195"/>
  <c r="AI195"/>
  <c r="AK194"/>
  <c r="AJ194"/>
  <c r="AL194" s="1"/>
  <c r="AH196"/>
  <c r="AD196"/>
  <c r="AG196"/>
  <c r="AE196"/>
  <c r="AC196"/>
  <c r="AB196"/>
  <c r="Y196"/>
  <c r="Z196"/>
  <c r="W196"/>
  <c r="U196"/>
  <c r="T196"/>
  <c r="N196"/>
  <c r="K196"/>
  <c r="P196" s="1"/>
  <c r="O195"/>
  <c r="L195"/>
  <c r="M195"/>
  <c r="I196"/>
  <c r="H196"/>
  <c r="J196"/>
  <c r="G196"/>
  <c r="E196"/>
  <c r="B196"/>
  <c r="C196" s="1"/>
  <c r="D196" s="1"/>
  <c r="A197"/>
  <c r="X197" l="1"/>
  <c r="A198"/>
  <c r="AI196"/>
  <c r="AK196" s="1"/>
  <c r="V196"/>
  <c r="AA196"/>
  <c r="AF196"/>
  <c r="AJ195"/>
  <c r="AL195" s="1"/>
  <c r="AK195"/>
  <c r="AH197"/>
  <c r="AG197"/>
  <c r="AE197"/>
  <c r="AD197"/>
  <c r="AC197"/>
  <c r="AB197"/>
  <c r="Z197"/>
  <c r="Y197"/>
  <c r="W197"/>
  <c r="U197"/>
  <c r="T197"/>
  <c r="O196"/>
  <c r="M196"/>
  <c r="L196"/>
  <c r="N197"/>
  <c r="K197"/>
  <c r="P197" s="1"/>
  <c r="J197"/>
  <c r="I197"/>
  <c r="H197"/>
  <c r="G197"/>
  <c r="E197"/>
  <c r="B197"/>
  <c r="C197" s="1"/>
  <c r="D197" s="1"/>
  <c r="AB198" l="1"/>
  <c r="W198"/>
  <c r="AE198"/>
  <c r="T198"/>
  <c r="E198"/>
  <c r="K198"/>
  <c r="I198"/>
  <c r="G198"/>
  <c r="AC198"/>
  <c r="J198"/>
  <c r="Z198"/>
  <c r="AH198"/>
  <c r="X198"/>
  <c r="Y198"/>
  <c r="N198"/>
  <c r="B198"/>
  <c r="C198" s="1"/>
  <c r="D198" s="1"/>
  <c r="U198"/>
  <c r="AG198"/>
  <c r="AD198"/>
  <c r="AF198" s="1"/>
  <c r="H198"/>
  <c r="A199"/>
  <c r="AJ196"/>
  <c r="AL196" s="1"/>
  <c r="AI197"/>
  <c r="V197"/>
  <c r="AA197"/>
  <c r="AF197"/>
  <c r="O197"/>
  <c r="M197"/>
  <c r="L197"/>
  <c r="L198" l="1"/>
  <c r="P198"/>
  <c r="O198"/>
  <c r="M198"/>
  <c r="V198"/>
  <c r="X199"/>
  <c r="AC199"/>
  <c r="I199"/>
  <c r="N199"/>
  <c r="W199"/>
  <c r="AB199"/>
  <c r="K199"/>
  <c r="G199"/>
  <c r="AG199"/>
  <c r="T199"/>
  <c r="AH199"/>
  <c r="Z199"/>
  <c r="E199"/>
  <c r="AD199"/>
  <c r="Y199"/>
  <c r="J199"/>
  <c r="AE199"/>
  <c r="U199"/>
  <c r="B199"/>
  <c r="C199" s="1"/>
  <c r="D199" s="1"/>
  <c r="H199"/>
  <c r="A200"/>
  <c r="AA198"/>
  <c r="AI198"/>
  <c r="AK197"/>
  <c r="AJ197"/>
  <c r="AL197" s="1"/>
  <c r="AK91" i="10"/>
  <c r="AK46"/>
  <c r="AK37"/>
  <c r="AK55"/>
  <c r="AK82"/>
  <c r="AK28"/>
  <c r="AK64"/>
  <c r="AK73"/>
  <c r="AK19"/>
  <c r="AL19"/>
  <c r="AL101" s="1"/>
  <c r="AK98"/>
  <c r="AM14"/>
  <c r="AA199" i="16" l="1"/>
  <c r="L199"/>
  <c r="P199"/>
  <c r="O199"/>
  <c r="M199"/>
  <c r="AF199"/>
  <c r="AI199"/>
  <c r="AJ198"/>
  <c r="AL198" s="1"/>
  <c r="AK198"/>
  <c r="V199"/>
  <c r="AG200"/>
  <c r="U200"/>
  <c r="Z200"/>
  <c r="E200"/>
  <c r="B200"/>
  <c r="C200" s="1"/>
  <c r="D200" s="1"/>
  <c r="X200"/>
  <c r="W200"/>
  <c r="G200"/>
  <c r="K200"/>
  <c r="T200"/>
  <c r="J200"/>
  <c r="N200"/>
  <c r="Y200"/>
  <c r="AE200"/>
  <c r="AB200"/>
  <c r="AC200"/>
  <c r="I200"/>
  <c r="AD200"/>
  <c r="AH200"/>
  <c r="H200"/>
  <c r="A201"/>
  <c r="AX14" i="10"/>
  <c r="AY14" s="1"/>
  <c r="AY19" s="1"/>
  <c r="AY101" s="1"/>
  <c r="AK103"/>
  <c r="AK101"/>
  <c r="AK102"/>
  <c r="AM19"/>
  <c r="AA200" i="16" l="1"/>
  <c r="L200"/>
  <c r="P200"/>
  <c r="O200"/>
  <c r="M200"/>
  <c r="AK199"/>
  <c r="AJ199"/>
  <c r="AL199" s="1"/>
  <c r="AG201"/>
  <c r="AB201"/>
  <c r="U201"/>
  <c r="Z201"/>
  <c r="E201"/>
  <c r="K201"/>
  <c r="T201"/>
  <c r="Y201"/>
  <c r="AE201"/>
  <c r="J201"/>
  <c r="AC201"/>
  <c r="X201"/>
  <c r="N201"/>
  <c r="I201"/>
  <c r="AD201"/>
  <c r="AF201" s="1"/>
  <c r="B201"/>
  <c r="C201" s="1"/>
  <c r="D201" s="1"/>
  <c r="W201"/>
  <c r="AH201"/>
  <c r="G201"/>
  <c r="H201"/>
  <c r="A202"/>
  <c r="AI200"/>
  <c r="V200"/>
  <c r="AF200"/>
  <c r="AX19" i="10"/>
  <c r="AX101" s="1"/>
  <c r="AM101"/>
  <c r="P201" i="16" l="1"/>
  <c r="O201"/>
  <c r="L201"/>
  <c r="M201"/>
  <c r="AI201"/>
  <c r="AK200"/>
  <c r="AJ200"/>
  <c r="AL200" s="1"/>
  <c r="AA201"/>
  <c r="W202"/>
  <c r="AD202"/>
  <c r="T202"/>
  <c r="B202"/>
  <c r="C202" s="1"/>
  <c r="D202" s="1"/>
  <c r="AH202"/>
  <c r="AC202"/>
  <c r="G202"/>
  <c r="N202"/>
  <c r="AG202"/>
  <c r="AB202"/>
  <c r="U202"/>
  <c r="Z202"/>
  <c r="E202"/>
  <c r="K202"/>
  <c r="AE202"/>
  <c r="Y202"/>
  <c r="AA202" s="1"/>
  <c r="J202"/>
  <c r="X202"/>
  <c r="AI202" s="1"/>
  <c r="I202"/>
  <c r="H202"/>
  <c r="A203"/>
  <c r="V201"/>
  <c r="A47" i="19"/>
  <c r="A46"/>
  <c r="A23"/>
  <c r="A22"/>
  <c r="AT100" i="10"/>
  <c r="AT104" s="1"/>
  <c r="AJ100"/>
  <c r="AJ104" s="1"/>
  <c r="AS13"/>
  <c r="AS100" s="1"/>
  <c r="AS104" s="1"/>
  <c r="AO100"/>
  <c r="AO104" s="1"/>
  <c r="AN13"/>
  <c r="AN100" s="1"/>
  <c r="AN104" s="1"/>
  <c r="AI13"/>
  <c r="AI100" s="1"/>
  <c r="AI104" s="1"/>
  <c r="V202" i="16" l="1"/>
  <c r="AF202"/>
  <c r="AK201"/>
  <c r="AJ201"/>
  <c r="AL201" s="1"/>
  <c r="O202"/>
  <c r="M202"/>
  <c r="L202"/>
  <c r="P202"/>
  <c r="AK202"/>
  <c r="AJ202"/>
  <c r="AL202" s="1"/>
  <c r="J203"/>
  <c r="T203"/>
  <c r="X203"/>
  <c r="AE203"/>
  <c r="I203"/>
  <c r="G203"/>
  <c r="W203"/>
  <c r="AD203"/>
  <c r="AF203" s="1"/>
  <c r="AG203"/>
  <c r="B203"/>
  <c r="C203" s="1"/>
  <c r="D203" s="1"/>
  <c r="U203"/>
  <c r="AC203"/>
  <c r="E203"/>
  <c r="N203"/>
  <c r="AH203"/>
  <c r="K203"/>
  <c r="Y203"/>
  <c r="AB203"/>
  <c r="Z203"/>
  <c r="H203"/>
  <c r="A204"/>
  <c r="AU13" i="10"/>
  <c r="AU100" s="1"/>
  <c r="AU104" s="1"/>
  <c r="AP13"/>
  <c r="AP100" s="1"/>
  <c r="AP104" s="1"/>
  <c r="AK13"/>
  <c r="AL13" s="1"/>
  <c r="AL100" s="1"/>
  <c r="AL104" s="1"/>
  <c r="V203" i="16" l="1"/>
  <c r="AI203"/>
  <c r="AJ203" s="1"/>
  <c r="AL203" s="1"/>
  <c r="AC204"/>
  <c r="AH204"/>
  <c r="N204"/>
  <c r="G204"/>
  <c r="AB204"/>
  <c r="AE204"/>
  <c r="I204"/>
  <c r="Z204"/>
  <c r="AG204"/>
  <c r="K204"/>
  <c r="AD204"/>
  <c r="U204"/>
  <c r="Y204"/>
  <c r="E204"/>
  <c r="J204"/>
  <c r="T204"/>
  <c r="V204" s="1"/>
  <c r="W204"/>
  <c r="B204"/>
  <c r="C204" s="1"/>
  <c r="D204" s="1"/>
  <c r="X204"/>
  <c r="AI204" s="1"/>
  <c r="H204"/>
  <c r="A205"/>
  <c r="AA203"/>
  <c r="M203"/>
  <c r="O203"/>
  <c r="P203"/>
  <c r="L203"/>
  <c r="AV13" i="10"/>
  <c r="AV100" s="1"/>
  <c r="AV104" s="1"/>
  <c r="AV105" s="1"/>
  <c r="AK100"/>
  <c r="AK104" s="1"/>
  <c r="AM13"/>
  <c r="AM100" s="1"/>
  <c r="AM104" s="1"/>
  <c r="AM105" s="1"/>
  <c r="AQ13"/>
  <c r="AQ100" s="1"/>
  <c r="AQ104" s="1"/>
  <c r="AK203" i="16" l="1"/>
  <c r="AJ204"/>
  <c r="AL204" s="1"/>
  <c r="AK204"/>
  <c r="O204"/>
  <c r="P204"/>
  <c r="M204"/>
  <c r="L204"/>
  <c r="AA204"/>
  <c r="X205"/>
  <c r="B205"/>
  <c r="C205" s="1"/>
  <c r="D205" s="1"/>
  <c r="I205"/>
  <c r="AC205"/>
  <c r="W205"/>
  <c r="N205"/>
  <c r="AH205"/>
  <c r="AB205"/>
  <c r="G205"/>
  <c r="Y205"/>
  <c r="K205"/>
  <c r="J205"/>
  <c r="AG205"/>
  <c r="Z205"/>
  <c r="E205"/>
  <c r="U205"/>
  <c r="T205"/>
  <c r="AE205"/>
  <c r="AD205"/>
  <c r="H205"/>
  <c r="A206"/>
  <c r="AF204"/>
  <c r="AW13" i="10"/>
  <c r="AW100" s="1"/>
  <c r="AW104" s="1"/>
  <c r="Q11" i="19" s="1"/>
  <c r="AR13" i="10"/>
  <c r="F11" i="19"/>
  <c r="G11" s="1"/>
  <c r="K11" s="1"/>
  <c r="F15"/>
  <c r="AF205" i="16" l="1"/>
  <c r="V205"/>
  <c r="AI205"/>
  <c r="P205"/>
  <c r="O205"/>
  <c r="M205"/>
  <c r="L205"/>
  <c r="AA205"/>
  <c r="X206"/>
  <c r="B206"/>
  <c r="C206" s="1"/>
  <c r="D206" s="1"/>
  <c r="Z206"/>
  <c r="I206"/>
  <c r="AC206"/>
  <c r="W206"/>
  <c r="N206"/>
  <c r="AH206"/>
  <c r="E206"/>
  <c r="G206"/>
  <c r="AB206"/>
  <c r="AG206"/>
  <c r="U206"/>
  <c r="K206"/>
  <c r="T206"/>
  <c r="Y206"/>
  <c r="AE206"/>
  <c r="J206"/>
  <c r="AD206"/>
  <c r="H206"/>
  <c r="A207"/>
  <c r="AR100" i="10"/>
  <c r="AR104" s="1"/>
  <c r="N11" i="19" s="1"/>
  <c r="AW105" i="10"/>
  <c r="Q15" i="19" s="1"/>
  <c r="AX13" i="10"/>
  <c r="AX100" s="1"/>
  <c r="G15" i="19"/>
  <c r="AA206" i="16" l="1"/>
  <c r="V206"/>
  <c r="AI206"/>
  <c r="P206"/>
  <c r="M206"/>
  <c r="O206"/>
  <c r="L206"/>
  <c r="J207"/>
  <c r="AE207"/>
  <c r="X207"/>
  <c r="AC207"/>
  <c r="Z207"/>
  <c r="I207"/>
  <c r="N207"/>
  <c r="T207"/>
  <c r="W207"/>
  <c r="AH207"/>
  <c r="K207"/>
  <c r="G207"/>
  <c r="E207"/>
  <c r="AD207"/>
  <c r="AG207"/>
  <c r="AB207"/>
  <c r="U207"/>
  <c r="Y207"/>
  <c r="B207"/>
  <c r="C207" s="1"/>
  <c r="D207" s="1"/>
  <c r="H207"/>
  <c r="A208"/>
  <c r="AF206"/>
  <c r="AJ205"/>
  <c r="AL205" s="1"/>
  <c r="AK205"/>
  <c r="AR105" i="10"/>
  <c r="AX105" s="1"/>
  <c r="A13"/>
  <c r="AY13"/>
  <c r="AY100" s="1"/>
  <c r="K15" i="19"/>
  <c r="N15"/>
  <c r="T11"/>
  <c r="AX104" i="10"/>
  <c r="AA207" i="16" l="1"/>
  <c r="AF207"/>
  <c r="M207"/>
  <c r="L207"/>
  <c r="P207"/>
  <c r="O207"/>
  <c r="AI207"/>
  <c r="AD208"/>
  <c r="W208"/>
  <c r="B208"/>
  <c r="C208" s="1"/>
  <c r="D208" s="1"/>
  <c r="AH208"/>
  <c r="J208"/>
  <c r="T208"/>
  <c r="G208"/>
  <c r="AC208"/>
  <c r="AG208"/>
  <c r="N208"/>
  <c r="U208"/>
  <c r="AB208"/>
  <c r="E208"/>
  <c r="X208"/>
  <c r="Z208"/>
  <c r="AE208"/>
  <c r="K208"/>
  <c r="Y208"/>
  <c r="I208"/>
  <c r="H208"/>
  <c r="A209"/>
  <c r="V207"/>
  <c r="AK206"/>
  <c r="AJ206"/>
  <c r="AL206" s="1"/>
  <c r="A14" i="10"/>
  <c r="AY104"/>
  <c r="A11" i="19"/>
  <c r="T15"/>
  <c r="AA208" i="16" l="1"/>
  <c r="V208"/>
  <c r="M208"/>
  <c r="L208"/>
  <c r="P208"/>
  <c r="O208"/>
  <c r="AF208"/>
  <c r="AK207"/>
  <c r="AJ207"/>
  <c r="AL207" s="1"/>
  <c r="Z209"/>
  <c r="K209"/>
  <c r="J209"/>
  <c r="AD209"/>
  <c r="I209"/>
  <c r="B209"/>
  <c r="C209" s="1"/>
  <c r="D209" s="1"/>
  <c r="AC209"/>
  <c r="U209"/>
  <c r="AB209"/>
  <c r="Y209"/>
  <c r="T209"/>
  <c r="AE209"/>
  <c r="AH209"/>
  <c r="AG209"/>
  <c r="N209"/>
  <c r="G209"/>
  <c r="X209"/>
  <c r="W209"/>
  <c r="E209"/>
  <c r="H209"/>
  <c r="A210"/>
  <c r="AI208"/>
  <c r="A15" i="10"/>
  <c r="A12" i="19"/>
  <c r="F5" i="14"/>
  <c r="V209" i="16" l="1"/>
  <c r="AI209"/>
  <c r="AF209"/>
  <c r="O209"/>
  <c r="M209"/>
  <c r="L209"/>
  <c r="P209"/>
  <c r="AJ208"/>
  <c r="AL208" s="1"/>
  <c r="AK208"/>
  <c r="AK209"/>
  <c r="AJ209"/>
  <c r="AL209" s="1"/>
  <c r="AC210"/>
  <c r="X210"/>
  <c r="N210"/>
  <c r="AB210"/>
  <c r="AE210"/>
  <c r="AH210"/>
  <c r="Z210"/>
  <c r="G210"/>
  <c r="K210"/>
  <c r="AG210"/>
  <c r="Y210"/>
  <c r="AA210" s="1"/>
  <c r="U210"/>
  <c r="J210"/>
  <c r="E210"/>
  <c r="I210"/>
  <c r="AD210"/>
  <c r="T210"/>
  <c r="W210"/>
  <c r="B210"/>
  <c r="C210" s="1"/>
  <c r="D210" s="1"/>
  <c r="H210"/>
  <c r="A211"/>
  <c r="AA209"/>
  <c r="A13" i="19"/>
  <c r="I5" i="14"/>
  <c r="O5"/>
  <c r="L5"/>
  <c r="S5"/>
  <c r="H5"/>
  <c r="R5"/>
  <c r="G5"/>
  <c r="N5"/>
  <c r="P5"/>
  <c r="K5"/>
  <c r="Q5"/>
  <c r="J5"/>
  <c r="T5"/>
  <c r="M5"/>
  <c r="E5"/>
  <c r="AF210" i="16" l="1"/>
  <c r="AI210"/>
  <c r="AJ210" s="1"/>
  <c r="AL210" s="1"/>
  <c r="AD211"/>
  <c r="X211"/>
  <c r="B211"/>
  <c r="C211" s="1"/>
  <c r="D211" s="1"/>
  <c r="I211"/>
  <c r="AC211"/>
  <c r="W211"/>
  <c r="N211"/>
  <c r="Z211"/>
  <c r="AB211"/>
  <c r="AE211"/>
  <c r="AH211"/>
  <c r="K211"/>
  <c r="T211"/>
  <c r="G211"/>
  <c r="Y211"/>
  <c r="AG211"/>
  <c r="J211"/>
  <c r="E211"/>
  <c r="U211"/>
  <c r="H211"/>
  <c r="A212"/>
  <c r="O210"/>
  <c r="M210"/>
  <c r="L210"/>
  <c r="P210"/>
  <c r="V210"/>
  <c r="AH5" i="14"/>
  <c r="AK210" i="16" l="1"/>
  <c r="G212"/>
  <c r="AG212"/>
  <c r="U212"/>
  <c r="AE212"/>
  <c r="AD212"/>
  <c r="W212"/>
  <c r="E212"/>
  <c r="T212"/>
  <c r="V212" s="1"/>
  <c r="Y212"/>
  <c r="AH212"/>
  <c r="Z212"/>
  <c r="AB212"/>
  <c r="K212"/>
  <c r="J212"/>
  <c r="B212"/>
  <c r="C212" s="1"/>
  <c r="D212" s="1"/>
  <c r="AC212"/>
  <c r="X212"/>
  <c r="N212"/>
  <c r="I212"/>
  <c r="H212"/>
  <c r="A213"/>
  <c r="AA211"/>
  <c r="AI211"/>
  <c r="AF211"/>
  <c r="O211"/>
  <c r="M211"/>
  <c r="L211"/>
  <c r="P211"/>
  <c r="V211"/>
  <c r="A1" i="10"/>
  <c r="A1" i="14"/>
  <c r="A6" s="1"/>
  <c r="AC5"/>
  <c r="AB5"/>
  <c r="Z5"/>
  <c r="W5"/>
  <c r="AI5"/>
  <c r="U5"/>
  <c r="X5"/>
  <c r="AG5"/>
  <c r="Y5"/>
  <c r="V5"/>
  <c r="AD5"/>
  <c r="AJ5"/>
  <c r="AF5"/>
  <c r="AE5"/>
  <c r="AA5"/>
  <c r="AL5" l="1"/>
  <c r="AK5"/>
  <c r="AF212" i="16"/>
  <c r="W213"/>
  <c r="N213"/>
  <c r="H213"/>
  <c r="J213"/>
  <c r="AH213"/>
  <c r="G213"/>
  <c r="AE213"/>
  <c r="AB213"/>
  <c r="AG213"/>
  <c r="Z213"/>
  <c r="U213"/>
  <c r="K213"/>
  <c r="E213"/>
  <c r="Y213"/>
  <c r="T213"/>
  <c r="X213"/>
  <c r="AD213"/>
  <c r="AC213"/>
  <c r="I213"/>
  <c r="B213"/>
  <c r="C213" s="1"/>
  <c r="D213" s="1"/>
  <c r="A214"/>
  <c r="AA212"/>
  <c r="AJ211"/>
  <c r="AL211" s="1"/>
  <c r="AK211"/>
  <c r="AI212"/>
  <c r="M212"/>
  <c r="P212"/>
  <c r="O212"/>
  <c r="L212"/>
  <c r="I6" i="14"/>
  <c r="T6"/>
  <c r="R6"/>
  <c r="P6"/>
  <c r="N6"/>
  <c r="L6"/>
  <c r="J6"/>
  <c r="Q6"/>
  <c r="G6"/>
  <c r="S6"/>
  <c r="K6"/>
  <c r="H6"/>
  <c r="F6"/>
  <c r="M6"/>
  <c r="O6"/>
  <c r="AA6"/>
  <c r="Y6"/>
  <c r="AH6"/>
  <c r="X6"/>
  <c r="AC6"/>
  <c r="AG6"/>
  <c r="AI6"/>
  <c r="AK6" s="1"/>
  <c r="AF6"/>
  <c r="AB6"/>
  <c r="AD6"/>
  <c r="AE6"/>
  <c r="Z6"/>
  <c r="V6"/>
  <c r="W6"/>
  <c r="U6"/>
  <c r="E6"/>
  <c r="A7"/>
  <c r="B6"/>
  <c r="C6" s="1"/>
  <c r="D6" s="1"/>
  <c r="AJ6"/>
  <c r="AL6" s="1"/>
  <c r="L213" i="16" l="1"/>
  <c r="O213"/>
  <c r="P213"/>
  <c r="M213"/>
  <c r="W214"/>
  <c r="T214"/>
  <c r="AB214"/>
  <c r="K214"/>
  <c r="AD214"/>
  <c r="H214"/>
  <c r="AG214"/>
  <c r="B214"/>
  <c r="C214" s="1"/>
  <c r="D214" s="1"/>
  <c r="N214"/>
  <c r="U214"/>
  <c r="I214"/>
  <c r="AC214"/>
  <c r="AH214"/>
  <c r="G214"/>
  <c r="Z214"/>
  <c r="E214"/>
  <c r="J214"/>
  <c r="AE214"/>
  <c r="X214"/>
  <c r="AI214" s="1"/>
  <c r="Y214"/>
  <c r="A215"/>
  <c r="AF213"/>
  <c r="AI213"/>
  <c r="V213"/>
  <c r="AA213"/>
  <c r="AK212"/>
  <c r="AJ212"/>
  <c r="AL212" s="1"/>
  <c r="I7" i="14"/>
  <c r="V7"/>
  <c r="R7"/>
  <c r="N7"/>
  <c r="J7"/>
  <c r="U7"/>
  <c r="Q7"/>
  <c r="M7"/>
  <c r="H7"/>
  <c r="T7"/>
  <c r="L7"/>
  <c r="S7"/>
  <c r="K7"/>
  <c r="X7"/>
  <c r="P7"/>
  <c r="G7"/>
  <c r="W7"/>
  <c r="O7"/>
  <c r="F7"/>
  <c r="AA7"/>
  <c r="Y7"/>
  <c r="AC7"/>
  <c r="AH7"/>
  <c r="B7"/>
  <c r="C7" s="1"/>
  <c r="D7" s="1"/>
  <c r="AM6"/>
  <c r="AI7"/>
  <c r="AK7" s="1"/>
  <c r="AG7"/>
  <c r="AD7"/>
  <c r="AE7"/>
  <c r="AF7"/>
  <c r="AB7"/>
  <c r="Z7"/>
  <c r="E7"/>
  <c r="AJ7"/>
  <c r="AL7" s="1"/>
  <c r="A8"/>
  <c r="AA214" i="16" l="1"/>
  <c r="V214"/>
  <c r="AF214"/>
  <c r="P214"/>
  <c r="M214"/>
  <c r="L214"/>
  <c r="O214"/>
  <c r="AK214"/>
  <c r="AJ214"/>
  <c r="AL214" s="1"/>
  <c r="AK213"/>
  <c r="AJ213"/>
  <c r="AL213" s="1"/>
  <c r="T215"/>
  <c r="J215"/>
  <c r="X215"/>
  <c r="AE215"/>
  <c r="I215"/>
  <c r="AD215"/>
  <c r="AF215" s="1"/>
  <c r="H215"/>
  <c r="AG215"/>
  <c r="N215"/>
  <c r="K215"/>
  <c r="AH215"/>
  <c r="W215"/>
  <c r="B215"/>
  <c r="C215" s="1"/>
  <c r="D215" s="1"/>
  <c r="U215"/>
  <c r="E215"/>
  <c r="AC215"/>
  <c r="AB215"/>
  <c r="Y215"/>
  <c r="Z215"/>
  <c r="G215"/>
  <c r="A216"/>
  <c r="I8" i="14"/>
  <c r="X8"/>
  <c r="T8"/>
  <c r="P8"/>
  <c r="L8"/>
  <c r="G8"/>
  <c r="W8"/>
  <c r="S8"/>
  <c r="O8"/>
  <c r="K8"/>
  <c r="F8"/>
  <c r="R8"/>
  <c r="J8"/>
  <c r="Q8"/>
  <c r="H8"/>
  <c r="V8"/>
  <c r="N8"/>
  <c r="U8"/>
  <c r="M8"/>
  <c r="Y8"/>
  <c r="AA8"/>
  <c r="B8"/>
  <c r="C8" s="1"/>
  <c r="D8" s="1"/>
  <c r="AC8"/>
  <c r="AH8"/>
  <c r="A9"/>
  <c r="AE8"/>
  <c r="AF8"/>
  <c r="AG8"/>
  <c r="AI8"/>
  <c r="AK8" s="1"/>
  <c r="AB8"/>
  <c r="Z8"/>
  <c r="AD8"/>
  <c r="E8"/>
  <c r="AJ8"/>
  <c r="AL8" s="1"/>
  <c r="AI215" i="16" l="1"/>
  <c r="AK215" s="1"/>
  <c r="P215"/>
  <c r="O215"/>
  <c r="M215"/>
  <c r="L215"/>
  <c r="AD216"/>
  <c r="X216"/>
  <c r="N216"/>
  <c r="AH216"/>
  <c r="Z216"/>
  <c r="U216"/>
  <c r="T216"/>
  <c r="B216"/>
  <c r="C216" s="1"/>
  <c r="D216" s="1"/>
  <c r="AC216"/>
  <c r="AB216"/>
  <c r="AG216"/>
  <c r="Y216"/>
  <c r="J216"/>
  <c r="AE216"/>
  <c r="I216"/>
  <c r="G216"/>
  <c r="K216"/>
  <c r="E216"/>
  <c r="H216"/>
  <c r="W216"/>
  <c r="A217"/>
  <c r="AA215"/>
  <c r="V215"/>
  <c r="I9" i="14"/>
  <c r="V9"/>
  <c r="R9"/>
  <c r="N9"/>
  <c r="J9"/>
  <c r="U9"/>
  <c r="Q9"/>
  <c r="M9"/>
  <c r="H9"/>
  <c r="X9"/>
  <c r="P9"/>
  <c r="G9"/>
  <c r="W9"/>
  <c r="O9"/>
  <c r="F9"/>
  <c r="T9"/>
  <c r="L9"/>
  <c r="S9"/>
  <c r="K9"/>
  <c r="AI9"/>
  <c r="AK9" s="1"/>
  <c r="AJ9"/>
  <c r="AL9" s="1"/>
  <c r="E9"/>
  <c r="B9"/>
  <c r="C9" s="1"/>
  <c r="D9" s="1"/>
  <c r="Z9"/>
  <c r="A10"/>
  <c r="AD9"/>
  <c r="AE9"/>
  <c r="Y9"/>
  <c r="AA9"/>
  <c r="AF9"/>
  <c r="AB9"/>
  <c r="AG9"/>
  <c r="AH9"/>
  <c r="AC9"/>
  <c r="AJ215" i="16" l="1"/>
  <c r="AL215" s="1"/>
  <c r="AI216"/>
  <c r="P216"/>
  <c r="O216"/>
  <c r="M216"/>
  <c r="L216"/>
  <c r="AF216"/>
  <c r="AA216"/>
  <c r="W217"/>
  <c r="AC217"/>
  <c r="H217"/>
  <c r="N217"/>
  <c r="AH217"/>
  <c r="AB217"/>
  <c r="Y217"/>
  <c r="AG217"/>
  <c r="U217"/>
  <c r="Z217"/>
  <c r="G217"/>
  <c r="T217"/>
  <c r="K217"/>
  <c r="E217"/>
  <c r="AE217"/>
  <c r="X217"/>
  <c r="B217"/>
  <c r="C217" s="1"/>
  <c r="D217" s="1"/>
  <c r="J217"/>
  <c r="AD217"/>
  <c r="I217"/>
  <c r="A218"/>
  <c r="V216"/>
  <c r="I10" i="14"/>
  <c r="X10"/>
  <c r="T10"/>
  <c r="P10"/>
  <c r="L10"/>
  <c r="G10"/>
  <c r="W10"/>
  <c r="S10"/>
  <c r="O10"/>
  <c r="K10"/>
  <c r="F10"/>
  <c r="V10"/>
  <c r="N10"/>
  <c r="U10"/>
  <c r="M10"/>
  <c r="R10"/>
  <c r="J10"/>
  <c r="Q10"/>
  <c r="H10"/>
  <c r="Y10"/>
  <c r="A11"/>
  <c r="AB11" s="1"/>
  <c r="AE10"/>
  <c r="AH10"/>
  <c r="E10"/>
  <c r="AI10"/>
  <c r="AK10" s="1"/>
  <c r="AJ10"/>
  <c r="AL10" s="1"/>
  <c r="Z10"/>
  <c r="AB10"/>
  <c r="AA10"/>
  <c r="AD10"/>
  <c r="B10"/>
  <c r="C10" s="1"/>
  <c r="D10" s="1"/>
  <c r="AF10"/>
  <c r="AG10"/>
  <c r="AC10"/>
  <c r="V217" i="16" l="1"/>
  <c r="O217"/>
  <c r="L217"/>
  <c r="M217"/>
  <c r="P217"/>
  <c r="AI217"/>
  <c r="AG218"/>
  <c r="U218"/>
  <c r="Z218"/>
  <c r="E218"/>
  <c r="K218"/>
  <c r="J218"/>
  <c r="W218"/>
  <c r="G218"/>
  <c r="T218"/>
  <c r="AE218"/>
  <c r="AD218"/>
  <c r="AC218"/>
  <c r="AB218"/>
  <c r="Y218"/>
  <c r="X218"/>
  <c r="AI218" s="1"/>
  <c r="I218"/>
  <c r="H218"/>
  <c r="B218"/>
  <c r="C218" s="1"/>
  <c r="D218" s="1"/>
  <c r="N218"/>
  <c r="AH218"/>
  <c r="A219"/>
  <c r="AF217"/>
  <c r="AA217"/>
  <c r="AK216"/>
  <c r="AJ216"/>
  <c r="AL216" s="1"/>
  <c r="E11" i="14"/>
  <c r="AH11"/>
  <c r="AG11"/>
  <c r="AE11"/>
  <c r="Y11"/>
  <c r="B11"/>
  <c r="C11" s="1"/>
  <c r="D11" s="1"/>
  <c r="I11"/>
  <c r="V11"/>
  <c r="R11"/>
  <c r="N11"/>
  <c r="J11"/>
  <c r="U11"/>
  <c r="Q11"/>
  <c r="M11"/>
  <c r="H11"/>
  <c r="T11"/>
  <c r="L11"/>
  <c r="S11"/>
  <c r="K11"/>
  <c r="X11"/>
  <c r="P11"/>
  <c r="G11"/>
  <c r="W11"/>
  <c r="O11"/>
  <c r="F11"/>
  <c r="AA11"/>
  <c r="A12"/>
  <c r="AI12" s="1"/>
  <c r="AK12" s="1"/>
  <c r="AD11"/>
  <c r="AF11"/>
  <c r="AC11"/>
  <c r="AJ11"/>
  <c r="AL11" s="1"/>
  <c r="Z11"/>
  <c r="AI11"/>
  <c r="AK11" s="1"/>
  <c r="AF218" i="16" l="1"/>
  <c r="AA218"/>
  <c r="AJ217"/>
  <c r="AL217" s="1"/>
  <c r="AK217"/>
  <c r="O218"/>
  <c r="L218"/>
  <c r="P218"/>
  <c r="M218"/>
  <c r="AK218"/>
  <c r="AJ218"/>
  <c r="AL218" s="1"/>
  <c r="V218"/>
  <c r="G219"/>
  <c r="Z219"/>
  <c r="J219"/>
  <c r="AB219"/>
  <c r="AG219"/>
  <c r="U219"/>
  <c r="B219"/>
  <c r="C219" s="1"/>
  <c r="D219" s="1"/>
  <c r="Y219"/>
  <c r="X219"/>
  <c r="AD219"/>
  <c r="K219"/>
  <c r="AH219"/>
  <c r="E219"/>
  <c r="T219"/>
  <c r="AC219"/>
  <c r="I219"/>
  <c r="N219"/>
  <c r="AE219"/>
  <c r="W219"/>
  <c r="H219"/>
  <c r="A220"/>
  <c r="AA12" i="14"/>
  <c r="I12"/>
  <c r="U12"/>
  <c r="T12"/>
  <c r="P12"/>
  <c r="L12"/>
  <c r="G12"/>
  <c r="X12"/>
  <c r="S12"/>
  <c r="O12"/>
  <c r="K12"/>
  <c r="F12"/>
  <c r="R12"/>
  <c r="J12"/>
  <c r="Q12"/>
  <c r="H12"/>
  <c r="W12"/>
  <c r="N12"/>
  <c r="V12"/>
  <c r="M12"/>
  <c r="A13"/>
  <c r="Y13" s="1"/>
  <c r="AF12"/>
  <c r="AJ12"/>
  <c r="AL12" s="1"/>
  <c r="AG12"/>
  <c r="Y12"/>
  <c r="Z12"/>
  <c r="AH12"/>
  <c r="B12"/>
  <c r="C12" s="1"/>
  <c r="D12" s="1"/>
  <c r="E12"/>
  <c r="AD12"/>
  <c r="AE12"/>
  <c r="AB12"/>
  <c r="AC12"/>
  <c r="AF219" i="16" l="1"/>
  <c r="V219"/>
  <c r="K220"/>
  <c r="AE220"/>
  <c r="Y220"/>
  <c r="X220"/>
  <c r="I220"/>
  <c r="AD220"/>
  <c r="AF220" s="1"/>
  <c r="H220"/>
  <c r="AC220"/>
  <c r="J220"/>
  <c r="W220"/>
  <c r="B220"/>
  <c r="C220" s="1"/>
  <c r="D220" s="1"/>
  <c r="AH220"/>
  <c r="N220"/>
  <c r="G220"/>
  <c r="AB220"/>
  <c r="AG220"/>
  <c r="Z220"/>
  <c r="E220"/>
  <c r="T220"/>
  <c r="U220"/>
  <c r="A221"/>
  <c r="L219"/>
  <c r="M219"/>
  <c r="O219"/>
  <c r="P219"/>
  <c r="AA219"/>
  <c r="AI219"/>
  <c r="AJ13" i="14"/>
  <c r="AL13" s="1"/>
  <c r="AD13"/>
  <c r="AF13"/>
  <c r="AH13"/>
  <c r="E13"/>
  <c r="AE13"/>
  <c r="I13"/>
  <c r="W13"/>
  <c r="S13"/>
  <c r="O13"/>
  <c r="K13"/>
  <c r="F13"/>
  <c r="X13"/>
  <c r="R13"/>
  <c r="M13"/>
  <c r="G13"/>
  <c r="V13"/>
  <c r="Q13"/>
  <c r="L13"/>
  <c r="U13"/>
  <c r="J13"/>
  <c r="T13"/>
  <c r="H13"/>
  <c r="P13"/>
  <c r="N13"/>
  <c r="AB13"/>
  <c r="AI13"/>
  <c r="AK13" s="1"/>
  <c r="AC13"/>
  <c r="B13"/>
  <c r="C13" s="1"/>
  <c r="D13" s="1"/>
  <c r="A14"/>
  <c r="AF14" s="1"/>
  <c r="Z13"/>
  <c r="AG13"/>
  <c r="AA13"/>
  <c r="K221" i="16" l="1"/>
  <c r="X221"/>
  <c r="E221"/>
  <c r="Y221"/>
  <c r="W221"/>
  <c r="AC221"/>
  <c r="J221"/>
  <c r="I221"/>
  <c r="T221"/>
  <c r="G221"/>
  <c r="AG221"/>
  <c r="AE221"/>
  <c r="H221"/>
  <c r="AH221"/>
  <c r="B221"/>
  <c r="C221" s="1"/>
  <c r="D221" s="1"/>
  <c r="AD221"/>
  <c r="N221"/>
  <c r="AB221"/>
  <c r="U221"/>
  <c r="Z221"/>
  <c r="A222"/>
  <c r="V220"/>
  <c r="AI220"/>
  <c r="AJ219"/>
  <c r="AL219" s="1"/>
  <c r="AK219"/>
  <c r="AA220"/>
  <c r="O220"/>
  <c r="M220"/>
  <c r="L220"/>
  <c r="P220"/>
  <c r="AI14" i="14"/>
  <c r="AK14" s="1"/>
  <c r="Y14"/>
  <c r="A15"/>
  <c r="I15" s="1"/>
  <c r="AB14"/>
  <c r="B14"/>
  <c r="C14" s="1"/>
  <c r="D14" s="1"/>
  <c r="Z14"/>
  <c r="AG14"/>
  <c r="AA14"/>
  <c r="U14"/>
  <c r="Q14"/>
  <c r="M14"/>
  <c r="H14"/>
  <c r="V14"/>
  <c r="P14"/>
  <c r="K14"/>
  <c r="T14"/>
  <c r="O14"/>
  <c r="J14"/>
  <c r="X14"/>
  <c r="N14"/>
  <c r="W14"/>
  <c r="L14"/>
  <c r="S14"/>
  <c r="G14"/>
  <c r="I14"/>
  <c r="R14"/>
  <c r="F14"/>
  <c r="AD14"/>
  <c r="AC14"/>
  <c r="E14"/>
  <c r="AE14"/>
  <c r="AH14"/>
  <c r="V221" i="16" l="1"/>
  <c r="AJ220"/>
  <c r="AL220" s="1"/>
  <c r="AK220"/>
  <c r="AH222"/>
  <c r="N222"/>
  <c r="G222"/>
  <c r="AB222"/>
  <c r="I222"/>
  <c r="Z222"/>
  <c r="X222"/>
  <c r="AG222"/>
  <c r="K222"/>
  <c r="U222"/>
  <c r="Y222"/>
  <c r="E222"/>
  <c r="J222"/>
  <c r="T222"/>
  <c r="W222"/>
  <c r="AE222"/>
  <c r="H222"/>
  <c r="AD222"/>
  <c r="AF222" s="1"/>
  <c r="B222"/>
  <c r="C222" s="1"/>
  <c r="D222" s="1"/>
  <c r="AC222"/>
  <c r="A223"/>
  <c r="AF221"/>
  <c r="AA221"/>
  <c r="AJ14" i="14"/>
  <c r="AL14" s="1"/>
  <c r="AI221" i="16"/>
  <c r="P221"/>
  <c r="O221"/>
  <c r="M221"/>
  <c r="L221"/>
  <c r="E15" i="14"/>
  <c r="B15"/>
  <c r="C15" s="1"/>
  <c r="D15" s="1"/>
  <c r="AE15"/>
  <c r="A16"/>
  <c r="I16" s="1"/>
  <c r="AB15"/>
  <c r="AI15"/>
  <c r="AK15" s="1"/>
  <c r="AA15"/>
  <c r="V15"/>
  <c r="M15"/>
  <c r="N15"/>
  <c r="O15"/>
  <c r="AC15"/>
  <c r="J15"/>
  <c r="AG15"/>
  <c r="U15"/>
  <c r="Q15"/>
  <c r="X15"/>
  <c r="F15"/>
  <c r="W15"/>
  <c r="P15"/>
  <c r="R15"/>
  <c r="T15"/>
  <c r="S15"/>
  <c r="Z15"/>
  <c r="AH15"/>
  <c r="AD15"/>
  <c r="AF15"/>
  <c r="Y15"/>
  <c r="L15"/>
  <c r="G15"/>
  <c r="H15"/>
  <c r="K15"/>
  <c r="AI222" i="16" l="1"/>
  <c r="G223"/>
  <c r="Y223"/>
  <c r="AG223"/>
  <c r="J223"/>
  <c r="U223"/>
  <c r="N223"/>
  <c r="E223"/>
  <c r="K223"/>
  <c r="T223"/>
  <c r="V223" s="1"/>
  <c r="H223"/>
  <c r="AE223"/>
  <c r="X223"/>
  <c r="AD223"/>
  <c r="I223"/>
  <c r="B223"/>
  <c r="C223" s="1"/>
  <c r="D223" s="1"/>
  <c r="W223"/>
  <c r="AC223"/>
  <c r="AH223"/>
  <c r="AB223"/>
  <c r="Z223"/>
  <c r="A224"/>
  <c r="P222"/>
  <c r="O222"/>
  <c r="M222"/>
  <c r="L222"/>
  <c r="V222"/>
  <c r="AK221"/>
  <c r="AJ221"/>
  <c r="AL221" s="1"/>
  <c r="AA222"/>
  <c r="AJ15" i="14"/>
  <c r="AL15" s="1"/>
  <c r="AG16"/>
  <c r="G16"/>
  <c r="L16"/>
  <c r="AC16"/>
  <c r="K16"/>
  <c r="Z16"/>
  <c r="Y16"/>
  <c r="M16"/>
  <c r="P16"/>
  <c r="AF16"/>
  <c r="N16"/>
  <c r="R16"/>
  <c r="B16"/>
  <c r="AJ16" s="1"/>
  <c r="AL16" s="1"/>
  <c r="AI16"/>
  <c r="AK16" s="1"/>
  <c r="AE16"/>
  <c r="X16"/>
  <c r="J16"/>
  <c r="V16"/>
  <c r="W16"/>
  <c r="U16"/>
  <c r="AD16"/>
  <c r="AH16"/>
  <c r="S16"/>
  <c r="Q16"/>
  <c r="E16"/>
  <c r="AB16"/>
  <c r="A17"/>
  <c r="I17" s="1"/>
  <c r="AA16"/>
  <c r="O16"/>
  <c r="T16"/>
  <c r="F16"/>
  <c r="H16"/>
  <c r="P223" i="16" l="1"/>
  <c r="O223"/>
  <c r="M223"/>
  <c r="L223"/>
  <c r="AA223"/>
  <c r="X224"/>
  <c r="AD224"/>
  <c r="I224"/>
  <c r="B224"/>
  <c r="C224" s="1"/>
  <c r="D224" s="1"/>
  <c r="W224"/>
  <c r="AC224"/>
  <c r="H224"/>
  <c r="N224"/>
  <c r="AH224"/>
  <c r="G224"/>
  <c r="AB224"/>
  <c r="AG224"/>
  <c r="AE224"/>
  <c r="Z224"/>
  <c r="U224"/>
  <c r="T224"/>
  <c r="K224"/>
  <c r="E224"/>
  <c r="Y224"/>
  <c r="AA224" s="1"/>
  <c r="J224"/>
  <c r="A225"/>
  <c r="AF223"/>
  <c r="C16" i="14"/>
  <c r="D16" s="1"/>
  <c r="AI223" i="16"/>
  <c r="AJ222"/>
  <c r="AL222" s="1"/>
  <c r="AK222"/>
  <c r="AB17" i="14"/>
  <c r="Z17"/>
  <c r="Y17"/>
  <c r="AG17"/>
  <c r="T17"/>
  <c r="A18"/>
  <c r="M18" s="1"/>
  <c r="AE17"/>
  <c r="Q17"/>
  <c r="M17"/>
  <c r="P17"/>
  <c r="S17"/>
  <c r="V17"/>
  <c r="O17"/>
  <c r="E17"/>
  <c r="AC17"/>
  <c r="AF17"/>
  <c r="AD17"/>
  <c r="G17"/>
  <c r="H17"/>
  <c r="U17"/>
  <c r="W17"/>
  <c r="AH17"/>
  <c r="AI17"/>
  <c r="AK17" s="1"/>
  <c r="B17"/>
  <c r="AA17"/>
  <c r="L17"/>
  <c r="N17"/>
  <c r="F17"/>
  <c r="R17"/>
  <c r="X17"/>
  <c r="J17"/>
  <c r="K17"/>
  <c r="V224" i="16" l="1"/>
  <c r="P224"/>
  <c r="O224"/>
  <c r="L224"/>
  <c r="M224"/>
  <c r="AF224"/>
  <c r="AI224"/>
  <c r="AK223"/>
  <c r="AJ223"/>
  <c r="AL223" s="1"/>
  <c r="Z225"/>
  <c r="E225"/>
  <c r="K225"/>
  <c r="B225"/>
  <c r="C225" s="1"/>
  <c r="D225" s="1"/>
  <c r="G225"/>
  <c r="U225"/>
  <c r="Y225"/>
  <c r="T225"/>
  <c r="V225" s="1"/>
  <c r="J225"/>
  <c r="AE225"/>
  <c r="X225"/>
  <c r="AC225"/>
  <c r="AG225"/>
  <c r="I225"/>
  <c r="N225"/>
  <c r="W225"/>
  <c r="H225"/>
  <c r="AD225"/>
  <c r="AH225"/>
  <c r="AB225"/>
  <c r="A226"/>
  <c r="E18" i="14"/>
  <c r="Y18"/>
  <c r="J18"/>
  <c r="S18"/>
  <c r="AD18"/>
  <c r="O18"/>
  <c r="R18"/>
  <c r="AH18"/>
  <c r="T18"/>
  <c r="X18"/>
  <c r="AF18"/>
  <c r="AA18"/>
  <c r="P18"/>
  <c r="Q18"/>
  <c r="W18"/>
  <c r="U18"/>
  <c r="AI18"/>
  <c r="AK18" s="1"/>
  <c r="Z18"/>
  <c r="AG18"/>
  <c r="AC18"/>
  <c r="K18"/>
  <c r="F18"/>
  <c r="G18"/>
  <c r="H18"/>
  <c r="I18"/>
  <c r="AE18"/>
  <c r="AB18"/>
  <c r="A19"/>
  <c r="O19" s="1"/>
  <c r="B18"/>
  <c r="AJ18" s="1"/>
  <c r="AL18" s="1"/>
  <c r="V18"/>
  <c r="L18"/>
  <c r="N18"/>
  <c r="AJ17"/>
  <c r="AL17" s="1"/>
  <c r="C17"/>
  <c r="D17" s="1"/>
  <c r="M225" i="16" l="1"/>
  <c r="L225"/>
  <c r="P225"/>
  <c r="O225"/>
  <c r="AI225"/>
  <c r="AK224"/>
  <c r="AJ224"/>
  <c r="AL224" s="1"/>
  <c r="X226"/>
  <c r="AH226"/>
  <c r="T226"/>
  <c r="J226"/>
  <c r="I226"/>
  <c r="H226"/>
  <c r="U226"/>
  <c r="AD226"/>
  <c r="W226"/>
  <c r="K226"/>
  <c r="B226"/>
  <c r="C226" s="1"/>
  <c r="D226" s="1"/>
  <c r="N226"/>
  <c r="AG226"/>
  <c r="AC226"/>
  <c r="AB226"/>
  <c r="Z226"/>
  <c r="E226"/>
  <c r="G226"/>
  <c r="AE226"/>
  <c r="Y226"/>
  <c r="A227"/>
  <c r="AA225"/>
  <c r="AF225"/>
  <c r="B19" i="14"/>
  <c r="C19" s="1"/>
  <c r="D19" s="1"/>
  <c r="M19"/>
  <c r="AH19"/>
  <c r="U19"/>
  <c r="W19"/>
  <c r="Y19"/>
  <c r="Z19"/>
  <c r="R19"/>
  <c r="V19"/>
  <c r="P19"/>
  <c r="S19"/>
  <c r="X19"/>
  <c r="AG19"/>
  <c r="AB19"/>
  <c r="H19"/>
  <c r="F19"/>
  <c r="C18"/>
  <c r="D18" s="1"/>
  <c r="AA19"/>
  <c r="AF19"/>
  <c r="A20"/>
  <c r="M20" s="1"/>
  <c r="AD19"/>
  <c r="N19"/>
  <c r="T19"/>
  <c r="L19"/>
  <c r="K19"/>
  <c r="I19"/>
  <c r="AI19"/>
  <c r="AK19" s="1"/>
  <c r="E19"/>
  <c r="AC19"/>
  <c r="AE19"/>
  <c r="G19"/>
  <c r="J19"/>
  <c r="Q19"/>
  <c r="V226" i="16" l="1"/>
  <c r="AF226"/>
  <c r="AI226"/>
  <c r="O226"/>
  <c r="M226"/>
  <c r="P226"/>
  <c r="L226"/>
  <c r="AK225"/>
  <c r="AJ225"/>
  <c r="AL225" s="1"/>
  <c r="N227"/>
  <c r="U227"/>
  <c r="E227"/>
  <c r="AH227"/>
  <c r="K227"/>
  <c r="G227"/>
  <c r="AB227"/>
  <c r="Z227"/>
  <c r="Y227"/>
  <c r="J227"/>
  <c r="AE227"/>
  <c r="AD227"/>
  <c r="T227"/>
  <c r="X227"/>
  <c r="I227"/>
  <c r="B227"/>
  <c r="C227" s="1"/>
  <c r="D227" s="1"/>
  <c r="W227"/>
  <c r="AC227"/>
  <c r="AG227"/>
  <c r="H227"/>
  <c r="A228"/>
  <c r="AA226"/>
  <c r="AJ19" i="14"/>
  <c r="AL19" s="1"/>
  <c r="AD20"/>
  <c r="V20"/>
  <c r="AA20"/>
  <c r="N20"/>
  <c r="Q20"/>
  <c r="A21"/>
  <c r="E21" s="1"/>
  <c r="P20"/>
  <c r="O20"/>
  <c r="AF20"/>
  <c r="AH20"/>
  <c r="B20"/>
  <c r="C20" s="1"/>
  <c r="D20" s="1"/>
  <c r="AI20"/>
  <c r="AK20" s="1"/>
  <c r="F20"/>
  <c r="L20"/>
  <c r="S20"/>
  <c r="T20"/>
  <c r="U20"/>
  <c r="Z20"/>
  <c r="AG20"/>
  <c r="AC20"/>
  <c r="E20"/>
  <c r="R20"/>
  <c r="W20"/>
  <c r="X20"/>
  <c r="H20"/>
  <c r="I20"/>
  <c r="Y20"/>
  <c r="AB20"/>
  <c r="AE20"/>
  <c r="K20"/>
  <c r="G20"/>
  <c r="J20"/>
  <c r="AA227" i="16" l="1"/>
  <c r="AF227"/>
  <c r="V227"/>
  <c r="AI227"/>
  <c r="U228"/>
  <c r="Y228"/>
  <c r="B228"/>
  <c r="C228" s="1"/>
  <c r="D228" s="1"/>
  <c r="AH228"/>
  <c r="AG228"/>
  <c r="E228"/>
  <c r="J228"/>
  <c r="AE228"/>
  <c r="AC228"/>
  <c r="I228"/>
  <c r="T228"/>
  <c r="W228"/>
  <c r="AD228"/>
  <c r="G228"/>
  <c r="X228"/>
  <c r="H228"/>
  <c r="N228"/>
  <c r="Z228"/>
  <c r="AB228"/>
  <c r="K228"/>
  <c r="A229"/>
  <c r="P227"/>
  <c r="O227"/>
  <c r="M227"/>
  <c r="L227"/>
  <c r="AK226"/>
  <c r="AJ226"/>
  <c r="AL226" s="1"/>
  <c r="J21" i="14"/>
  <c r="P21"/>
  <c r="M21"/>
  <c r="AD21"/>
  <c r="O21"/>
  <c r="AE21"/>
  <c r="U21"/>
  <c r="F21"/>
  <c r="B21"/>
  <c r="C21" s="1"/>
  <c r="D21" s="1"/>
  <c r="G21"/>
  <c r="AF21"/>
  <c r="I21"/>
  <c r="Z21"/>
  <c r="Q21"/>
  <c r="K21"/>
  <c r="A22"/>
  <c r="P22" s="1"/>
  <c r="AJ20"/>
  <c r="AL20" s="1"/>
  <c r="AA21"/>
  <c r="T21"/>
  <c r="L21"/>
  <c r="R21"/>
  <c r="W21"/>
  <c r="AI21"/>
  <c r="AK21" s="1"/>
  <c r="AH21"/>
  <c r="Y21"/>
  <c r="AC21"/>
  <c r="H21"/>
  <c r="N21"/>
  <c r="V21"/>
  <c r="X21"/>
  <c r="S21"/>
  <c r="AB21"/>
  <c r="AG21"/>
  <c r="V228" i="16" l="1"/>
  <c r="M228"/>
  <c r="P228"/>
  <c r="L228"/>
  <c r="O228"/>
  <c r="AI228"/>
  <c r="AA228"/>
  <c r="AE229"/>
  <c r="I229"/>
  <c r="X229"/>
  <c r="AD229"/>
  <c r="AC229"/>
  <c r="N229"/>
  <c r="K229"/>
  <c r="AB229"/>
  <c r="Y229"/>
  <c r="B229"/>
  <c r="C229" s="1"/>
  <c r="D229" s="1"/>
  <c r="H229"/>
  <c r="J229"/>
  <c r="W229"/>
  <c r="AG229"/>
  <c r="G229"/>
  <c r="U229"/>
  <c r="T229"/>
  <c r="AH229"/>
  <c r="E229"/>
  <c r="Z229"/>
  <c r="A230"/>
  <c r="AF228"/>
  <c r="AK227"/>
  <c r="AJ227"/>
  <c r="AL227" s="1"/>
  <c r="E22" i="14"/>
  <c r="I22"/>
  <c r="K22"/>
  <c r="J22"/>
  <c r="R22"/>
  <c r="G22"/>
  <c r="Q22"/>
  <c r="O22"/>
  <c r="A23"/>
  <c r="V23" s="1"/>
  <c r="W22"/>
  <c r="U22"/>
  <c r="AF22"/>
  <c r="AI22"/>
  <c r="AK22" s="1"/>
  <c r="Z22"/>
  <c r="T22"/>
  <c r="AB22"/>
  <c r="AE22"/>
  <c r="AJ21"/>
  <c r="AL21" s="1"/>
  <c r="N22"/>
  <c r="AG22"/>
  <c r="V22"/>
  <c r="L22"/>
  <c r="F22"/>
  <c r="AD22"/>
  <c r="H22"/>
  <c r="X22"/>
  <c r="AH22"/>
  <c r="S22"/>
  <c r="M22"/>
  <c r="AC22"/>
  <c r="B22"/>
  <c r="AJ22" s="1"/>
  <c r="AL22" s="1"/>
  <c r="Y22"/>
  <c r="AA22"/>
  <c r="AF229" i="16" l="1"/>
  <c r="V229"/>
  <c r="AA229"/>
  <c r="AI229"/>
  <c r="AJ228"/>
  <c r="AL228" s="1"/>
  <c r="AK228"/>
  <c r="H230"/>
  <c r="N230"/>
  <c r="AH230"/>
  <c r="U230"/>
  <c r="E230"/>
  <c r="T230"/>
  <c r="Y230"/>
  <c r="AB230"/>
  <c r="I230"/>
  <c r="G230"/>
  <c r="AG230"/>
  <c r="K230"/>
  <c r="AE230"/>
  <c r="AD230"/>
  <c r="W230"/>
  <c r="Z230"/>
  <c r="AC230"/>
  <c r="J230"/>
  <c r="B230"/>
  <c r="C230" s="1"/>
  <c r="D230" s="1"/>
  <c r="X230"/>
  <c r="A231"/>
  <c r="O229"/>
  <c r="P229"/>
  <c r="L229"/>
  <c r="M229"/>
  <c r="T23" i="14"/>
  <c r="U23"/>
  <c r="N23"/>
  <c r="H23"/>
  <c r="AA23"/>
  <c r="M23"/>
  <c r="Z23"/>
  <c r="AF23"/>
  <c r="AE23"/>
  <c r="R23"/>
  <c r="I23"/>
  <c r="AI23"/>
  <c r="AK23" s="1"/>
  <c r="X23"/>
  <c r="G23"/>
  <c r="F23"/>
  <c r="AH23"/>
  <c r="W23"/>
  <c r="Q23"/>
  <c r="AC23"/>
  <c r="J23"/>
  <c r="AG23"/>
  <c r="O23"/>
  <c r="Y23"/>
  <c r="P23"/>
  <c r="K23"/>
  <c r="AB23"/>
  <c r="C22"/>
  <c r="D22" s="1"/>
  <c r="A24"/>
  <c r="AI24" s="1"/>
  <c r="AK24" s="1"/>
  <c r="S23"/>
  <c r="E23"/>
  <c r="L23"/>
  <c r="AD23"/>
  <c r="B23"/>
  <c r="AJ23" s="1"/>
  <c r="AL23" s="1"/>
  <c r="V230" i="16" l="1"/>
  <c r="AF230"/>
  <c r="AA230"/>
  <c r="AI230"/>
  <c r="X231"/>
  <c r="N231"/>
  <c r="I231"/>
  <c r="W231"/>
  <c r="H231"/>
  <c r="G231"/>
  <c r="AE231"/>
  <c r="AH231"/>
  <c r="AB231"/>
  <c r="U231"/>
  <c r="AD231"/>
  <c r="E231"/>
  <c r="Z231"/>
  <c r="B231"/>
  <c r="C231" s="1"/>
  <c r="D231" s="1"/>
  <c r="K231"/>
  <c r="AG231"/>
  <c r="Y231"/>
  <c r="T231"/>
  <c r="J231"/>
  <c r="AC231"/>
  <c r="A232"/>
  <c r="P230"/>
  <c r="M230"/>
  <c r="O230"/>
  <c r="L230"/>
  <c r="AK230"/>
  <c r="AJ230"/>
  <c r="AL230" s="1"/>
  <c r="AJ229"/>
  <c r="AL229" s="1"/>
  <c r="AK229"/>
  <c r="O24" i="14"/>
  <c r="A25"/>
  <c r="AA25" s="1"/>
  <c r="N24"/>
  <c r="H24"/>
  <c r="AA24"/>
  <c r="G24"/>
  <c r="X24"/>
  <c r="V24"/>
  <c r="W24"/>
  <c r="B24"/>
  <c r="AJ24" s="1"/>
  <c r="AL24" s="1"/>
  <c r="AD24"/>
  <c r="AC24"/>
  <c r="Y24"/>
  <c r="M24"/>
  <c r="U24"/>
  <c r="E24"/>
  <c r="T24"/>
  <c r="Z24"/>
  <c r="Q24"/>
  <c r="AE24"/>
  <c r="C23"/>
  <c r="D23" s="1"/>
  <c r="AH24"/>
  <c r="L24"/>
  <c r="AG24"/>
  <c r="S24"/>
  <c r="P24"/>
  <c r="I24"/>
  <c r="R24"/>
  <c r="AF24"/>
  <c r="K24"/>
  <c r="AB24"/>
  <c r="F24"/>
  <c r="J24"/>
  <c r="AA231" i="16" l="1"/>
  <c r="AF231"/>
  <c r="Z25" i="14"/>
  <c r="AF25"/>
  <c r="H25"/>
  <c r="Q25"/>
  <c r="AB25"/>
  <c r="O25"/>
  <c r="F25"/>
  <c r="X25"/>
  <c r="AC25"/>
  <c r="T25"/>
  <c r="B25"/>
  <c r="C25" s="1"/>
  <c r="D25" s="1"/>
  <c r="I25"/>
  <c r="U25"/>
  <c r="Y25"/>
  <c r="R25"/>
  <c r="AH25"/>
  <c r="AI25"/>
  <c r="AK25" s="1"/>
  <c r="A26"/>
  <c r="F26" s="1"/>
  <c r="P25"/>
  <c r="Y232" i="16"/>
  <c r="H232"/>
  <c r="Z232"/>
  <c r="J232"/>
  <c r="U232"/>
  <c r="G232"/>
  <c r="AH232"/>
  <c r="X232"/>
  <c r="AB232"/>
  <c r="T232"/>
  <c r="I232"/>
  <c r="N232"/>
  <c r="K232"/>
  <c r="AE232"/>
  <c r="AG232"/>
  <c r="AD232"/>
  <c r="B232"/>
  <c r="C232" s="1"/>
  <c r="D232" s="1"/>
  <c r="E232"/>
  <c r="W232"/>
  <c r="AC232"/>
  <c r="A233"/>
  <c r="V231"/>
  <c r="N25" i="14"/>
  <c r="V25"/>
  <c r="P231" i="16"/>
  <c r="M231"/>
  <c r="L231"/>
  <c r="O231"/>
  <c r="K25" i="14"/>
  <c r="W25"/>
  <c r="S25"/>
  <c r="AD25"/>
  <c r="J25"/>
  <c r="G25"/>
  <c r="L25"/>
  <c r="M25"/>
  <c r="AE25"/>
  <c r="AG25"/>
  <c r="E25"/>
  <c r="AI231" i="16"/>
  <c r="C24" i="14"/>
  <c r="D24" s="1"/>
  <c r="AF232" i="16" l="1"/>
  <c r="AC26" i="14"/>
  <c r="AJ25"/>
  <c r="AL25" s="1"/>
  <c r="U26"/>
  <c r="K26"/>
  <c r="AI26"/>
  <c r="AK26" s="1"/>
  <c r="R26"/>
  <c r="AE26"/>
  <c r="O26"/>
  <c r="B26"/>
  <c r="C26" s="1"/>
  <c r="D26" s="1"/>
  <c r="A27"/>
  <c r="V27" s="1"/>
  <c r="N26"/>
  <c r="X26"/>
  <c r="AG26"/>
  <c r="AD26"/>
  <c r="I26"/>
  <c r="Q26"/>
  <c r="AA26"/>
  <c r="AF26"/>
  <c r="E26"/>
  <c r="AH26"/>
  <c r="W26"/>
  <c r="J26"/>
  <c r="Y26"/>
  <c r="Z26"/>
  <c r="T26"/>
  <c r="AB26"/>
  <c r="V26"/>
  <c r="P26"/>
  <c r="V232" i="16"/>
  <c r="M26" i="14"/>
  <c r="G26"/>
  <c r="L26"/>
  <c r="H26"/>
  <c r="S26"/>
  <c r="N233" i="16"/>
  <c r="X233"/>
  <c r="AB233"/>
  <c r="AH233"/>
  <c r="Z233"/>
  <c r="AE233"/>
  <c r="G233"/>
  <c r="K233"/>
  <c r="AG233"/>
  <c r="Y233"/>
  <c r="U233"/>
  <c r="J233"/>
  <c r="E233"/>
  <c r="W233"/>
  <c r="T233"/>
  <c r="H233"/>
  <c r="AD233"/>
  <c r="I233"/>
  <c r="B233"/>
  <c r="C233" s="1"/>
  <c r="D233" s="1"/>
  <c r="AC233"/>
  <c r="A234"/>
  <c r="AI232"/>
  <c r="AK231"/>
  <c r="AJ231"/>
  <c r="AL231" s="1"/>
  <c r="O232"/>
  <c r="M232"/>
  <c r="L232"/>
  <c r="P232"/>
  <c r="AA232"/>
  <c r="AF233" l="1"/>
  <c r="AI27" i="14"/>
  <c r="AK27" s="1"/>
  <c r="I27"/>
  <c r="J27"/>
  <c r="Z27"/>
  <c r="H27"/>
  <c r="P27"/>
  <c r="R27"/>
  <c r="T27"/>
  <c r="AA27"/>
  <c r="AF27"/>
  <c r="Y27"/>
  <c r="AG27"/>
  <c r="AB27"/>
  <c r="Q27"/>
  <c r="AE27"/>
  <c r="G27"/>
  <c r="N27"/>
  <c r="B27"/>
  <c r="AJ27" s="1"/>
  <c r="AL27" s="1"/>
  <c r="K27"/>
  <c r="W27"/>
  <c r="X27"/>
  <c r="O27"/>
  <c r="M27"/>
  <c r="AJ26"/>
  <c r="AL26" s="1"/>
  <c r="A28"/>
  <c r="X28" s="1"/>
  <c r="AC27"/>
  <c r="F27"/>
  <c r="U27"/>
  <c r="AH27"/>
  <c r="L27"/>
  <c r="AD27"/>
  <c r="E27"/>
  <c r="S27"/>
  <c r="AA233" i="16"/>
  <c r="P233"/>
  <c r="O233"/>
  <c r="M233"/>
  <c r="L233"/>
  <c r="AK232"/>
  <c r="AJ232"/>
  <c r="AL232" s="1"/>
  <c r="E234"/>
  <c r="T234"/>
  <c r="AG234"/>
  <c r="AE234"/>
  <c r="AD234"/>
  <c r="Z234"/>
  <c r="X234"/>
  <c r="B234"/>
  <c r="C234" s="1"/>
  <c r="D234" s="1"/>
  <c r="I234"/>
  <c r="AC234"/>
  <c r="G234"/>
  <c r="W234"/>
  <c r="N234"/>
  <c r="H234"/>
  <c r="AB234"/>
  <c r="J234"/>
  <c r="AH234"/>
  <c r="Y234"/>
  <c r="U234"/>
  <c r="K234"/>
  <c r="A235"/>
  <c r="V233"/>
  <c r="AI233"/>
  <c r="AA234" l="1"/>
  <c r="V234"/>
  <c r="C27" i="14"/>
  <c r="D27" s="1"/>
  <c r="AH28"/>
  <c r="AE28"/>
  <c r="F28"/>
  <c r="E28"/>
  <c r="P28"/>
  <c r="I28"/>
  <c r="AA28"/>
  <c r="R28"/>
  <c r="S28"/>
  <c r="V28"/>
  <c r="AC28"/>
  <c r="L28"/>
  <c r="U28"/>
  <c r="W28"/>
  <c r="B28"/>
  <c r="AJ28" s="1"/>
  <c r="AL28" s="1"/>
  <c r="AF28"/>
  <c r="AB28"/>
  <c r="G28"/>
  <c r="K28"/>
  <c r="AI28"/>
  <c r="AK28" s="1"/>
  <c r="J28"/>
  <c r="Q28"/>
  <c r="M28"/>
  <c r="O28"/>
  <c r="H28"/>
  <c r="N28"/>
  <c r="AD28"/>
  <c r="Y28"/>
  <c r="AG28"/>
  <c r="A29"/>
  <c r="V29" s="1"/>
  <c r="Z28"/>
  <c r="T28"/>
  <c r="AF234" i="16"/>
  <c r="AK233"/>
  <c r="AJ233"/>
  <c r="AL233" s="1"/>
  <c r="U235"/>
  <c r="Z235"/>
  <c r="E235"/>
  <c r="K235"/>
  <c r="T235"/>
  <c r="V235" s="1"/>
  <c r="AH235"/>
  <c r="Y235"/>
  <c r="AA235" s="1"/>
  <c r="AE235"/>
  <c r="J235"/>
  <c r="AD235"/>
  <c r="X235"/>
  <c r="B235"/>
  <c r="C235" s="1"/>
  <c r="D235" s="1"/>
  <c r="I235"/>
  <c r="AC235"/>
  <c r="W235"/>
  <c r="N235"/>
  <c r="H235"/>
  <c r="AB235"/>
  <c r="AG235"/>
  <c r="G235"/>
  <c r="A236"/>
  <c r="M234"/>
  <c r="L234"/>
  <c r="P234"/>
  <c r="O234"/>
  <c r="AI234"/>
  <c r="C28" i="14" l="1"/>
  <c r="D28" s="1"/>
  <c r="Y29"/>
  <c r="Q29"/>
  <c r="AE29"/>
  <c r="O29"/>
  <c r="K29"/>
  <c r="AG29"/>
  <c r="A30"/>
  <c r="L30" s="1"/>
  <c r="U29"/>
  <c r="L29"/>
  <c r="S29"/>
  <c r="N29"/>
  <c r="M29"/>
  <c r="AD29"/>
  <c r="R29"/>
  <c r="P29"/>
  <c r="I29"/>
  <c r="W29"/>
  <c r="G29"/>
  <c r="AA29"/>
  <c r="Z29"/>
  <c r="AB29"/>
  <c r="AC29"/>
  <c r="J29"/>
  <c r="T29"/>
  <c r="E29"/>
  <c r="B29"/>
  <c r="AJ29" s="1"/>
  <c r="AL29" s="1"/>
  <c r="AH29"/>
  <c r="AF29"/>
  <c r="F29"/>
  <c r="X29"/>
  <c r="H29"/>
  <c r="AI29"/>
  <c r="AK29" s="1"/>
  <c r="G236" i="16"/>
  <c r="AG236"/>
  <c r="AB236"/>
  <c r="U236"/>
  <c r="Z236"/>
  <c r="E236"/>
  <c r="K236"/>
  <c r="T236"/>
  <c r="H236"/>
  <c r="Y236"/>
  <c r="AE236"/>
  <c r="J236"/>
  <c r="AC236"/>
  <c r="X236"/>
  <c r="N236"/>
  <c r="I236"/>
  <c r="B236"/>
  <c r="C236" s="1"/>
  <c r="D236" s="1"/>
  <c r="W236"/>
  <c r="AD236"/>
  <c r="AH236"/>
  <c r="A237"/>
  <c r="P235"/>
  <c r="O235"/>
  <c r="L235"/>
  <c r="M235"/>
  <c r="AJ234"/>
  <c r="AL234" s="1"/>
  <c r="AK234"/>
  <c r="AI235"/>
  <c r="AF235"/>
  <c r="AA236" l="1"/>
  <c r="C29" i="14"/>
  <c r="D29" s="1"/>
  <c r="W30"/>
  <c r="N30"/>
  <c r="AH30"/>
  <c r="AD30"/>
  <c r="M30"/>
  <c r="E30"/>
  <c r="AB30"/>
  <c r="V30"/>
  <c r="P30"/>
  <c r="U30"/>
  <c r="Z30"/>
  <c r="S30"/>
  <c r="Q30"/>
  <c r="AC30"/>
  <c r="AI30"/>
  <c r="AK30" s="1"/>
  <c r="J30"/>
  <c r="T30"/>
  <c r="V236" i="16"/>
  <c r="R30" i="14"/>
  <c r="I30"/>
  <c r="X30"/>
  <c r="Y30"/>
  <c r="AF30"/>
  <c r="AA30"/>
  <c r="F30"/>
  <c r="AE30"/>
  <c r="AG30"/>
  <c r="B30"/>
  <c r="C30" s="1"/>
  <c r="D30" s="1"/>
  <c r="G30"/>
  <c r="A31"/>
  <c r="I31" s="1"/>
  <c r="H30"/>
  <c r="O30"/>
  <c r="K30"/>
  <c r="AF236" i="16"/>
  <c r="M236"/>
  <c r="L236"/>
  <c r="P236"/>
  <c r="O236"/>
  <c r="AK235"/>
  <c r="AJ235"/>
  <c r="AL235" s="1"/>
  <c r="X237"/>
  <c r="AE237"/>
  <c r="I237"/>
  <c r="W237"/>
  <c r="AD237"/>
  <c r="H237"/>
  <c r="B237"/>
  <c r="C237" s="1"/>
  <c r="D237" s="1"/>
  <c r="AH237"/>
  <c r="AC237"/>
  <c r="G237"/>
  <c r="N237"/>
  <c r="AG237"/>
  <c r="T237"/>
  <c r="AB237"/>
  <c r="U237"/>
  <c r="K237"/>
  <c r="Z237"/>
  <c r="E237"/>
  <c r="Y237"/>
  <c r="J237"/>
  <c r="A238"/>
  <c r="AI236"/>
  <c r="AJ30" i="14" l="1"/>
  <c r="AL30" s="1"/>
  <c r="AI237" i="16"/>
  <c r="AA237"/>
  <c r="AI31" i="14"/>
  <c r="AK31" s="1"/>
  <c r="R31"/>
  <c r="Q31"/>
  <c r="Z31"/>
  <c r="A32"/>
  <c r="X32" s="1"/>
  <c r="U31"/>
  <c r="G31"/>
  <c r="K31"/>
  <c r="B31"/>
  <c r="C31" s="1"/>
  <c r="D31" s="1"/>
  <c r="N31"/>
  <c r="AF31"/>
  <c r="AC31"/>
  <c r="AA31"/>
  <c r="W31"/>
  <c r="F31"/>
  <c r="T31"/>
  <c r="AG31"/>
  <c r="H31"/>
  <c r="AD31"/>
  <c r="E31"/>
  <c r="X31"/>
  <c r="Y31"/>
  <c r="P31"/>
  <c r="J31"/>
  <c r="S31"/>
  <c r="V31"/>
  <c r="M31"/>
  <c r="O31"/>
  <c r="AB31"/>
  <c r="AH31"/>
  <c r="L31"/>
  <c r="AE31"/>
  <c r="O237" i="16"/>
  <c r="M237"/>
  <c r="L237"/>
  <c r="P237"/>
  <c r="AK237"/>
  <c r="AJ237"/>
  <c r="AL237" s="1"/>
  <c r="V237"/>
  <c r="AK236"/>
  <c r="AJ236"/>
  <c r="AL236" s="1"/>
  <c r="Y238"/>
  <c r="J238"/>
  <c r="X238"/>
  <c r="AG238"/>
  <c r="T238"/>
  <c r="I238"/>
  <c r="AB238"/>
  <c r="AE238"/>
  <c r="W238"/>
  <c r="AD238"/>
  <c r="H238"/>
  <c r="Z238"/>
  <c r="B238"/>
  <c r="C238" s="1"/>
  <c r="D238" s="1"/>
  <c r="AH238"/>
  <c r="AC238"/>
  <c r="U238"/>
  <c r="G238"/>
  <c r="N238"/>
  <c r="E238"/>
  <c r="K238"/>
  <c r="A239"/>
  <c r="AF237"/>
  <c r="AE32" i="14" l="1"/>
  <c r="A33"/>
  <c r="R33" s="1"/>
  <c r="V32"/>
  <c r="J32"/>
  <c r="Q32"/>
  <c r="AI32"/>
  <c r="AK32" s="1"/>
  <c r="K32"/>
  <c r="AC32"/>
  <c r="AF238" i="16"/>
  <c r="Y32" i="14"/>
  <c r="AB32"/>
  <c r="AJ31"/>
  <c r="AL31" s="1"/>
  <c r="O32"/>
  <c r="U32"/>
  <c r="P32"/>
  <c r="H32"/>
  <c r="Z32"/>
  <c r="AG32"/>
  <c r="F32"/>
  <c r="L32"/>
  <c r="N32"/>
  <c r="G32"/>
  <c r="R32"/>
  <c r="AA32"/>
  <c r="I32"/>
  <c r="T32"/>
  <c r="AD32"/>
  <c r="E32"/>
  <c r="M32"/>
  <c r="B32"/>
  <c r="AJ32" s="1"/>
  <c r="AL32" s="1"/>
  <c r="S32"/>
  <c r="AF32"/>
  <c r="AH32"/>
  <c r="W32"/>
  <c r="AI238" i="16"/>
  <c r="AA238"/>
  <c r="T239"/>
  <c r="H239"/>
  <c r="G239"/>
  <c r="U239"/>
  <c r="AE239"/>
  <c r="X239"/>
  <c r="B239"/>
  <c r="C239" s="1"/>
  <c r="D239" s="1"/>
  <c r="Z239"/>
  <c r="AG239"/>
  <c r="AD239"/>
  <c r="I239"/>
  <c r="N239"/>
  <c r="AH239"/>
  <c r="AC239"/>
  <c r="AB239"/>
  <c r="Y239"/>
  <c r="J239"/>
  <c r="K239"/>
  <c r="E239"/>
  <c r="W239"/>
  <c r="A240"/>
  <c r="P238"/>
  <c r="O238"/>
  <c r="M238"/>
  <c r="L238"/>
  <c r="V238"/>
  <c r="AI33" i="14"/>
  <c r="AK33" s="1"/>
  <c r="A34"/>
  <c r="O34" s="1"/>
  <c r="T33"/>
  <c r="AG33"/>
  <c r="AC33"/>
  <c r="AE33"/>
  <c r="AA33"/>
  <c r="I33"/>
  <c r="V33"/>
  <c r="F33"/>
  <c r="K33"/>
  <c r="M33"/>
  <c r="J33"/>
  <c r="S33"/>
  <c r="AB33"/>
  <c r="U33"/>
  <c r="AD33"/>
  <c r="Y33"/>
  <c r="W33"/>
  <c r="B33"/>
  <c r="AJ33" s="1"/>
  <c r="AL33" s="1"/>
  <c r="X33"/>
  <c r="Q33"/>
  <c r="AH33"/>
  <c r="H33"/>
  <c r="P33"/>
  <c r="Z33"/>
  <c r="L33"/>
  <c r="N33"/>
  <c r="O33"/>
  <c r="AF33"/>
  <c r="E33"/>
  <c r="G33"/>
  <c r="AF239" i="16" l="1"/>
  <c r="C32" i="14"/>
  <c r="D32" s="1"/>
  <c r="AI239" i="16"/>
  <c r="AJ239" s="1"/>
  <c r="AL239" s="1"/>
  <c r="AC34" i="14"/>
  <c r="AF34"/>
  <c r="G34"/>
  <c r="J34"/>
  <c r="L34"/>
  <c r="T34"/>
  <c r="B34"/>
  <c r="C34" s="1"/>
  <c r="D34" s="1"/>
  <c r="E34"/>
  <c r="Q34"/>
  <c r="X34"/>
  <c r="H34"/>
  <c r="V34"/>
  <c r="AG34"/>
  <c r="AA34"/>
  <c r="S34"/>
  <c r="Y34"/>
  <c r="AH34"/>
  <c r="AI34"/>
  <c r="AK34" s="1"/>
  <c r="AD34"/>
  <c r="AE240" i="16"/>
  <c r="AD240"/>
  <c r="X240"/>
  <c r="B240"/>
  <c r="C240" s="1"/>
  <c r="D240" s="1"/>
  <c r="I240"/>
  <c r="W240"/>
  <c r="Y240"/>
  <c r="AC240"/>
  <c r="N240"/>
  <c r="AB240"/>
  <c r="AH240"/>
  <c r="H240"/>
  <c r="G240"/>
  <c r="K240"/>
  <c r="E240"/>
  <c r="AG240"/>
  <c r="T240"/>
  <c r="J240"/>
  <c r="U240"/>
  <c r="Z240"/>
  <c r="A241"/>
  <c r="P239"/>
  <c r="O239"/>
  <c r="L239"/>
  <c r="M239"/>
  <c r="AK239"/>
  <c r="AA239"/>
  <c r="AB34" i="14"/>
  <c r="AE34"/>
  <c r="I34"/>
  <c r="V239" i="16"/>
  <c r="F34" i="14"/>
  <c r="M34"/>
  <c r="R34"/>
  <c r="K34"/>
  <c r="U34"/>
  <c r="A35"/>
  <c r="H35" s="1"/>
  <c r="C33"/>
  <c r="D33" s="1"/>
  <c r="P34"/>
  <c r="Z34"/>
  <c r="N34"/>
  <c r="W34"/>
  <c r="AK238" i="16"/>
  <c r="AJ238"/>
  <c r="AL238" s="1"/>
  <c r="AF240" l="1"/>
  <c r="Q35" i="14"/>
  <c r="M35"/>
  <c r="R35"/>
  <c r="S35"/>
  <c r="I35"/>
  <c r="N35"/>
  <c r="L35"/>
  <c r="W35"/>
  <c r="X35"/>
  <c r="G35"/>
  <c r="AI35"/>
  <c r="AK35" s="1"/>
  <c r="A36"/>
  <c r="U36" s="1"/>
  <c r="T35"/>
  <c r="U35"/>
  <c r="V35"/>
  <c r="K35"/>
  <c r="AJ34"/>
  <c r="AL34" s="1"/>
  <c r="AH35"/>
  <c r="AA35"/>
  <c r="AB35"/>
  <c r="AC35"/>
  <c r="AD35"/>
  <c r="AG35"/>
  <c r="O35"/>
  <c r="E35"/>
  <c r="Z35"/>
  <c r="AE35"/>
  <c r="Y35"/>
  <c r="AF35"/>
  <c r="B35"/>
  <c r="AJ35" s="1"/>
  <c r="AL35" s="1"/>
  <c r="P35"/>
  <c r="J35"/>
  <c r="I241" i="16"/>
  <c r="AC241"/>
  <c r="AE241"/>
  <c r="W241"/>
  <c r="N241"/>
  <c r="U241"/>
  <c r="T241"/>
  <c r="H241"/>
  <c r="AB241"/>
  <c r="X241"/>
  <c r="AH241"/>
  <c r="G241"/>
  <c r="J241"/>
  <c r="K241"/>
  <c r="AG241"/>
  <c r="E241"/>
  <c r="AD241"/>
  <c r="Z241"/>
  <c r="B241"/>
  <c r="C241" s="1"/>
  <c r="D241" s="1"/>
  <c r="Y241"/>
  <c r="A242"/>
  <c r="AA240"/>
  <c r="V240"/>
  <c r="AI240"/>
  <c r="P240"/>
  <c r="O240"/>
  <c r="M240"/>
  <c r="L240"/>
  <c r="F35" i="14"/>
  <c r="AA241" i="16" l="1"/>
  <c r="V241"/>
  <c r="A37" i="14"/>
  <c r="N37" s="1"/>
  <c r="O36"/>
  <c r="AC36"/>
  <c r="F36"/>
  <c r="Q36"/>
  <c r="AD36"/>
  <c r="AH36"/>
  <c r="E36"/>
  <c r="T36"/>
  <c r="P36"/>
  <c r="B36"/>
  <c r="AJ36" s="1"/>
  <c r="AL36" s="1"/>
  <c r="W36"/>
  <c r="AE36"/>
  <c r="V36"/>
  <c r="L36"/>
  <c r="S36"/>
  <c r="Z36"/>
  <c r="AG36"/>
  <c r="AA36"/>
  <c r="Y36"/>
  <c r="X36"/>
  <c r="H36"/>
  <c r="I36"/>
  <c r="C35"/>
  <c r="D35" s="1"/>
  <c r="AF36"/>
  <c r="G36"/>
  <c r="K36"/>
  <c r="AB36"/>
  <c r="J36"/>
  <c r="N36"/>
  <c r="R36"/>
  <c r="M36"/>
  <c r="AI36"/>
  <c r="AK36" s="1"/>
  <c r="AF241" i="16"/>
  <c r="AJ240"/>
  <c r="AL240" s="1"/>
  <c r="AK240"/>
  <c r="AI241"/>
  <c r="Y242"/>
  <c r="AE242"/>
  <c r="H242"/>
  <c r="J242"/>
  <c r="AC242"/>
  <c r="G242"/>
  <c r="X242"/>
  <c r="N242"/>
  <c r="AB242"/>
  <c r="I242"/>
  <c r="AD242"/>
  <c r="U242"/>
  <c r="W242"/>
  <c r="B242"/>
  <c r="C242" s="1"/>
  <c r="D242" s="1"/>
  <c r="AG242"/>
  <c r="AH242"/>
  <c r="Z242"/>
  <c r="E242"/>
  <c r="K242"/>
  <c r="T242"/>
  <c r="V242" s="1"/>
  <c r="A243"/>
  <c r="P241"/>
  <c r="O241"/>
  <c r="L241"/>
  <c r="M241"/>
  <c r="W37" i="14"/>
  <c r="I37"/>
  <c r="Z37"/>
  <c r="AB37"/>
  <c r="AE37"/>
  <c r="AD37"/>
  <c r="AI37"/>
  <c r="AK37" s="1"/>
  <c r="V37"/>
  <c r="A38"/>
  <c r="S38" s="1"/>
  <c r="Y37"/>
  <c r="E37"/>
  <c r="R37"/>
  <c r="O37"/>
  <c r="F37"/>
  <c r="K37"/>
  <c r="S37" l="1"/>
  <c r="P37"/>
  <c r="AG37"/>
  <c r="T37"/>
  <c r="AA37"/>
  <c r="B37"/>
  <c r="C37" s="1"/>
  <c r="D37" s="1"/>
  <c r="AH37"/>
  <c r="AC37"/>
  <c r="H37"/>
  <c r="G37"/>
  <c r="Q37"/>
  <c r="X37"/>
  <c r="M37"/>
  <c r="L37"/>
  <c r="J37"/>
  <c r="AF37"/>
  <c r="U37"/>
  <c r="AI242" i="16"/>
  <c r="AK242" s="1"/>
  <c r="C36" i="14"/>
  <c r="D36" s="1"/>
  <c r="Y243" i="16"/>
  <c r="T243"/>
  <c r="J243"/>
  <c r="AE243"/>
  <c r="X243"/>
  <c r="E243"/>
  <c r="I243"/>
  <c r="W243"/>
  <c r="AD243"/>
  <c r="H243"/>
  <c r="B243"/>
  <c r="C243" s="1"/>
  <c r="D243" s="1"/>
  <c r="AH243"/>
  <c r="Z243"/>
  <c r="AC243"/>
  <c r="G243"/>
  <c r="K243"/>
  <c r="N243"/>
  <c r="AG243"/>
  <c r="AB243"/>
  <c r="U243"/>
  <c r="A244"/>
  <c r="M242"/>
  <c r="L242"/>
  <c r="P242"/>
  <c r="O242"/>
  <c r="AA242"/>
  <c r="AK241"/>
  <c r="AJ241"/>
  <c r="AL241" s="1"/>
  <c r="AF242"/>
  <c r="F38" i="14"/>
  <c r="R38"/>
  <c r="AA38"/>
  <c r="L38"/>
  <c r="Z38"/>
  <c r="E38"/>
  <c r="AD38"/>
  <c r="AJ37"/>
  <c r="AL37" s="1"/>
  <c r="Y38"/>
  <c r="T38"/>
  <c r="I38"/>
  <c r="W38"/>
  <c r="H38"/>
  <c r="J38"/>
  <c r="M38"/>
  <c r="X38"/>
  <c r="AE38"/>
  <c r="O38"/>
  <c r="Q38"/>
  <c r="G38"/>
  <c r="U38"/>
  <c r="AF38"/>
  <c r="AI38"/>
  <c r="AK38" s="1"/>
  <c r="AG38"/>
  <c r="P38"/>
  <c r="V38"/>
  <c r="A39"/>
  <c r="W39" s="1"/>
  <c r="AC38"/>
  <c r="K38"/>
  <c r="AB38"/>
  <c r="N38"/>
  <c r="B38"/>
  <c r="C38" s="1"/>
  <c r="D38" s="1"/>
  <c r="AH38"/>
  <c r="AJ242" i="16" l="1"/>
  <c r="AL242" s="1"/>
  <c r="AF243"/>
  <c r="U39" i="14"/>
  <c r="AC244" i="16"/>
  <c r="U244"/>
  <c r="AD244"/>
  <c r="N244"/>
  <c r="E244"/>
  <c r="AB244"/>
  <c r="G244"/>
  <c r="Z244"/>
  <c r="AH244"/>
  <c r="K244"/>
  <c r="W244"/>
  <c r="Y244"/>
  <c r="AE244"/>
  <c r="J244"/>
  <c r="X244"/>
  <c r="H244"/>
  <c r="T244"/>
  <c r="V244" s="1"/>
  <c r="I244"/>
  <c r="B244"/>
  <c r="C244" s="1"/>
  <c r="D244" s="1"/>
  <c r="AG244"/>
  <c r="A245"/>
  <c r="P39" i="14"/>
  <c r="AI243" i="16"/>
  <c r="I39" i="14"/>
  <c r="O243" i="16"/>
  <c r="M243"/>
  <c r="L243"/>
  <c r="P243"/>
  <c r="V243"/>
  <c r="AA243"/>
  <c r="A40" i="14"/>
  <c r="T40" s="1"/>
  <c r="B39"/>
  <c r="C39" s="1"/>
  <c r="D39" s="1"/>
  <c r="E39"/>
  <c r="Y39"/>
  <c r="Z39"/>
  <c r="AC39"/>
  <c r="AJ38"/>
  <c r="AL38" s="1"/>
  <c r="AH39"/>
  <c r="AA39"/>
  <c r="T39"/>
  <c r="R39"/>
  <c r="N39"/>
  <c r="AE39"/>
  <c r="V39"/>
  <c r="AF39"/>
  <c r="J39"/>
  <c r="G39"/>
  <c r="AB39"/>
  <c r="X39"/>
  <c r="K39"/>
  <c r="O39"/>
  <c r="M39"/>
  <c r="AG39"/>
  <c r="Q39"/>
  <c r="S39"/>
  <c r="F39"/>
  <c r="L39"/>
  <c r="AD39"/>
  <c r="AI39"/>
  <c r="AK39" s="1"/>
  <c r="H39"/>
  <c r="AF244" i="16" l="1"/>
  <c r="AH40" i="14"/>
  <c r="AC40"/>
  <c r="AB40"/>
  <c r="AA40"/>
  <c r="Y40"/>
  <c r="K40"/>
  <c r="V40"/>
  <c r="B40"/>
  <c r="AJ40" s="1"/>
  <c r="AL40" s="1"/>
  <c r="N40"/>
  <c r="R40"/>
  <c r="G40"/>
  <c r="E40"/>
  <c r="Z40"/>
  <c r="S40"/>
  <c r="AD40"/>
  <c r="AK243" i="16"/>
  <c r="AJ243"/>
  <c r="AL243" s="1"/>
  <c r="P244"/>
  <c r="M244"/>
  <c r="L244"/>
  <c r="O244"/>
  <c r="AD245"/>
  <c r="X245"/>
  <c r="AB245"/>
  <c r="K245"/>
  <c r="Y245"/>
  <c r="B245"/>
  <c r="C245" s="1"/>
  <c r="D245" s="1"/>
  <c r="J245"/>
  <c r="AC245"/>
  <c r="Z245"/>
  <c r="N245"/>
  <c r="G245"/>
  <c r="E245"/>
  <c r="U245"/>
  <c r="I245"/>
  <c r="AH245"/>
  <c r="AG245"/>
  <c r="H245"/>
  <c r="W245"/>
  <c r="AE245"/>
  <c r="T245"/>
  <c r="A246"/>
  <c r="AG40" i="14"/>
  <c r="X40"/>
  <c r="H40"/>
  <c r="O40"/>
  <c r="F40"/>
  <c r="AI244" i="16"/>
  <c r="M40" i="14"/>
  <c r="AE40"/>
  <c r="Q40"/>
  <c r="P40"/>
  <c r="W40"/>
  <c r="L40"/>
  <c r="AF40"/>
  <c r="AJ39"/>
  <c r="AL39" s="1"/>
  <c r="U40"/>
  <c r="J40"/>
  <c r="I40"/>
  <c r="AI40"/>
  <c r="AK40" s="1"/>
  <c r="A41"/>
  <c r="W41" s="1"/>
  <c r="AA244" i="16"/>
  <c r="T41" i="14" l="1"/>
  <c r="I41"/>
  <c r="AA245" i="16"/>
  <c r="C40" i="14"/>
  <c r="D40" s="1"/>
  <c r="AF245" i="16"/>
  <c r="AE41" i="14"/>
  <c r="P245" i="16"/>
  <c r="O245"/>
  <c r="M245"/>
  <c r="L245"/>
  <c r="AF41" i="14"/>
  <c r="AI245" i="16"/>
  <c r="Z41" i="14"/>
  <c r="Q41"/>
  <c r="N41"/>
  <c r="AK244" i="16"/>
  <c r="AJ244"/>
  <c r="AL244" s="1"/>
  <c r="AA41" i="14"/>
  <c r="Y41"/>
  <c r="B41"/>
  <c r="AJ41" s="1"/>
  <c r="AL41" s="1"/>
  <c r="U41"/>
  <c r="L41"/>
  <c r="A42"/>
  <c r="M42" s="1"/>
  <c r="AD41"/>
  <c r="V41"/>
  <c r="U246" i="16"/>
  <c r="K246"/>
  <c r="E246"/>
  <c r="AH246"/>
  <c r="T246"/>
  <c r="AE246"/>
  <c r="AD246"/>
  <c r="X246"/>
  <c r="B246"/>
  <c r="C246" s="1"/>
  <c r="D246" s="1"/>
  <c r="I246"/>
  <c r="AC246"/>
  <c r="Y246"/>
  <c r="J246"/>
  <c r="W246"/>
  <c r="N246"/>
  <c r="H246"/>
  <c r="AB246"/>
  <c r="AG246"/>
  <c r="Z246"/>
  <c r="G246"/>
  <c r="A247"/>
  <c r="G41" i="14"/>
  <c r="AI41"/>
  <c r="AK41" s="1"/>
  <c r="M41"/>
  <c r="F41"/>
  <c r="P41"/>
  <c r="AH41"/>
  <c r="H41"/>
  <c r="O41"/>
  <c r="AB41"/>
  <c r="R41"/>
  <c r="S41"/>
  <c r="V245" i="16"/>
  <c r="AG41" i="14"/>
  <c r="X41"/>
  <c r="AC41"/>
  <c r="K41"/>
  <c r="E41"/>
  <c r="J41"/>
  <c r="AF246" i="16" l="1"/>
  <c r="AA246"/>
  <c r="AC42" i="14"/>
  <c r="Z42"/>
  <c r="C41"/>
  <c r="D41" s="1"/>
  <c r="AI42"/>
  <c r="AK42" s="1"/>
  <c r="A43"/>
  <c r="U43" s="1"/>
  <c r="S42"/>
  <c r="AH42"/>
  <c r="L42"/>
  <c r="V42"/>
  <c r="K42"/>
  <c r="I42"/>
  <c r="J42"/>
  <c r="X42"/>
  <c r="O42"/>
  <c r="W42"/>
  <c r="R42"/>
  <c r="AA42"/>
  <c r="AD42"/>
  <c r="E42"/>
  <c r="Q42"/>
  <c r="V246" i="16"/>
  <c r="AE42" i="14"/>
  <c r="Y42"/>
  <c r="AB42"/>
  <c r="T42"/>
  <c r="F42"/>
  <c r="B42"/>
  <c r="C42" s="1"/>
  <c r="D42" s="1"/>
  <c r="N42"/>
  <c r="U42"/>
  <c r="P246" i="16"/>
  <c r="O246"/>
  <c r="M246"/>
  <c r="L246"/>
  <c r="AK245"/>
  <c r="AJ245"/>
  <c r="AL245" s="1"/>
  <c r="J247"/>
  <c r="AD247"/>
  <c r="X247"/>
  <c r="B247"/>
  <c r="C247" s="1"/>
  <c r="D247" s="1"/>
  <c r="I247"/>
  <c r="AC247"/>
  <c r="K247"/>
  <c r="W247"/>
  <c r="N247"/>
  <c r="T247"/>
  <c r="H247"/>
  <c r="AB247"/>
  <c r="AH247"/>
  <c r="G247"/>
  <c r="E247"/>
  <c r="AG247"/>
  <c r="Z247"/>
  <c r="U247"/>
  <c r="Y247"/>
  <c r="AE247"/>
  <c r="A248"/>
  <c r="AI246"/>
  <c r="H42" i="14"/>
  <c r="AF42"/>
  <c r="P42"/>
  <c r="AG42"/>
  <c r="G42"/>
  <c r="AH43" l="1"/>
  <c r="AA43"/>
  <c r="H43"/>
  <c r="L43"/>
  <c r="G43"/>
  <c r="M43"/>
  <c r="R43"/>
  <c r="X43"/>
  <c r="F43"/>
  <c r="K43"/>
  <c r="AD43"/>
  <c r="Z43"/>
  <c r="AB43"/>
  <c r="O43"/>
  <c r="AF43"/>
  <c r="Y43"/>
  <c r="S43"/>
  <c r="P43"/>
  <c r="Q43"/>
  <c r="AE43"/>
  <c r="W43"/>
  <c r="B43"/>
  <c r="AJ43" s="1"/>
  <c r="AL43" s="1"/>
  <c r="E43"/>
  <c r="J43"/>
  <c r="AC43"/>
  <c r="T43"/>
  <c r="V43"/>
  <c r="I43"/>
  <c r="AG43"/>
  <c r="A44"/>
  <c r="J44" s="1"/>
  <c r="N43"/>
  <c r="AI43"/>
  <c r="AK43" s="1"/>
  <c r="AJ42"/>
  <c r="AL42" s="1"/>
  <c r="AF247" i="16"/>
  <c r="AI247"/>
  <c r="AJ246"/>
  <c r="AL246" s="1"/>
  <c r="AK246"/>
  <c r="V247"/>
  <c r="Y248"/>
  <c r="AE248"/>
  <c r="J248"/>
  <c r="AC248"/>
  <c r="X248"/>
  <c r="N248"/>
  <c r="I248"/>
  <c r="AD248"/>
  <c r="W248"/>
  <c r="B248"/>
  <c r="C248" s="1"/>
  <c r="D248" s="1"/>
  <c r="AB248"/>
  <c r="H248"/>
  <c r="AH248"/>
  <c r="U248"/>
  <c r="E248"/>
  <c r="G248"/>
  <c r="AG248"/>
  <c r="K248"/>
  <c r="T248"/>
  <c r="Z248"/>
  <c r="A249"/>
  <c r="AA247"/>
  <c r="P247"/>
  <c r="O247"/>
  <c r="L247"/>
  <c r="M247"/>
  <c r="AI248" l="1"/>
  <c r="R44" i="14"/>
  <c r="X44"/>
  <c r="V248" i="16"/>
  <c r="P44" i="14"/>
  <c r="K44"/>
  <c r="V44"/>
  <c r="AE44"/>
  <c r="AI44"/>
  <c r="AK44" s="1"/>
  <c r="AH44"/>
  <c r="AF44"/>
  <c r="AD44"/>
  <c r="L44"/>
  <c r="AA44"/>
  <c r="Y44"/>
  <c r="C43"/>
  <c r="D43" s="1"/>
  <c r="G44"/>
  <c r="M44"/>
  <c r="Z44"/>
  <c r="O44"/>
  <c r="H44"/>
  <c r="E44"/>
  <c r="B44"/>
  <c r="AJ44" s="1"/>
  <c r="AL44" s="1"/>
  <c r="S44"/>
  <c r="AB44"/>
  <c r="F44"/>
  <c r="Q44"/>
  <c r="T44"/>
  <c r="A45"/>
  <c r="T45" s="1"/>
  <c r="W44"/>
  <c r="U44"/>
  <c r="AC44"/>
  <c r="N44"/>
  <c r="I44"/>
  <c r="AG44"/>
  <c r="AF248" i="16"/>
  <c r="P248"/>
  <c r="L248"/>
  <c r="M248"/>
  <c r="O248"/>
  <c r="AK248"/>
  <c r="AJ248"/>
  <c r="AL248" s="1"/>
  <c r="AA248"/>
  <c r="N249"/>
  <c r="AG249"/>
  <c r="Z249"/>
  <c r="K249"/>
  <c r="Y249"/>
  <c r="AD249"/>
  <c r="G249"/>
  <c r="AB249"/>
  <c r="U249"/>
  <c r="E249"/>
  <c r="AE249"/>
  <c r="T249"/>
  <c r="X249"/>
  <c r="I249"/>
  <c r="AH249"/>
  <c r="AC249"/>
  <c r="H249"/>
  <c r="J249"/>
  <c r="W249"/>
  <c r="B249"/>
  <c r="C249" s="1"/>
  <c r="D249" s="1"/>
  <c r="A250"/>
  <c r="AK247"/>
  <c r="AJ247"/>
  <c r="AL247" s="1"/>
  <c r="F45" i="14" l="1"/>
  <c r="K45"/>
  <c r="O45"/>
  <c r="S45"/>
  <c r="W45"/>
  <c r="I45"/>
  <c r="AG45"/>
  <c r="AB45"/>
  <c r="B45"/>
  <c r="AJ45" s="1"/>
  <c r="AL45" s="1"/>
  <c r="AC45"/>
  <c r="AE45"/>
  <c r="A46"/>
  <c r="I46" s="1"/>
  <c r="J45"/>
  <c r="X45"/>
  <c r="Q45"/>
  <c r="V249" i="16"/>
  <c r="R45" i="14"/>
  <c r="C44"/>
  <c r="D44" s="1"/>
  <c r="L45"/>
  <c r="V45"/>
  <c r="Y45"/>
  <c r="P45"/>
  <c r="AF45"/>
  <c r="M45"/>
  <c r="U45"/>
  <c r="AD45"/>
  <c r="H45"/>
  <c r="E45"/>
  <c r="AI45"/>
  <c r="AK45" s="1"/>
  <c r="N45"/>
  <c r="Z45"/>
  <c r="AH45"/>
  <c r="AA45"/>
  <c r="G45"/>
  <c r="AA249" i="16"/>
  <c r="P249"/>
  <c r="M249"/>
  <c r="O249"/>
  <c r="L249"/>
  <c r="AI249"/>
  <c r="T250"/>
  <c r="I250"/>
  <c r="U250"/>
  <c r="G250"/>
  <c r="Y250"/>
  <c r="AE250"/>
  <c r="W250"/>
  <c r="E250"/>
  <c r="AD250"/>
  <c r="H250"/>
  <c r="K250"/>
  <c r="B250"/>
  <c r="C250" s="1"/>
  <c r="D250" s="1"/>
  <c r="AG250"/>
  <c r="AC250"/>
  <c r="N250"/>
  <c r="Z250"/>
  <c r="J250"/>
  <c r="AB250"/>
  <c r="AH250"/>
  <c r="X250"/>
  <c r="A251"/>
  <c r="AF249"/>
  <c r="Q46" i="14" l="1"/>
  <c r="M46"/>
  <c r="U46"/>
  <c r="C45"/>
  <c r="D45" s="1"/>
  <c r="H46"/>
  <c r="AB46"/>
  <c r="AG46"/>
  <c r="Y46"/>
  <c r="E46"/>
  <c r="B46"/>
  <c r="C46" s="1"/>
  <c r="D46" s="1"/>
  <c r="A47"/>
  <c r="I47" s="1"/>
  <c r="T46"/>
  <c r="V46"/>
  <c r="O46"/>
  <c r="N46"/>
  <c r="AI46"/>
  <c r="AK46" s="1"/>
  <c r="J46"/>
  <c r="P46"/>
  <c r="Z46"/>
  <c r="X46"/>
  <c r="AD46"/>
  <c r="F46"/>
  <c r="AE46"/>
  <c r="L46"/>
  <c r="AA46"/>
  <c r="G46"/>
  <c r="AC46"/>
  <c r="K46"/>
  <c r="W46"/>
  <c r="AH46"/>
  <c r="R46"/>
  <c r="AF46"/>
  <c r="S46"/>
  <c r="AA250" i="16"/>
  <c r="V250"/>
  <c r="AK249"/>
  <c r="AJ249"/>
  <c r="AL249" s="1"/>
  <c r="P250"/>
  <c r="O250"/>
  <c r="M250"/>
  <c r="L250"/>
  <c r="B251"/>
  <c r="C251" s="1"/>
  <c r="D251" s="1"/>
  <c r="H251"/>
  <c r="AC251"/>
  <c r="N251"/>
  <c r="AB251"/>
  <c r="AH251"/>
  <c r="Z251"/>
  <c r="G251"/>
  <c r="K251"/>
  <c r="AG251"/>
  <c r="Y251"/>
  <c r="T251"/>
  <c r="U251"/>
  <c r="J251"/>
  <c r="E251"/>
  <c r="W251"/>
  <c r="AE251"/>
  <c r="AD251"/>
  <c r="I251"/>
  <c r="X251"/>
  <c r="A252"/>
  <c r="AF250"/>
  <c r="AI250"/>
  <c r="AJ46" i="14" l="1"/>
  <c r="AL46" s="1"/>
  <c r="A48"/>
  <c r="W48" s="1"/>
  <c r="AC47"/>
  <c r="AA47"/>
  <c r="Y47"/>
  <c r="Z47"/>
  <c r="L47"/>
  <c r="V47"/>
  <c r="N47"/>
  <c r="AI47"/>
  <c r="AK47" s="1"/>
  <c r="AB47"/>
  <c r="Q47"/>
  <c r="M47"/>
  <c r="T47"/>
  <c r="E47"/>
  <c r="J47"/>
  <c r="P47"/>
  <c r="U47"/>
  <c r="B47"/>
  <c r="C47" s="1"/>
  <c r="D47" s="1"/>
  <c r="AH47"/>
  <c r="F47"/>
  <c r="AE47"/>
  <c r="K47"/>
  <c r="H47"/>
  <c r="O47"/>
  <c r="R47"/>
  <c r="AG47"/>
  <c r="S47"/>
  <c r="X47"/>
  <c r="W47"/>
  <c r="AF47"/>
  <c r="AD47"/>
  <c r="G47"/>
  <c r="AA251" i="16"/>
  <c r="AF251"/>
  <c r="V251"/>
  <c r="P251"/>
  <c r="O251"/>
  <c r="M251"/>
  <c r="L251"/>
  <c r="AI251"/>
  <c r="AK250"/>
  <c r="AJ250"/>
  <c r="AL250" s="1"/>
  <c r="AD252"/>
  <c r="X252"/>
  <c r="B252"/>
  <c r="C252" s="1"/>
  <c r="D252" s="1"/>
  <c r="I252"/>
  <c r="AC252"/>
  <c r="W252"/>
  <c r="N252"/>
  <c r="H252"/>
  <c r="AB252"/>
  <c r="AH252"/>
  <c r="Y252"/>
  <c r="G252"/>
  <c r="J252"/>
  <c r="AG252"/>
  <c r="Z252"/>
  <c r="U252"/>
  <c r="K252"/>
  <c r="E252"/>
  <c r="T252"/>
  <c r="AE252"/>
  <c r="A253"/>
  <c r="H48" i="14"/>
  <c r="X48"/>
  <c r="S48"/>
  <c r="N48"/>
  <c r="G48"/>
  <c r="J48"/>
  <c r="I48"/>
  <c r="L48"/>
  <c r="AA48"/>
  <c r="A49"/>
  <c r="B48"/>
  <c r="AJ48" s="1"/>
  <c r="AL48" s="1"/>
  <c r="E48"/>
  <c r="AI48"/>
  <c r="AK48" s="1"/>
  <c r="AF48"/>
  <c r="AH48"/>
  <c r="AE48" l="1"/>
  <c r="K48"/>
  <c r="AC48"/>
  <c r="Q48"/>
  <c r="T48"/>
  <c r="Z48"/>
  <c r="O48"/>
  <c r="U48"/>
  <c r="M48"/>
  <c r="V48"/>
  <c r="AD48"/>
  <c r="F48"/>
  <c r="Y48"/>
  <c r="AG48"/>
  <c r="R48"/>
  <c r="AB48"/>
  <c r="P48"/>
  <c r="AJ47"/>
  <c r="AL47" s="1"/>
  <c r="AI252" i="16"/>
  <c r="AK252" s="1"/>
  <c r="AF252"/>
  <c r="AJ252"/>
  <c r="AL252" s="1"/>
  <c r="AA252"/>
  <c r="AK251"/>
  <c r="AJ251"/>
  <c r="AL251" s="1"/>
  <c r="V252"/>
  <c r="AG253"/>
  <c r="U253"/>
  <c r="Z253"/>
  <c r="E253"/>
  <c r="K253"/>
  <c r="T253"/>
  <c r="Y253"/>
  <c r="AE253"/>
  <c r="J253"/>
  <c r="AD253"/>
  <c r="AF253" s="1"/>
  <c r="X253"/>
  <c r="B253"/>
  <c r="C253" s="1"/>
  <c r="D253" s="1"/>
  <c r="I253"/>
  <c r="AC253"/>
  <c r="W253"/>
  <c r="N253"/>
  <c r="H253"/>
  <c r="AB253"/>
  <c r="AH253"/>
  <c r="G253"/>
  <c r="A254"/>
  <c r="O252"/>
  <c r="M252"/>
  <c r="L252"/>
  <c r="P252"/>
  <c r="I49" i="14"/>
  <c r="W49"/>
  <c r="S49"/>
  <c r="O49"/>
  <c r="K49"/>
  <c r="F49"/>
  <c r="V49"/>
  <c r="Q49"/>
  <c r="L49"/>
  <c r="U49"/>
  <c r="N49"/>
  <c r="G49"/>
  <c r="P49"/>
  <c r="X49"/>
  <c r="J49"/>
  <c r="T49"/>
  <c r="H49"/>
  <c r="R49"/>
  <c r="M49"/>
  <c r="Y49"/>
  <c r="C48"/>
  <c r="D48" s="1"/>
  <c r="B49"/>
  <c r="C49" s="1"/>
  <c r="D49" s="1"/>
  <c r="AD49"/>
  <c r="AC49"/>
  <c r="AE49"/>
  <c r="AG49"/>
  <c r="AH49"/>
  <c r="AA49"/>
  <c r="A50"/>
  <c r="Z49"/>
  <c r="AI49"/>
  <c r="AK49" s="1"/>
  <c r="E49"/>
  <c r="AB49"/>
  <c r="AF49"/>
  <c r="V253" i="16" l="1"/>
  <c r="P253"/>
  <c r="O253"/>
  <c r="L253"/>
  <c r="M253"/>
  <c r="AI253"/>
  <c r="AB254"/>
  <c r="U254"/>
  <c r="Z254"/>
  <c r="E254"/>
  <c r="G254"/>
  <c r="K254"/>
  <c r="T254"/>
  <c r="Y254"/>
  <c r="AE254"/>
  <c r="J254"/>
  <c r="AC254"/>
  <c r="X254"/>
  <c r="N254"/>
  <c r="I254"/>
  <c r="AD254"/>
  <c r="AF254" s="1"/>
  <c r="W254"/>
  <c r="B254"/>
  <c r="C254" s="1"/>
  <c r="D254" s="1"/>
  <c r="H254"/>
  <c r="AH254"/>
  <c r="AG254"/>
  <c r="A255"/>
  <c r="AA253"/>
  <c r="I50" i="14"/>
  <c r="U50"/>
  <c r="Q50"/>
  <c r="M50"/>
  <c r="H50"/>
  <c r="T50"/>
  <c r="O50"/>
  <c r="J50"/>
  <c r="X50"/>
  <c r="R50"/>
  <c r="K50"/>
  <c r="P50"/>
  <c r="F50"/>
  <c r="S50"/>
  <c r="N50"/>
  <c r="L50"/>
  <c r="G50"/>
  <c r="W50"/>
  <c r="V50"/>
  <c r="AJ49"/>
  <c r="AL49" s="1"/>
  <c r="AB50"/>
  <c r="E50"/>
  <c r="B50"/>
  <c r="C50" s="1"/>
  <c r="D50" s="1"/>
  <c r="Z50"/>
  <c r="Y50"/>
  <c r="AE50"/>
  <c r="AH50"/>
  <c r="AD50"/>
  <c r="A51"/>
  <c r="AA51" s="1"/>
  <c r="AF50"/>
  <c r="AI50"/>
  <c r="AK50" s="1"/>
  <c r="AC50"/>
  <c r="AA50"/>
  <c r="AG50"/>
  <c r="V254" i="16" l="1"/>
  <c r="M254"/>
  <c r="L254"/>
  <c r="P254"/>
  <c r="O254"/>
  <c r="AI254"/>
  <c r="AK253"/>
  <c r="AJ253"/>
  <c r="AL253" s="1"/>
  <c r="I255"/>
  <c r="W255"/>
  <c r="AD255"/>
  <c r="H255"/>
  <c r="B255"/>
  <c r="C255" s="1"/>
  <c r="D255" s="1"/>
  <c r="AH255"/>
  <c r="Y255"/>
  <c r="AC255"/>
  <c r="G255"/>
  <c r="J255"/>
  <c r="N255"/>
  <c r="AG255"/>
  <c r="AB255"/>
  <c r="U255"/>
  <c r="T255"/>
  <c r="Z255"/>
  <c r="E255"/>
  <c r="K255"/>
  <c r="AE255"/>
  <c r="X255"/>
  <c r="A256"/>
  <c r="AA254"/>
  <c r="A52" i="14"/>
  <c r="I52" s="1"/>
  <c r="W51"/>
  <c r="S51"/>
  <c r="O51"/>
  <c r="K51"/>
  <c r="F51"/>
  <c r="X51"/>
  <c r="R51"/>
  <c r="M51"/>
  <c r="G51"/>
  <c r="U51"/>
  <c r="N51"/>
  <c r="Q51"/>
  <c r="H51"/>
  <c r="L51"/>
  <c r="V51"/>
  <c r="J51"/>
  <c r="I51"/>
  <c r="T51"/>
  <c r="P51"/>
  <c r="AJ50"/>
  <c r="AL50" s="1"/>
  <c r="B51"/>
  <c r="AJ51" s="1"/>
  <c r="AL51" s="1"/>
  <c r="AD51"/>
  <c r="AI51"/>
  <c r="AK51" s="1"/>
  <c r="AC51"/>
  <c r="AB51"/>
  <c r="E51"/>
  <c r="AF51"/>
  <c r="Y51"/>
  <c r="AH51"/>
  <c r="AE51"/>
  <c r="AG51"/>
  <c r="Z51"/>
  <c r="AF255" i="16" l="1"/>
  <c r="AI255"/>
  <c r="V255"/>
  <c r="AK254"/>
  <c r="AJ254"/>
  <c r="AL254" s="1"/>
  <c r="T256"/>
  <c r="G256"/>
  <c r="AE256"/>
  <c r="E256"/>
  <c r="AD256"/>
  <c r="AF256" s="1"/>
  <c r="Z256"/>
  <c r="B256"/>
  <c r="C256" s="1"/>
  <c r="D256" s="1"/>
  <c r="X256"/>
  <c r="K256"/>
  <c r="H256"/>
  <c r="AB256"/>
  <c r="W256"/>
  <c r="AG256"/>
  <c r="Y256"/>
  <c r="U256"/>
  <c r="J256"/>
  <c r="N256"/>
  <c r="AH256"/>
  <c r="I256"/>
  <c r="AC256"/>
  <c r="A257"/>
  <c r="AK255"/>
  <c r="AJ255"/>
  <c r="AL255" s="1"/>
  <c r="AA255"/>
  <c r="M255"/>
  <c r="L255"/>
  <c r="P255"/>
  <c r="O255"/>
  <c r="A53" i="14"/>
  <c r="W53" s="1"/>
  <c r="E52"/>
  <c r="Z52"/>
  <c r="AD52"/>
  <c r="AB52"/>
  <c r="AI52"/>
  <c r="AK52" s="1"/>
  <c r="B52"/>
  <c r="AJ52" s="1"/>
  <c r="AL52" s="1"/>
  <c r="AC52"/>
  <c r="O52"/>
  <c r="AG52"/>
  <c r="S52"/>
  <c r="AA52"/>
  <c r="K52"/>
  <c r="AH52"/>
  <c r="L52"/>
  <c r="F52"/>
  <c r="J52"/>
  <c r="V52"/>
  <c r="AE52"/>
  <c r="AF52"/>
  <c r="Y52"/>
  <c r="N52"/>
  <c r="T52"/>
  <c r="R52"/>
  <c r="H52"/>
  <c r="W52"/>
  <c r="G52"/>
  <c r="X52"/>
  <c r="M52"/>
  <c r="P52"/>
  <c r="Q52"/>
  <c r="U52"/>
  <c r="C51"/>
  <c r="D51" s="1"/>
  <c r="C52" l="1"/>
  <c r="D52" s="1"/>
  <c r="A54"/>
  <c r="J54" s="1"/>
  <c r="Z53"/>
  <c r="AI53"/>
  <c r="AK53" s="1"/>
  <c r="J53"/>
  <c r="R53"/>
  <c r="H53"/>
  <c r="T53"/>
  <c r="M53"/>
  <c r="N53"/>
  <c r="AE53"/>
  <c r="AB53"/>
  <c r="AF53"/>
  <c r="AH257" i="16"/>
  <c r="I257"/>
  <c r="H257"/>
  <c r="AB257"/>
  <c r="E257"/>
  <c r="T257"/>
  <c r="G257"/>
  <c r="AC257"/>
  <c r="Z257"/>
  <c r="W257"/>
  <c r="X257"/>
  <c r="K257"/>
  <c r="AG257"/>
  <c r="Y257"/>
  <c r="U257"/>
  <c r="B257"/>
  <c r="C257" s="1"/>
  <c r="D257" s="1"/>
  <c r="AD257"/>
  <c r="J257"/>
  <c r="N257"/>
  <c r="AE257"/>
  <c r="A258"/>
  <c r="L256"/>
  <c r="P256"/>
  <c r="O256"/>
  <c r="M256"/>
  <c r="AI256"/>
  <c r="AA53" i="14"/>
  <c r="AA256" i="16"/>
  <c r="O53" i="14"/>
  <c r="I53"/>
  <c r="B53"/>
  <c r="AJ53" s="1"/>
  <c r="AL53" s="1"/>
  <c r="V256" i="16"/>
  <c r="K53" i="14"/>
  <c r="Y53"/>
  <c r="G53"/>
  <c r="Q53"/>
  <c r="AG53"/>
  <c r="L53"/>
  <c r="AC53"/>
  <c r="X53"/>
  <c r="S53"/>
  <c r="E53"/>
  <c r="AH53"/>
  <c r="AD53"/>
  <c r="V53"/>
  <c r="P53"/>
  <c r="U53"/>
  <c r="F53"/>
  <c r="I54"/>
  <c r="R54"/>
  <c r="L54"/>
  <c r="F54"/>
  <c r="X54"/>
  <c r="P54"/>
  <c r="T54"/>
  <c r="O54"/>
  <c r="N54"/>
  <c r="Y54"/>
  <c r="AA54"/>
  <c r="A55"/>
  <c r="AH54"/>
  <c r="AF54"/>
  <c r="AE54"/>
  <c r="AI54"/>
  <c r="AK54" s="1"/>
  <c r="Z54"/>
  <c r="E54"/>
  <c r="C53" l="1"/>
  <c r="D53" s="1"/>
  <c r="S54"/>
  <c r="AG54"/>
  <c r="G54"/>
  <c r="M54"/>
  <c r="AD54"/>
  <c r="H54"/>
  <c r="V54"/>
  <c r="Q54"/>
  <c r="W54"/>
  <c r="B54"/>
  <c r="AJ54" s="1"/>
  <c r="AL54" s="1"/>
  <c r="AB54"/>
  <c r="K54"/>
  <c r="U54"/>
  <c r="AC54"/>
  <c r="AI257" i="16"/>
  <c r="V257"/>
  <c r="O257"/>
  <c r="L257"/>
  <c r="P257"/>
  <c r="M257"/>
  <c r="AK257"/>
  <c r="AJ257"/>
  <c r="AL257" s="1"/>
  <c r="X258"/>
  <c r="U258"/>
  <c r="N258"/>
  <c r="I258"/>
  <c r="AG258"/>
  <c r="G258"/>
  <c r="AB258"/>
  <c r="T258"/>
  <c r="AD258"/>
  <c r="Y258"/>
  <c r="W258"/>
  <c r="K258"/>
  <c r="E258"/>
  <c r="AC258"/>
  <c r="Z258"/>
  <c r="H258"/>
  <c r="AE258"/>
  <c r="J258"/>
  <c r="AH258"/>
  <c r="B258"/>
  <c r="C258" s="1"/>
  <c r="D258" s="1"/>
  <c r="A259"/>
  <c r="AF257"/>
  <c r="AK256"/>
  <c r="AJ256"/>
  <c r="AL256" s="1"/>
  <c r="AA257"/>
  <c r="I55" i="14"/>
  <c r="W55"/>
  <c r="S55"/>
  <c r="O55"/>
  <c r="K55"/>
  <c r="F55"/>
  <c r="U55"/>
  <c r="P55"/>
  <c r="J55"/>
  <c r="T55"/>
  <c r="M55"/>
  <c r="V55"/>
  <c r="L55"/>
  <c r="Q55"/>
  <c r="N55"/>
  <c r="X55"/>
  <c r="H55"/>
  <c r="G55"/>
  <c r="R55"/>
  <c r="A56"/>
  <c r="Y56" s="1"/>
  <c r="AG55"/>
  <c r="AD55"/>
  <c r="AB55"/>
  <c r="Z55"/>
  <c r="AH55"/>
  <c r="AF55"/>
  <c r="AA55"/>
  <c r="Y55"/>
  <c r="AI55"/>
  <c r="AK55" s="1"/>
  <c r="AE55"/>
  <c r="B55"/>
  <c r="C55" s="1"/>
  <c r="D55" s="1"/>
  <c r="AC55"/>
  <c r="E55"/>
  <c r="C54" l="1"/>
  <c r="D54" s="1"/>
  <c r="AI258" i="16"/>
  <c r="P258"/>
  <c r="M258"/>
  <c r="O258"/>
  <c r="L258"/>
  <c r="AA258"/>
  <c r="G259"/>
  <c r="AE259"/>
  <c r="E259"/>
  <c r="AD259"/>
  <c r="K259"/>
  <c r="B259"/>
  <c r="C259" s="1"/>
  <c r="D259" s="1"/>
  <c r="H259"/>
  <c r="AB259"/>
  <c r="Y259"/>
  <c r="W259"/>
  <c r="I259"/>
  <c r="AG259"/>
  <c r="T259"/>
  <c r="Z259"/>
  <c r="AC259"/>
  <c r="J259"/>
  <c r="N259"/>
  <c r="X259"/>
  <c r="U259"/>
  <c r="AH259"/>
  <c r="A260"/>
  <c r="AF258"/>
  <c r="V258"/>
  <c r="AD56" i="14"/>
  <c r="E56"/>
  <c r="AH56"/>
  <c r="AG56"/>
  <c r="Z56"/>
  <c r="AC56"/>
  <c r="AI56"/>
  <c r="AK56" s="1"/>
  <c r="AB56"/>
  <c r="B56"/>
  <c r="C56" s="1"/>
  <c r="D56" s="1"/>
  <c r="A57"/>
  <c r="S57" s="1"/>
  <c r="U56"/>
  <c r="Q56"/>
  <c r="M56"/>
  <c r="H56"/>
  <c r="X56"/>
  <c r="S56"/>
  <c r="N56"/>
  <c r="G56"/>
  <c r="I56"/>
  <c r="W56"/>
  <c r="P56"/>
  <c r="J56"/>
  <c r="V56"/>
  <c r="L56"/>
  <c r="K56"/>
  <c r="T56"/>
  <c r="F56"/>
  <c r="R56"/>
  <c r="O56"/>
  <c r="AF56"/>
  <c r="AE56"/>
  <c r="AA56"/>
  <c r="AJ55"/>
  <c r="AL55" s="1"/>
  <c r="AF259" i="16" l="1"/>
  <c r="V259"/>
  <c r="AI259"/>
  <c r="P259"/>
  <c r="L259"/>
  <c r="M259"/>
  <c r="O259"/>
  <c r="AK259"/>
  <c r="AJ259"/>
  <c r="AL259" s="1"/>
  <c r="Z260"/>
  <c r="N260"/>
  <c r="Y260"/>
  <c r="AA260" s="1"/>
  <c r="W260"/>
  <c r="AB260"/>
  <c r="K260"/>
  <c r="J260"/>
  <c r="X260"/>
  <c r="I260"/>
  <c r="AE260"/>
  <c r="B260"/>
  <c r="C260" s="1"/>
  <c r="D260" s="1"/>
  <c r="T260"/>
  <c r="H260"/>
  <c r="G260"/>
  <c r="AH260"/>
  <c r="U260"/>
  <c r="E260"/>
  <c r="AC260"/>
  <c r="AD260"/>
  <c r="AG260"/>
  <c r="A261"/>
  <c r="AA259"/>
  <c r="AJ258"/>
  <c r="AL258" s="1"/>
  <c r="AK258"/>
  <c r="AJ56" i="14"/>
  <c r="AL56" s="1"/>
  <c r="B57"/>
  <c r="AJ57" s="1"/>
  <c r="AL57" s="1"/>
  <c r="AC57"/>
  <c r="AH57"/>
  <c r="AF57"/>
  <c r="T57"/>
  <c r="AB57"/>
  <c r="Z57"/>
  <c r="E57"/>
  <c r="AD57"/>
  <c r="AA57"/>
  <c r="K57"/>
  <c r="AI57"/>
  <c r="AK57" s="1"/>
  <c r="Y57"/>
  <c r="U57"/>
  <c r="A58"/>
  <c r="U58" s="1"/>
  <c r="AG57"/>
  <c r="AE57"/>
  <c r="P57"/>
  <c r="G57"/>
  <c r="X57"/>
  <c r="M57"/>
  <c r="W57"/>
  <c r="H57"/>
  <c r="R57"/>
  <c r="Q57"/>
  <c r="F57"/>
  <c r="I57"/>
  <c r="J57"/>
  <c r="N57"/>
  <c r="L57"/>
  <c r="O57"/>
  <c r="V57"/>
  <c r="L260" i="16" l="1"/>
  <c r="P260"/>
  <c r="O260"/>
  <c r="M260"/>
  <c r="V260"/>
  <c r="C57" i="14"/>
  <c r="D57" s="1"/>
  <c r="T261" i="16"/>
  <c r="I261"/>
  <c r="AD261"/>
  <c r="G261"/>
  <c r="AB261"/>
  <c r="Z261"/>
  <c r="AE261"/>
  <c r="W261"/>
  <c r="H261"/>
  <c r="B261"/>
  <c r="C261" s="1"/>
  <c r="D261" s="1"/>
  <c r="AG261"/>
  <c r="AC261"/>
  <c r="U261"/>
  <c r="K261"/>
  <c r="J261"/>
  <c r="N261"/>
  <c r="E261"/>
  <c r="X261"/>
  <c r="AH261"/>
  <c r="Y261"/>
  <c r="A262"/>
  <c r="AI260"/>
  <c r="AF260"/>
  <c r="AF58" i="14"/>
  <c r="B58"/>
  <c r="AJ58" s="1"/>
  <c r="AL58" s="1"/>
  <c r="K58"/>
  <c r="G58"/>
  <c r="AE58"/>
  <c r="E58"/>
  <c r="P58"/>
  <c r="A59"/>
  <c r="S59" s="1"/>
  <c r="AC58"/>
  <c r="R58"/>
  <c r="J58"/>
  <c r="AH58"/>
  <c r="V58"/>
  <c r="H58"/>
  <c r="AI58"/>
  <c r="AK58" s="1"/>
  <c r="AB58"/>
  <c r="AA58"/>
  <c r="L58"/>
  <c r="T58"/>
  <c r="M58"/>
  <c r="AG58"/>
  <c r="F58"/>
  <c r="X58"/>
  <c r="O58"/>
  <c r="Q58"/>
  <c r="Z58"/>
  <c r="AD58"/>
  <c r="Y58"/>
  <c r="S58"/>
  <c r="N58"/>
  <c r="W58"/>
  <c r="I58"/>
  <c r="AF261" i="16" l="1"/>
  <c r="AI261"/>
  <c r="AJ261" s="1"/>
  <c r="AL261" s="1"/>
  <c r="O261"/>
  <c r="P261"/>
  <c r="M261"/>
  <c r="L261"/>
  <c r="V261"/>
  <c r="AK260"/>
  <c r="AJ260"/>
  <c r="AL260" s="1"/>
  <c r="E262"/>
  <c r="W262"/>
  <c r="AE262"/>
  <c r="AG262"/>
  <c r="T262"/>
  <c r="N262"/>
  <c r="H262"/>
  <c r="K262"/>
  <c r="Y262"/>
  <c r="J262"/>
  <c r="I262"/>
  <c r="B262"/>
  <c r="C262" s="1"/>
  <c r="D262" s="1"/>
  <c r="AB262"/>
  <c r="Z262"/>
  <c r="AD262"/>
  <c r="AH262"/>
  <c r="G262"/>
  <c r="AC262"/>
  <c r="X262"/>
  <c r="U262"/>
  <c r="A263"/>
  <c r="AA261"/>
  <c r="C58" i="14"/>
  <c r="D58" s="1"/>
  <c r="AD59"/>
  <c r="B59"/>
  <c r="AJ59" s="1"/>
  <c r="AL59" s="1"/>
  <c r="Q59"/>
  <c r="M59"/>
  <c r="Y59"/>
  <c r="AI59"/>
  <c r="AK59" s="1"/>
  <c r="U59"/>
  <c r="F59"/>
  <c r="AG59"/>
  <c r="AA59"/>
  <c r="P59"/>
  <c r="K59"/>
  <c r="A60"/>
  <c r="N60" s="1"/>
  <c r="AC59"/>
  <c r="N59"/>
  <c r="G59"/>
  <c r="W59"/>
  <c r="E59"/>
  <c r="AB59"/>
  <c r="AF59"/>
  <c r="J59"/>
  <c r="I59"/>
  <c r="L59"/>
  <c r="R59"/>
  <c r="O59"/>
  <c r="Z59"/>
  <c r="AE59"/>
  <c r="AH59"/>
  <c r="V59"/>
  <c r="H59"/>
  <c r="T59"/>
  <c r="X59"/>
  <c r="AK261" i="16" l="1"/>
  <c r="AF262"/>
  <c r="AI262"/>
  <c r="C59" i="14"/>
  <c r="D59" s="1"/>
  <c r="Z60"/>
  <c r="AA262" i="16"/>
  <c r="O262"/>
  <c r="P262"/>
  <c r="M262"/>
  <c r="L262"/>
  <c r="G263"/>
  <c r="Z263"/>
  <c r="AG263"/>
  <c r="Y263"/>
  <c r="K263"/>
  <c r="E263"/>
  <c r="AD263"/>
  <c r="B263"/>
  <c r="C263" s="1"/>
  <c r="D263" s="1"/>
  <c r="X263"/>
  <c r="AC263"/>
  <c r="N263"/>
  <c r="AB263"/>
  <c r="J263"/>
  <c r="U263"/>
  <c r="T263"/>
  <c r="V263" s="1"/>
  <c r="I263"/>
  <c r="H263"/>
  <c r="W263"/>
  <c r="AH263"/>
  <c r="AE263"/>
  <c r="A264"/>
  <c r="AJ262"/>
  <c r="AL262" s="1"/>
  <c r="AK262"/>
  <c r="A61" i="14"/>
  <c r="O61" s="1"/>
  <c r="AA60"/>
  <c r="I60"/>
  <c r="V262" i="16"/>
  <c r="E60" i="14"/>
  <c r="F60"/>
  <c r="AE60"/>
  <c r="AB60"/>
  <c r="AC60"/>
  <c r="AF60"/>
  <c r="B60"/>
  <c r="C60" s="1"/>
  <c r="D60" s="1"/>
  <c r="U60"/>
  <c r="K60"/>
  <c r="AI60"/>
  <c r="AK60" s="1"/>
  <c r="AG60"/>
  <c r="W60"/>
  <c r="T60"/>
  <c r="AH60"/>
  <c r="X60"/>
  <c r="S60"/>
  <c r="L60"/>
  <c r="J60"/>
  <c r="V60"/>
  <c r="P60"/>
  <c r="Q60"/>
  <c r="O60"/>
  <c r="R60"/>
  <c r="AD60"/>
  <c r="Y60"/>
  <c r="M60"/>
  <c r="G60"/>
  <c r="H60"/>
  <c r="AA263" i="16" l="1"/>
  <c r="AJ60" i="14"/>
  <c r="AL60" s="1"/>
  <c r="AB61"/>
  <c r="B61"/>
  <c r="C61" s="1"/>
  <c r="D61" s="1"/>
  <c r="AC61"/>
  <c r="N61"/>
  <c r="V61"/>
  <c r="F61"/>
  <c r="Z61"/>
  <c r="K61"/>
  <c r="Q61"/>
  <c r="M61"/>
  <c r="AH61"/>
  <c r="AE61"/>
  <c r="W61"/>
  <c r="AA61"/>
  <c r="A62"/>
  <c r="Y62" s="1"/>
  <c r="E61"/>
  <c r="R61"/>
  <c r="G61"/>
  <c r="Y61"/>
  <c r="L61"/>
  <c r="U61"/>
  <c r="O263" i="16"/>
  <c r="P263"/>
  <c r="M263"/>
  <c r="L263"/>
  <c r="AF61" i="14"/>
  <c r="J61"/>
  <c r="T61"/>
  <c r="S61"/>
  <c r="G264" i="16"/>
  <c r="AG264"/>
  <c r="T264"/>
  <c r="AE264"/>
  <c r="U264"/>
  <c r="Z264"/>
  <c r="K264"/>
  <c r="AD264"/>
  <c r="J264"/>
  <c r="I264"/>
  <c r="AB264"/>
  <c r="AH264"/>
  <c r="Y264"/>
  <c r="B264"/>
  <c r="C264" s="1"/>
  <c r="D264" s="1"/>
  <c r="N264"/>
  <c r="W264"/>
  <c r="AC264"/>
  <c r="X264"/>
  <c r="H264"/>
  <c r="E264"/>
  <c r="A265"/>
  <c r="AI263"/>
  <c r="X61" i="14"/>
  <c r="AI61"/>
  <c r="AK61" s="1"/>
  <c r="H61"/>
  <c r="I61"/>
  <c r="P61"/>
  <c r="AD61"/>
  <c r="AG61"/>
  <c r="AF263" i="16"/>
  <c r="AJ61" i="14" l="1"/>
  <c r="AL61" s="1"/>
  <c r="AA264" i="16"/>
  <c r="V264"/>
  <c r="Q62" i="14"/>
  <c r="F62"/>
  <c r="H62"/>
  <c r="AB62"/>
  <c r="AD62"/>
  <c r="Z62"/>
  <c r="T62"/>
  <c r="P62"/>
  <c r="S62"/>
  <c r="AF62"/>
  <c r="B62"/>
  <c r="AJ62" s="1"/>
  <c r="AL62" s="1"/>
  <c r="L62"/>
  <c r="K62"/>
  <c r="U62"/>
  <c r="AA62"/>
  <c r="A63"/>
  <c r="AA63" s="1"/>
  <c r="AI62"/>
  <c r="AK62" s="1"/>
  <c r="AE62"/>
  <c r="AH62"/>
  <c r="J62"/>
  <c r="X62"/>
  <c r="N62"/>
  <c r="R62"/>
  <c r="AG62"/>
  <c r="M62"/>
  <c r="V62"/>
  <c r="AC62"/>
  <c r="E62"/>
  <c r="O62"/>
  <c r="G62"/>
  <c r="W62"/>
  <c r="I62"/>
  <c r="AH265" i="16"/>
  <c r="H265"/>
  <c r="AC265"/>
  <c r="G265"/>
  <c r="U265"/>
  <c r="T265"/>
  <c r="AD265"/>
  <c r="N265"/>
  <c r="AG265"/>
  <c r="I265"/>
  <c r="AB265"/>
  <c r="Z265"/>
  <c r="E265"/>
  <c r="J265"/>
  <c r="K265"/>
  <c r="W265"/>
  <c r="Y265"/>
  <c r="AE265"/>
  <c r="X265"/>
  <c r="B265"/>
  <c r="C265" s="1"/>
  <c r="D265" s="1"/>
  <c r="A266"/>
  <c r="AF264"/>
  <c r="L264"/>
  <c r="P264"/>
  <c r="M264"/>
  <c r="O264"/>
  <c r="AI264"/>
  <c r="AK263"/>
  <c r="AJ263"/>
  <c r="AL263" s="1"/>
  <c r="V265" l="1"/>
  <c r="AI265"/>
  <c r="C62" i="14"/>
  <c r="D62" s="1"/>
  <c r="AG63"/>
  <c r="K63"/>
  <c r="F63"/>
  <c r="Z63"/>
  <c r="AC63"/>
  <c r="P63"/>
  <c r="T63"/>
  <c r="AE63"/>
  <c r="O63"/>
  <c r="AI63"/>
  <c r="AK63" s="1"/>
  <c r="H63"/>
  <c r="Y63"/>
  <c r="V63"/>
  <c r="N63"/>
  <c r="AF63"/>
  <c r="E63"/>
  <c r="X63"/>
  <c r="S63"/>
  <c r="AB63"/>
  <c r="AD63"/>
  <c r="W63"/>
  <c r="I63"/>
  <c r="AH63"/>
  <c r="Q63"/>
  <c r="U63"/>
  <c r="J63"/>
  <c r="G63"/>
  <c r="A64"/>
  <c r="N64" s="1"/>
  <c r="R63"/>
  <c r="M63"/>
  <c r="L63"/>
  <c r="B63"/>
  <c r="AJ63" s="1"/>
  <c r="AL63" s="1"/>
  <c r="N266" i="16"/>
  <c r="AG266"/>
  <c r="AB266"/>
  <c r="U266"/>
  <c r="G266"/>
  <c r="Z266"/>
  <c r="E266"/>
  <c r="H266"/>
  <c r="B266"/>
  <c r="C266" s="1"/>
  <c r="D266" s="1"/>
  <c r="K266"/>
  <c r="T266"/>
  <c r="Y266"/>
  <c r="AA266" s="1"/>
  <c r="J266"/>
  <c r="AH266"/>
  <c r="X266"/>
  <c r="I266"/>
  <c r="AE266"/>
  <c r="W266"/>
  <c r="AD266"/>
  <c r="AC266"/>
  <c r="A267"/>
  <c r="AJ265"/>
  <c r="AL265" s="1"/>
  <c r="AK265"/>
  <c r="AF265"/>
  <c r="AA265"/>
  <c r="AK264"/>
  <c r="AJ264"/>
  <c r="AL264" s="1"/>
  <c r="M265"/>
  <c r="L265"/>
  <c r="P265"/>
  <c r="O265"/>
  <c r="V266" l="1"/>
  <c r="AF266"/>
  <c r="O64" i="14"/>
  <c r="AD64"/>
  <c r="S64"/>
  <c r="Z64"/>
  <c r="AG64"/>
  <c r="Y64"/>
  <c r="V64"/>
  <c r="R64"/>
  <c r="X64"/>
  <c r="Q64"/>
  <c r="L64"/>
  <c r="K64"/>
  <c r="AA64"/>
  <c r="AE64"/>
  <c r="AF64"/>
  <c r="G64"/>
  <c r="W64"/>
  <c r="M64"/>
  <c r="AC64"/>
  <c r="B64"/>
  <c r="C64" s="1"/>
  <c r="D64" s="1"/>
  <c r="H64"/>
  <c r="AB64"/>
  <c r="E64"/>
  <c r="AH64"/>
  <c r="A65"/>
  <c r="T65" s="1"/>
  <c r="P64"/>
  <c r="AI64"/>
  <c r="AK64" s="1"/>
  <c r="U64"/>
  <c r="J64"/>
  <c r="I64"/>
  <c r="C63"/>
  <c r="D63" s="1"/>
  <c r="F64"/>
  <c r="T64"/>
  <c r="B267" i="16"/>
  <c r="C267" s="1"/>
  <c r="D267" s="1"/>
  <c r="AH267"/>
  <c r="AC267"/>
  <c r="G267"/>
  <c r="I267"/>
  <c r="N267"/>
  <c r="E267"/>
  <c r="AD267"/>
  <c r="AB267"/>
  <c r="X267"/>
  <c r="H267"/>
  <c r="Z267"/>
  <c r="K267"/>
  <c r="AG267"/>
  <c r="Y267"/>
  <c r="U267"/>
  <c r="J267"/>
  <c r="AE267"/>
  <c r="T267"/>
  <c r="W267"/>
  <c r="A268"/>
  <c r="AI266"/>
  <c r="P266"/>
  <c r="O266"/>
  <c r="M266"/>
  <c r="L266"/>
  <c r="V267" l="1"/>
  <c r="W65" i="14"/>
  <c r="AA65"/>
  <c r="AC65"/>
  <c r="X65"/>
  <c r="F65"/>
  <c r="AI267" i="16"/>
  <c r="AJ267" s="1"/>
  <c r="AL267" s="1"/>
  <c r="Z65" i="14"/>
  <c r="U65"/>
  <c r="M65"/>
  <c r="AI65"/>
  <c r="AK65" s="1"/>
  <c r="V65"/>
  <c r="E65"/>
  <c r="Y65"/>
  <c r="AE65"/>
  <c r="P65"/>
  <c r="K65"/>
  <c r="AB65"/>
  <c r="O65"/>
  <c r="Q65"/>
  <c r="AJ64"/>
  <c r="AL64" s="1"/>
  <c r="B65"/>
  <c r="AJ65" s="1"/>
  <c r="AL65" s="1"/>
  <c r="N65"/>
  <c r="AG65"/>
  <c r="A66"/>
  <c r="N66" s="1"/>
  <c r="I65"/>
  <c r="S65"/>
  <c r="AH65"/>
  <c r="G65"/>
  <c r="R65"/>
  <c r="L65"/>
  <c r="AF65"/>
  <c r="J65"/>
  <c r="H65"/>
  <c r="AD65"/>
  <c r="AK266" i="16"/>
  <c r="AJ266"/>
  <c r="AL266" s="1"/>
  <c r="W268"/>
  <c r="N268"/>
  <c r="X268"/>
  <c r="B268"/>
  <c r="C268" s="1"/>
  <c r="D268" s="1"/>
  <c r="H268"/>
  <c r="AB268"/>
  <c r="AH268"/>
  <c r="Z268"/>
  <c r="U268"/>
  <c r="G268"/>
  <c r="K268"/>
  <c r="J268"/>
  <c r="I268"/>
  <c r="AG268"/>
  <c r="Y268"/>
  <c r="E268"/>
  <c r="T268"/>
  <c r="AC268"/>
  <c r="AE268"/>
  <c r="AD268"/>
  <c r="A269"/>
  <c r="AF267"/>
  <c r="AA267"/>
  <c r="M267"/>
  <c r="L267"/>
  <c r="P267"/>
  <c r="O267"/>
  <c r="M66" i="14" l="1"/>
  <c r="H66"/>
  <c r="AK267" i="16"/>
  <c r="U66" i="14"/>
  <c r="AF66"/>
  <c r="V66"/>
  <c r="W66"/>
  <c r="F66"/>
  <c r="G66"/>
  <c r="A67"/>
  <c r="X67" s="1"/>
  <c r="V268" i="16"/>
  <c r="C65" i="14"/>
  <c r="D65" s="1"/>
  <c r="T66"/>
  <c r="Y66"/>
  <c r="AD66"/>
  <c r="O66"/>
  <c r="AC66"/>
  <c r="Z66"/>
  <c r="AE66"/>
  <c r="AG66"/>
  <c r="R66"/>
  <c r="X66"/>
  <c r="K66"/>
  <c r="L66"/>
  <c r="I66"/>
  <c r="J66"/>
  <c r="AA66"/>
  <c r="S66"/>
  <c r="Q66"/>
  <c r="AB66"/>
  <c r="B66"/>
  <c r="AJ66" s="1"/>
  <c r="AL66" s="1"/>
  <c r="AI66"/>
  <c r="AK66" s="1"/>
  <c r="AH66"/>
  <c r="E66"/>
  <c r="P66"/>
  <c r="AF268" i="16"/>
  <c r="AA268"/>
  <c r="AI268"/>
  <c r="O268"/>
  <c r="P268"/>
  <c r="M268"/>
  <c r="L268"/>
  <c r="Y269"/>
  <c r="AE269"/>
  <c r="K269"/>
  <c r="Z269"/>
  <c r="J269"/>
  <c r="AD269"/>
  <c r="X269"/>
  <c r="B269"/>
  <c r="C269" s="1"/>
  <c r="D269" s="1"/>
  <c r="T269"/>
  <c r="I269"/>
  <c r="AC269"/>
  <c r="W269"/>
  <c r="N269"/>
  <c r="AH269"/>
  <c r="U269"/>
  <c r="H269"/>
  <c r="AB269"/>
  <c r="G269"/>
  <c r="AG269"/>
  <c r="E269"/>
  <c r="A270"/>
  <c r="AE67" i="14" l="1"/>
  <c r="V67"/>
  <c r="N67"/>
  <c r="T67"/>
  <c r="AI67"/>
  <c r="AK67" s="1"/>
  <c r="AF67"/>
  <c r="AF269" i="16"/>
  <c r="K67" i="14"/>
  <c r="H67"/>
  <c r="P67"/>
  <c r="W67"/>
  <c r="B67"/>
  <c r="AJ67" s="1"/>
  <c r="AL67" s="1"/>
  <c r="AH67"/>
  <c r="AC67"/>
  <c r="AB67"/>
  <c r="R67"/>
  <c r="AA67"/>
  <c r="AD67"/>
  <c r="Z67"/>
  <c r="U67"/>
  <c r="G67"/>
  <c r="S67"/>
  <c r="O67"/>
  <c r="L67"/>
  <c r="I67"/>
  <c r="E67"/>
  <c r="Q67"/>
  <c r="J67"/>
  <c r="A68"/>
  <c r="AG68" s="1"/>
  <c r="M67"/>
  <c r="F67"/>
  <c r="Y67"/>
  <c r="AG67"/>
  <c r="C66"/>
  <c r="D66" s="1"/>
  <c r="S68"/>
  <c r="V269" i="16"/>
  <c r="AI269"/>
  <c r="AK269" s="1"/>
  <c r="M269"/>
  <c r="L269"/>
  <c r="P269"/>
  <c r="O269"/>
  <c r="U270"/>
  <c r="X270"/>
  <c r="AB270"/>
  <c r="G270"/>
  <c r="Z270"/>
  <c r="E270"/>
  <c r="K270"/>
  <c r="T270"/>
  <c r="B270"/>
  <c r="C270" s="1"/>
  <c r="D270" s="1"/>
  <c r="I270"/>
  <c r="Y270"/>
  <c r="AE270"/>
  <c r="J270"/>
  <c r="AD270"/>
  <c r="AC270"/>
  <c r="AG270"/>
  <c r="W270"/>
  <c r="N270"/>
  <c r="AH270"/>
  <c r="H270"/>
  <c r="A271"/>
  <c r="AA269"/>
  <c r="AK268"/>
  <c r="AJ268"/>
  <c r="AL268" s="1"/>
  <c r="N68" i="14" l="1"/>
  <c r="C67"/>
  <c r="D67" s="1"/>
  <c r="Y68"/>
  <c r="AD68"/>
  <c r="J68"/>
  <c r="M68"/>
  <c r="AI68"/>
  <c r="AK68" s="1"/>
  <c r="K68"/>
  <c r="A69"/>
  <c r="V69" s="1"/>
  <c r="O68"/>
  <c r="R68"/>
  <c r="T68"/>
  <c r="AE68"/>
  <c r="AF270" i="16"/>
  <c r="Z68" i="14"/>
  <c r="U68"/>
  <c r="F68"/>
  <c r="X68"/>
  <c r="Q68"/>
  <c r="AC68"/>
  <c r="B68"/>
  <c r="AA68"/>
  <c r="G68"/>
  <c r="E68"/>
  <c r="AB68"/>
  <c r="W68"/>
  <c r="H68"/>
  <c r="AH68"/>
  <c r="P68"/>
  <c r="V68"/>
  <c r="I68"/>
  <c r="L68"/>
  <c r="AF68"/>
  <c r="AJ269" i="16"/>
  <c r="AL269" s="1"/>
  <c r="AI270"/>
  <c r="AA270"/>
  <c r="H271"/>
  <c r="AH271"/>
  <c r="B271"/>
  <c r="C271" s="1"/>
  <c r="D271" s="1"/>
  <c r="AC271"/>
  <c r="G271"/>
  <c r="K271"/>
  <c r="X271"/>
  <c r="N271"/>
  <c r="AG271"/>
  <c r="T271"/>
  <c r="J271"/>
  <c r="W271"/>
  <c r="AB271"/>
  <c r="U271"/>
  <c r="I271"/>
  <c r="Z271"/>
  <c r="E271"/>
  <c r="AD271"/>
  <c r="Y271"/>
  <c r="AE271"/>
  <c r="A272"/>
  <c r="V270"/>
  <c r="M270"/>
  <c r="L270"/>
  <c r="P270"/>
  <c r="O270"/>
  <c r="O69" i="14" l="1"/>
  <c r="A70"/>
  <c r="V70" s="1"/>
  <c r="Q69"/>
  <c r="M69"/>
  <c r="Z69"/>
  <c r="AG69"/>
  <c r="G69"/>
  <c r="AH69"/>
  <c r="J69"/>
  <c r="P69"/>
  <c r="AC69"/>
  <c r="R69"/>
  <c r="X69"/>
  <c r="N69"/>
  <c r="AD69"/>
  <c r="E69"/>
  <c r="AI69"/>
  <c r="AK69" s="1"/>
  <c r="K69"/>
  <c r="AB69"/>
  <c r="I69"/>
  <c r="W69"/>
  <c r="H69"/>
  <c r="T69"/>
  <c r="Z70"/>
  <c r="AA69"/>
  <c r="B69"/>
  <c r="AF69"/>
  <c r="AE69"/>
  <c r="F69"/>
  <c r="S69"/>
  <c r="U69"/>
  <c r="L69"/>
  <c r="X70"/>
  <c r="P70"/>
  <c r="L70"/>
  <c r="Y69"/>
  <c r="AJ68"/>
  <c r="AL68" s="1"/>
  <c r="C68"/>
  <c r="D68" s="1"/>
  <c r="K70"/>
  <c r="AD70"/>
  <c r="AI70"/>
  <c r="AK70" s="1"/>
  <c r="I70"/>
  <c r="A71"/>
  <c r="T71" s="1"/>
  <c r="N70"/>
  <c r="H70"/>
  <c r="J70"/>
  <c r="B70"/>
  <c r="AJ70" s="1"/>
  <c r="AL70" s="1"/>
  <c r="F70"/>
  <c r="AF70"/>
  <c r="AI271" i="16"/>
  <c r="AK271" s="1"/>
  <c r="AA271"/>
  <c r="V271"/>
  <c r="Y272"/>
  <c r="X272"/>
  <c r="I272"/>
  <c r="AH272"/>
  <c r="AG272"/>
  <c r="J272"/>
  <c r="W272"/>
  <c r="AD272"/>
  <c r="AB272"/>
  <c r="K272"/>
  <c r="N272"/>
  <c r="E272"/>
  <c r="AE272"/>
  <c r="H272"/>
  <c r="AC272"/>
  <c r="U272"/>
  <c r="T272"/>
  <c r="B272"/>
  <c r="C272" s="1"/>
  <c r="D272" s="1"/>
  <c r="G272"/>
  <c r="Z272"/>
  <c r="A273"/>
  <c r="AF271"/>
  <c r="P271"/>
  <c r="M271"/>
  <c r="L271"/>
  <c r="O271"/>
  <c r="AJ270"/>
  <c r="AL270" s="1"/>
  <c r="AK270"/>
  <c r="AC70" i="14" l="1"/>
  <c r="U70"/>
  <c r="E70"/>
  <c r="T70"/>
  <c r="M70"/>
  <c r="AH70"/>
  <c r="W70"/>
  <c r="AA70"/>
  <c r="Y70"/>
  <c r="G70"/>
  <c r="AG70"/>
  <c r="AE70"/>
  <c r="O70"/>
  <c r="AB70"/>
  <c r="R70"/>
  <c r="S70"/>
  <c r="Q70"/>
  <c r="H71"/>
  <c r="Y71"/>
  <c r="P71"/>
  <c r="Q71"/>
  <c r="AJ271" i="16"/>
  <c r="AL271" s="1"/>
  <c r="B71" i="14"/>
  <c r="AJ71" s="1"/>
  <c r="AL71" s="1"/>
  <c r="AD71"/>
  <c r="Z71"/>
  <c r="AC71"/>
  <c r="R71"/>
  <c r="F71"/>
  <c r="L71"/>
  <c r="AE71"/>
  <c r="M71"/>
  <c r="N71"/>
  <c r="X71"/>
  <c r="O71"/>
  <c r="U71"/>
  <c r="J71"/>
  <c r="AA71"/>
  <c r="C70"/>
  <c r="D70" s="1"/>
  <c r="G71"/>
  <c r="AB71"/>
  <c r="AI71"/>
  <c r="AK71" s="1"/>
  <c r="S71"/>
  <c r="AH71"/>
  <c r="AG71"/>
  <c r="W71"/>
  <c r="K71"/>
  <c r="E71"/>
  <c r="A72"/>
  <c r="V72" s="1"/>
  <c r="AJ69"/>
  <c r="AL69" s="1"/>
  <c r="C69"/>
  <c r="D69" s="1"/>
  <c r="I71"/>
  <c r="V71"/>
  <c r="AF71"/>
  <c r="AF272" i="16"/>
  <c r="V272"/>
  <c r="P272"/>
  <c r="O272"/>
  <c r="M272"/>
  <c r="L272"/>
  <c r="B273"/>
  <c r="C273" s="1"/>
  <c r="D273" s="1"/>
  <c r="W273"/>
  <c r="N273"/>
  <c r="AC273"/>
  <c r="AB273"/>
  <c r="AE273"/>
  <c r="I273"/>
  <c r="AH273"/>
  <c r="K273"/>
  <c r="U273"/>
  <c r="X273"/>
  <c r="G273"/>
  <c r="AD273"/>
  <c r="J273"/>
  <c r="E273"/>
  <c r="AG273"/>
  <c r="Z273"/>
  <c r="Y273"/>
  <c r="H273"/>
  <c r="T273"/>
  <c r="A274"/>
  <c r="AI272"/>
  <c r="AA272"/>
  <c r="C71" i="14" l="1"/>
  <c r="D71" s="1"/>
  <c r="AB72"/>
  <c r="R72"/>
  <c r="AA273" i="16"/>
  <c r="B72" i="14"/>
  <c r="AJ72" s="1"/>
  <c r="AL72" s="1"/>
  <c r="I72"/>
  <c r="E72"/>
  <c r="Q72"/>
  <c r="AC72"/>
  <c r="AD72"/>
  <c r="A73"/>
  <c r="T73" s="1"/>
  <c r="M72"/>
  <c r="U72"/>
  <c r="O72"/>
  <c r="L72"/>
  <c r="X72"/>
  <c r="N72"/>
  <c r="K72"/>
  <c r="J72"/>
  <c r="T72"/>
  <c r="AG72"/>
  <c r="Z72"/>
  <c r="H72"/>
  <c r="Y72"/>
  <c r="F72"/>
  <c r="AE72"/>
  <c r="W72"/>
  <c r="AA72"/>
  <c r="AF72"/>
  <c r="S72"/>
  <c r="AH72"/>
  <c r="P72"/>
  <c r="G72"/>
  <c r="AI72"/>
  <c r="AK72" s="1"/>
  <c r="V273" i="16"/>
  <c r="AF273"/>
  <c r="AK272"/>
  <c r="AJ272"/>
  <c r="AL272" s="1"/>
  <c r="AI273"/>
  <c r="AD274"/>
  <c r="B274"/>
  <c r="C274" s="1"/>
  <c r="D274" s="1"/>
  <c r="AH274"/>
  <c r="AE274"/>
  <c r="K274"/>
  <c r="N274"/>
  <c r="I274"/>
  <c r="W274"/>
  <c r="AC274"/>
  <c r="H274"/>
  <c r="G274"/>
  <c r="AB274"/>
  <c r="J274"/>
  <c r="X274"/>
  <c r="T274"/>
  <c r="Z274"/>
  <c r="Y274"/>
  <c r="AG274"/>
  <c r="E274"/>
  <c r="U274"/>
  <c r="A275"/>
  <c r="O273"/>
  <c r="M273"/>
  <c r="L273"/>
  <c r="P273"/>
  <c r="C72" i="14" l="1"/>
  <c r="D72" s="1"/>
  <c r="M73"/>
  <c r="K73"/>
  <c r="W73"/>
  <c r="U73"/>
  <c r="A74"/>
  <c r="J74" s="1"/>
  <c r="L73"/>
  <c r="Q73"/>
  <c r="X73"/>
  <c r="F73"/>
  <c r="AH73"/>
  <c r="AE73"/>
  <c r="V73"/>
  <c r="AC73"/>
  <c r="AA73"/>
  <c r="E73"/>
  <c r="N73"/>
  <c r="O73"/>
  <c r="AG73"/>
  <c r="Y73"/>
  <c r="AB73"/>
  <c r="AF73"/>
  <c r="Z73"/>
  <c r="S73"/>
  <c r="AD73"/>
  <c r="I73"/>
  <c r="R73"/>
  <c r="J73"/>
  <c r="G73"/>
  <c r="P73"/>
  <c r="AI73"/>
  <c r="AK73" s="1"/>
  <c r="H73"/>
  <c r="B73"/>
  <c r="AJ73" s="1"/>
  <c r="AL73" s="1"/>
  <c r="V274" i="16"/>
  <c r="AI274"/>
  <c r="AJ274" s="1"/>
  <c r="AL274" s="1"/>
  <c r="AA274"/>
  <c r="L274"/>
  <c r="M274"/>
  <c r="P274"/>
  <c r="O274"/>
  <c r="AF274"/>
  <c r="Z275"/>
  <c r="E275"/>
  <c r="W275"/>
  <c r="X275"/>
  <c r="U275"/>
  <c r="G275"/>
  <c r="AC275"/>
  <c r="Y275"/>
  <c r="H275"/>
  <c r="B275"/>
  <c r="C275" s="1"/>
  <c r="D275" s="1"/>
  <c r="T275"/>
  <c r="AE275"/>
  <c r="AD275"/>
  <c r="AH275"/>
  <c r="AG275"/>
  <c r="AB275"/>
  <c r="J275"/>
  <c r="I275"/>
  <c r="N275"/>
  <c r="K275"/>
  <c r="A276"/>
  <c r="AJ273"/>
  <c r="AL273" s="1"/>
  <c r="AK273"/>
  <c r="P74" i="14" l="1"/>
  <c r="W74"/>
  <c r="U74"/>
  <c r="V74"/>
  <c r="R74"/>
  <c r="AE74"/>
  <c r="M74"/>
  <c r="AC74"/>
  <c r="N74"/>
  <c r="L74"/>
  <c r="F74"/>
  <c r="AD74"/>
  <c r="AG74"/>
  <c r="AB74"/>
  <c r="G74"/>
  <c r="I74"/>
  <c r="Z74"/>
  <c r="AA74"/>
  <c r="AI74"/>
  <c r="AK74" s="1"/>
  <c r="A75"/>
  <c r="P75" s="1"/>
  <c r="AF74"/>
  <c r="O74"/>
  <c r="Q74"/>
  <c r="S74"/>
  <c r="Y74"/>
  <c r="K74"/>
  <c r="H74"/>
  <c r="AH74"/>
  <c r="V275" i="16"/>
  <c r="X74" i="14"/>
  <c r="T74"/>
  <c r="E74"/>
  <c r="AK274" i="16"/>
  <c r="B74" i="14"/>
  <c r="AJ74" s="1"/>
  <c r="AL74" s="1"/>
  <c r="C73"/>
  <c r="D73" s="1"/>
  <c r="AF275" i="16"/>
  <c r="AI275"/>
  <c r="AK275" s="1"/>
  <c r="L275"/>
  <c r="O275"/>
  <c r="P275"/>
  <c r="M275"/>
  <c r="AA275"/>
  <c r="Y276"/>
  <c r="AH276"/>
  <c r="N276"/>
  <c r="I276"/>
  <c r="AD276"/>
  <c r="AE276"/>
  <c r="AC276"/>
  <c r="K276"/>
  <c r="Z276"/>
  <c r="AB276"/>
  <c r="J276"/>
  <c r="AG276"/>
  <c r="H276"/>
  <c r="X276"/>
  <c r="E276"/>
  <c r="G276"/>
  <c r="W276"/>
  <c r="B276"/>
  <c r="C276" s="1"/>
  <c r="D276" s="1"/>
  <c r="T276"/>
  <c r="U276"/>
  <c r="A277"/>
  <c r="AA276" l="1"/>
  <c r="AH75" i="14"/>
  <c r="R75"/>
  <c r="AF75"/>
  <c r="E75"/>
  <c r="AD75"/>
  <c r="Q75"/>
  <c r="AB75"/>
  <c r="A76"/>
  <c r="R76" s="1"/>
  <c r="AE75"/>
  <c r="AA75"/>
  <c r="AG75"/>
  <c r="B75"/>
  <c r="AJ75" s="1"/>
  <c r="AL75" s="1"/>
  <c r="W75"/>
  <c r="S75"/>
  <c r="AI75"/>
  <c r="AK75" s="1"/>
  <c r="Z75"/>
  <c r="T75"/>
  <c r="N75"/>
  <c r="G75"/>
  <c r="O75"/>
  <c r="K75"/>
  <c r="X75"/>
  <c r="H75"/>
  <c r="I75"/>
  <c r="C74"/>
  <c r="D74" s="1"/>
  <c r="AC75"/>
  <c r="M75"/>
  <c r="F75"/>
  <c r="U75"/>
  <c r="L75"/>
  <c r="V75"/>
  <c r="J75"/>
  <c r="Y75"/>
  <c r="AJ275" i="16"/>
  <c r="AL275" s="1"/>
  <c r="AI276"/>
  <c r="AJ276" s="1"/>
  <c r="AL276" s="1"/>
  <c r="AF276"/>
  <c r="Z277"/>
  <c r="AD277"/>
  <c r="J277"/>
  <c r="AG277"/>
  <c r="AC277"/>
  <c r="I277"/>
  <c r="E277"/>
  <c r="H277"/>
  <c r="Y277"/>
  <c r="B277"/>
  <c r="C277" s="1"/>
  <c r="D277" s="1"/>
  <c r="T277"/>
  <c r="K277"/>
  <c r="U277"/>
  <c r="AB277"/>
  <c r="X277"/>
  <c r="G277"/>
  <c r="W277"/>
  <c r="AE277"/>
  <c r="AH277"/>
  <c r="N277"/>
  <c r="A278"/>
  <c r="L276"/>
  <c r="O276"/>
  <c r="M276"/>
  <c r="P276"/>
  <c r="V276"/>
  <c r="X76" i="14" l="1"/>
  <c r="U76"/>
  <c r="Q76"/>
  <c r="H76"/>
  <c r="E76"/>
  <c r="P76"/>
  <c r="W76"/>
  <c r="T76"/>
  <c r="N76"/>
  <c r="O76"/>
  <c r="Z76"/>
  <c r="K76"/>
  <c r="M76"/>
  <c r="S76"/>
  <c r="AI76"/>
  <c r="AK76" s="1"/>
  <c r="A77"/>
  <c r="S77" s="1"/>
  <c r="AC76"/>
  <c r="AA76"/>
  <c r="AF76"/>
  <c r="L76"/>
  <c r="AB76"/>
  <c r="C75"/>
  <c r="D75" s="1"/>
  <c r="Y76"/>
  <c r="AE76"/>
  <c r="V76"/>
  <c r="G76"/>
  <c r="J76"/>
  <c r="AH76"/>
  <c r="AG76"/>
  <c r="AD76"/>
  <c r="B76"/>
  <c r="C76" s="1"/>
  <c r="D76" s="1"/>
  <c r="I76"/>
  <c r="F76"/>
  <c r="AK276" i="16"/>
  <c r="AA277"/>
  <c r="W77" i="14"/>
  <c r="U278" i="16"/>
  <c r="Y278"/>
  <c r="B278"/>
  <c r="C278" s="1"/>
  <c r="D278" s="1"/>
  <c r="E278"/>
  <c r="T278"/>
  <c r="AH278"/>
  <c r="AG278"/>
  <c r="K278"/>
  <c r="AC278"/>
  <c r="AB278"/>
  <c r="H278"/>
  <c r="AE278"/>
  <c r="Z278"/>
  <c r="X278"/>
  <c r="AD278"/>
  <c r="N278"/>
  <c r="J278"/>
  <c r="G278"/>
  <c r="I278"/>
  <c r="W278"/>
  <c r="A279"/>
  <c r="AI277"/>
  <c r="AF277"/>
  <c r="M77" i="14"/>
  <c r="L277" i="16"/>
  <c r="O277"/>
  <c r="P277"/>
  <c r="M277"/>
  <c r="V277"/>
  <c r="I77" i="14" l="1"/>
  <c r="L77"/>
  <c r="AH77"/>
  <c r="AD77"/>
  <c r="J77"/>
  <c r="O77"/>
  <c r="R77"/>
  <c r="H77"/>
  <c r="AA77"/>
  <c r="AC77"/>
  <c r="N77"/>
  <c r="A78"/>
  <c r="AI77"/>
  <c r="AK77" s="1"/>
  <c r="AG77"/>
  <c r="B77"/>
  <c r="F77"/>
  <c r="AB77"/>
  <c r="Y77"/>
  <c r="X77"/>
  <c r="U77"/>
  <c r="V77"/>
  <c r="T77"/>
  <c r="P77"/>
  <c r="Q77"/>
  <c r="E77"/>
  <c r="G77"/>
  <c r="AE77"/>
  <c r="AF77"/>
  <c r="Z77"/>
  <c r="K77"/>
  <c r="AJ76"/>
  <c r="AL76" s="1"/>
  <c r="AA278" i="16"/>
  <c r="V278"/>
  <c r="AK277"/>
  <c r="AJ277"/>
  <c r="AL277" s="1"/>
  <c r="T279"/>
  <c r="E279"/>
  <c r="AH279"/>
  <c r="W279"/>
  <c r="N279"/>
  <c r="AG279"/>
  <c r="K279"/>
  <c r="AE279"/>
  <c r="I279"/>
  <c r="H279"/>
  <c r="Y279"/>
  <c r="U279"/>
  <c r="AD279"/>
  <c r="Z279"/>
  <c r="X279"/>
  <c r="AC279"/>
  <c r="AB279"/>
  <c r="B279"/>
  <c r="C279" s="1"/>
  <c r="D279" s="1"/>
  <c r="J279"/>
  <c r="G279"/>
  <c r="A280"/>
  <c r="M278"/>
  <c r="P278"/>
  <c r="O278"/>
  <c r="L278"/>
  <c r="AF278"/>
  <c r="AI278"/>
  <c r="C77" i="14" l="1"/>
  <c r="D77" s="1"/>
  <c r="AJ77"/>
  <c r="AL77" s="1"/>
  <c r="S78"/>
  <c r="M78"/>
  <c r="AI78"/>
  <c r="AK78" s="1"/>
  <c r="V78"/>
  <c r="W78"/>
  <c r="N78"/>
  <c r="A79"/>
  <c r="P78"/>
  <c r="Z78"/>
  <c r="L78"/>
  <c r="Q78"/>
  <c r="X78"/>
  <c r="T78"/>
  <c r="O78"/>
  <c r="AF78"/>
  <c r="AE78"/>
  <c r="R78"/>
  <c r="Y78"/>
  <c r="H78"/>
  <c r="G78"/>
  <c r="B78"/>
  <c r="U78"/>
  <c r="AD78"/>
  <c r="E78"/>
  <c r="J78"/>
  <c r="AB78"/>
  <c r="I78"/>
  <c r="AH78"/>
  <c r="AA78"/>
  <c r="AG78"/>
  <c r="F78"/>
  <c r="AC78"/>
  <c r="K78"/>
  <c r="E280" i="16"/>
  <c r="H280"/>
  <c r="Y280"/>
  <c r="AH280"/>
  <c r="X280"/>
  <c r="AE280"/>
  <c r="B280"/>
  <c r="C280" s="1"/>
  <c r="D280" s="1"/>
  <c r="J280"/>
  <c r="AG280"/>
  <c r="T280"/>
  <c r="G280"/>
  <c r="N280"/>
  <c r="AD280"/>
  <c r="I280"/>
  <c r="Z280"/>
  <c r="W280"/>
  <c r="K280"/>
  <c r="AC280"/>
  <c r="AB280"/>
  <c r="U280"/>
  <c r="A281"/>
  <c r="L279"/>
  <c r="P279"/>
  <c r="M279"/>
  <c r="O279"/>
  <c r="AK278"/>
  <c r="AJ278"/>
  <c r="AL278" s="1"/>
  <c r="AI279"/>
  <c r="AF279"/>
  <c r="V279"/>
  <c r="AA279"/>
  <c r="V280" l="1"/>
  <c r="P79" i="14"/>
  <c r="H79"/>
  <c r="AF79"/>
  <c r="N79"/>
  <c r="AB79"/>
  <c r="I79"/>
  <c r="O79"/>
  <c r="L79"/>
  <c r="Z79"/>
  <c r="S79"/>
  <c r="R79"/>
  <c r="M79"/>
  <c r="F79"/>
  <c r="B79"/>
  <c r="AE79"/>
  <c r="G79"/>
  <c r="E79"/>
  <c r="AH79"/>
  <c r="T79"/>
  <c r="W79"/>
  <c r="AG79"/>
  <c r="AC79"/>
  <c r="Y79"/>
  <c r="A80"/>
  <c r="AA79"/>
  <c r="Q79"/>
  <c r="J79"/>
  <c r="AI79"/>
  <c r="AK79" s="1"/>
  <c r="U79"/>
  <c r="AD79"/>
  <c r="K79"/>
  <c r="V79"/>
  <c r="X79"/>
  <c r="C78"/>
  <c r="D78" s="1"/>
  <c r="AJ78"/>
  <c r="AL78" s="1"/>
  <c r="AE281" i="16"/>
  <c r="T281"/>
  <c r="AD281"/>
  <c r="AG281"/>
  <c r="AB281"/>
  <c r="W281"/>
  <c r="Z281"/>
  <c r="AH281"/>
  <c r="U281"/>
  <c r="K281"/>
  <c r="J281"/>
  <c r="H281"/>
  <c r="X281"/>
  <c r="B281"/>
  <c r="C281" s="1"/>
  <c r="D281" s="1"/>
  <c r="I281"/>
  <c r="E281"/>
  <c r="G281"/>
  <c r="N281"/>
  <c r="Y281"/>
  <c r="AC281"/>
  <c r="A282"/>
  <c r="M280"/>
  <c r="L280"/>
  <c r="O280"/>
  <c r="P280"/>
  <c r="AI280"/>
  <c r="AA280"/>
  <c r="AJ279"/>
  <c r="AL279" s="1"/>
  <c r="AK279"/>
  <c r="AF280"/>
  <c r="AF281" l="1"/>
  <c r="K80" i="14"/>
  <c r="G80"/>
  <c r="E80"/>
  <c r="AA80"/>
  <c r="F80"/>
  <c r="W80"/>
  <c r="AF80"/>
  <c r="Q80"/>
  <c r="H80"/>
  <c r="U80"/>
  <c r="Z80"/>
  <c r="T80"/>
  <c r="Y80"/>
  <c r="B80"/>
  <c r="AC80"/>
  <c r="M80"/>
  <c r="J80"/>
  <c r="S80"/>
  <c r="AH80"/>
  <c r="I80"/>
  <c r="AB80"/>
  <c r="AE80"/>
  <c r="V80"/>
  <c r="AI80"/>
  <c r="AK80" s="1"/>
  <c r="L80"/>
  <c r="R80"/>
  <c r="AD80"/>
  <c r="P80"/>
  <c r="AG80"/>
  <c r="O80"/>
  <c r="N80"/>
  <c r="X80"/>
  <c r="A81"/>
  <c r="A82" s="1"/>
  <c r="Q82" s="1"/>
  <c r="C79"/>
  <c r="D79" s="1"/>
  <c r="AJ79"/>
  <c r="AL79" s="1"/>
  <c r="AA281" i="16"/>
  <c r="AE282"/>
  <c r="T282"/>
  <c r="E282"/>
  <c r="AD282"/>
  <c r="AH282"/>
  <c r="W282"/>
  <c r="AC282"/>
  <c r="AG282"/>
  <c r="J282"/>
  <c r="B282"/>
  <c r="C282" s="1"/>
  <c r="D282" s="1"/>
  <c r="K282"/>
  <c r="N282"/>
  <c r="H282"/>
  <c r="G282"/>
  <c r="AB282"/>
  <c r="Y282"/>
  <c r="X282"/>
  <c r="U282"/>
  <c r="Z282"/>
  <c r="I282"/>
  <c r="A283"/>
  <c r="O281"/>
  <c r="L281"/>
  <c r="P281"/>
  <c r="M281"/>
  <c r="AK280"/>
  <c r="AJ280"/>
  <c r="AL280" s="1"/>
  <c r="V281"/>
  <c r="AI281"/>
  <c r="AF282" l="1"/>
  <c r="W82" i="14"/>
  <c r="AD82"/>
  <c r="P82"/>
  <c r="K82"/>
  <c r="S81"/>
  <c r="O81"/>
  <c r="E81"/>
  <c r="Y81"/>
  <c r="AH81"/>
  <c r="Q81"/>
  <c r="P81"/>
  <c r="N81"/>
  <c r="H81"/>
  <c r="AA81"/>
  <c r="W81"/>
  <c r="J81"/>
  <c r="V81"/>
  <c r="B81"/>
  <c r="AF81"/>
  <c r="I81"/>
  <c r="X81"/>
  <c r="M81"/>
  <c r="T81"/>
  <c r="F81"/>
  <c r="R81"/>
  <c r="AC81"/>
  <c r="AG81"/>
  <c r="AI81"/>
  <c r="AK81" s="1"/>
  <c r="AD81"/>
  <c r="AE81"/>
  <c r="K81"/>
  <c r="G81"/>
  <c r="AB81"/>
  <c r="L81"/>
  <c r="U81"/>
  <c r="Z81"/>
  <c r="S82"/>
  <c r="AI82"/>
  <c r="AK82" s="1"/>
  <c r="AG82"/>
  <c r="N82"/>
  <c r="R82"/>
  <c r="O82"/>
  <c r="X82"/>
  <c r="AC82"/>
  <c r="I82"/>
  <c r="AF82"/>
  <c r="AE82"/>
  <c r="V82"/>
  <c r="T82"/>
  <c r="AA82"/>
  <c r="AB82"/>
  <c r="Z82"/>
  <c r="H82"/>
  <c r="M82"/>
  <c r="B82"/>
  <c r="C82" s="1"/>
  <c r="F82"/>
  <c r="Y82"/>
  <c r="L82"/>
  <c r="AJ80"/>
  <c r="AL80" s="1"/>
  <c r="C80"/>
  <c r="D80" s="1"/>
  <c r="J82"/>
  <c r="G82"/>
  <c r="AH82"/>
  <c r="A83"/>
  <c r="X83" s="1"/>
  <c r="E82"/>
  <c r="U82"/>
  <c r="P282" i="16"/>
  <c r="L282"/>
  <c r="O282"/>
  <c r="M282"/>
  <c r="K283"/>
  <c r="B283"/>
  <c r="C283" s="1"/>
  <c r="D283" s="1"/>
  <c r="AE283"/>
  <c r="AB283"/>
  <c r="AG283"/>
  <c r="T283"/>
  <c r="AC283"/>
  <c r="U283"/>
  <c r="AH283"/>
  <c r="AD283"/>
  <c r="E283"/>
  <c r="N283"/>
  <c r="G283"/>
  <c r="X283"/>
  <c r="I283"/>
  <c r="J283"/>
  <c r="H283"/>
  <c r="Y283"/>
  <c r="Z283"/>
  <c r="W283"/>
  <c r="A284"/>
  <c r="AK281"/>
  <c r="AJ281"/>
  <c r="AL281" s="1"/>
  <c r="AI282"/>
  <c r="AA282"/>
  <c r="V282"/>
  <c r="E83" i="14" l="1"/>
  <c r="AC83"/>
  <c r="AJ82"/>
  <c r="AL82" s="1"/>
  <c r="Y83"/>
  <c r="AA83"/>
  <c r="K83"/>
  <c r="S83"/>
  <c r="H83"/>
  <c r="Q83"/>
  <c r="W83"/>
  <c r="B83"/>
  <c r="AJ83" s="1"/>
  <c r="I83"/>
  <c r="J83"/>
  <c r="AI83"/>
  <c r="AK83" s="1"/>
  <c r="O83"/>
  <c r="AB83"/>
  <c r="AH83"/>
  <c r="U83"/>
  <c r="C81"/>
  <c r="D81" s="1"/>
  <c r="AJ81"/>
  <c r="AL81" s="1"/>
  <c r="V83"/>
  <c r="R83"/>
  <c r="F83"/>
  <c r="AF83"/>
  <c r="M83"/>
  <c r="AG83"/>
  <c r="G83"/>
  <c r="Z83"/>
  <c r="L83"/>
  <c r="P83"/>
  <c r="AE83"/>
  <c r="T83"/>
  <c r="AD83"/>
  <c r="N83"/>
  <c r="AA283" i="16"/>
  <c r="V283"/>
  <c r="AI283"/>
  <c r="L283"/>
  <c r="P283"/>
  <c r="O283"/>
  <c r="M283"/>
  <c r="AK282"/>
  <c r="AJ282"/>
  <c r="AL282" s="1"/>
  <c r="AF283"/>
  <c r="B284"/>
  <c r="C284" s="1"/>
  <c r="D284" s="1"/>
  <c r="Z284"/>
  <c r="Y284"/>
  <c r="AC284"/>
  <c r="T284"/>
  <c r="N284"/>
  <c r="AH284"/>
  <c r="J284"/>
  <c r="AB284"/>
  <c r="AG284"/>
  <c r="W284"/>
  <c r="AE284"/>
  <c r="I284"/>
  <c r="H284"/>
  <c r="K284"/>
  <c r="E284"/>
  <c r="AD284"/>
  <c r="G284"/>
  <c r="X284"/>
  <c r="U284"/>
  <c r="A285"/>
  <c r="D82" i="14"/>
  <c r="C83" l="1"/>
  <c r="D83" s="1"/>
  <c r="AI284" i="16"/>
  <c r="AJ284" s="1"/>
  <c r="AL284" s="1"/>
  <c r="X285"/>
  <c r="H285"/>
  <c r="E285"/>
  <c r="Z285"/>
  <c r="W285"/>
  <c r="G285"/>
  <c r="U285"/>
  <c r="AD285"/>
  <c r="Y285"/>
  <c r="AA285" s="1"/>
  <c r="I285"/>
  <c r="T285"/>
  <c r="B285"/>
  <c r="C285" s="1"/>
  <c r="D285" s="1"/>
  <c r="AH285"/>
  <c r="K285"/>
  <c r="AB285"/>
  <c r="J285"/>
  <c r="N285"/>
  <c r="AE285"/>
  <c r="AG285"/>
  <c r="AC285"/>
  <c r="A286"/>
  <c r="AK284"/>
  <c r="V284"/>
  <c r="AK283"/>
  <c r="AJ283"/>
  <c r="AL283" s="1"/>
  <c r="AF284"/>
  <c r="M284"/>
  <c r="P284"/>
  <c r="O284"/>
  <c r="L284"/>
  <c r="AA284"/>
  <c r="AL83" i="14"/>
  <c r="V285" i="16" l="1"/>
  <c r="AF285"/>
  <c r="T286"/>
  <c r="H286"/>
  <c r="X286"/>
  <c r="Z286"/>
  <c r="U286"/>
  <c r="AB286"/>
  <c r="B286"/>
  <c r="C286" s="1"/>
  <c r="D286" s="1"/>
  <c r="G286"/>
  <c r="N286"/>
  <c r="Y286"/>
  <c r="AA286" s="1"/>
  <c r="AH286"/>
  <c r="AC286"/>
  <c r="AE286"/>
  <c r="J286"/>
  <c r="E286"/>
  <c r="K286"/>
  <c r="AG286"/>
  <c r="I286"/>
  <c r="AD286"/>
  <c r="AF286" s="1"/>
  <c r="W286"/>
  <c r="A287"/>
  <c r="P285"/>
  <c r="O285"/>
  <c r="M285"/>
  <c r="L285"/>
  <c r="AI285"/>
  <c r="J41" i="8"/>
  <c r="J36"/>
  <c r="J31"/>
  <c r="J20"/>
  <c r="J38"/>
  <c r="J35"/>
  <c r="J30"/>
  <c r="J28"/>
  <c r="J29"/>
  <c r="J16"/>
  <c r="J18"/>
  <c r="J24"/>
  <c r="J23"/>
  <c r="J15"/>
  <c r="J17"/>
  <c r="J39"/>
  <c r="J19"/>
  <c r="J25"/>
  <c r="J32"/>
  <c r="J34"/>
  <c r="J37"/>
  <c r="J22"/>
  <c r="J26"/>
  <c r="J40"/>
  <c r="L286" i="16" l="1"/>
  <c r="P286"/>
  <c r="O286"/>
  <c r="M286"/>
  <c r="AI286"/>
  <c r="AK285"/>
  <c r="AJ285"/>
  <c r="AL285" s="1"/>
  <c r="N287"/>
  <c r="Z287"/>
  <c r="AD287"/>
  <c r="E287"/>
  <c r="B287"/>
  <c r="C287" s="1"/>
  <c r="D287" s="1"/>
  <c r="H287"/>
  <c r="G287"/>
  <c r="AB287"/>
  <c r="U287"/>
  <c r="AH287"/>
  <c r="AC287"/>
  <c r="Y287"/>
  <c r="T287"/>
  <c r="V287" s="1"/>
  <c r="I287"/>
  <c r="J287"/>
  <c r="AG287"/>
  <c r="X287"/>
  <c r="K287"/>
  <c r="W287"/>
  <c r="AE287"/>
  <c r="A288"/>
  <c r="V286"/>
  <c r="O20" i="8"/>
  <c r="K20"/>
  <c r="L20" s="1"/>
  <c r="M20" s="1"/>
  <c r="N20" s="1"/>
  <c r="S20"/>
  <c r="T20" s="1"/>
  <c r="U20" s="1"/>
  <c r="V20" s="1"/>
  <c r="O26"/>
  <c r="P26" s="1"/>
  <c r="Q26" s="1"/>
  <c r="R26" s="1"/>
  <c r="S26"/>
  <c r="T26" s="1"/>
  <c r="U26" s="1"/>
  <c r="V26" s="1"/>
  <c r="K26"/>
  <c r="L26" s="1"/>
  <c r="M26" s="1"/>
  <c r="N26" s="1"/>
  <c r="O32"/>
  <c r="P32" s="1"/>
  <c r="Q32" s="1"/>
  <c r="R32" s="1"/>
  <c r="S32"/>
  <c r="T32" s="1"/>
  <c r="U32" s="1"/>
  <c r="V32" s="1"/>
  <c r="K32"/>
  <c r="S17"/>
  <c r="T17" s="1"/>
  <c r="U17" s="1"/>
  <c r="V17" s="1"/>
  <c r="K17"/>
  <c r="L17" s="1"/>
  <c r="M17" s="1"/>
  <c r="N17" s="1"/>
  <c r="O17"/>
  <c r="P17" s="1"/>
  <c r="Q17" s="1"/>
  <c r="R17" s="1"/>
  <c r="S18"/>
  <c r="K18"/>
  <c r="O18"/>
  <c r="P18" s="1"/>
  <c r="Q18" s="1"/>
  <c r="K30"/>
  <c r="O30"/>
  <c r="P30" s="1"/>
  <c r="Q30" s="1"/>
  <c r="R30" s="1"/>
  <c r="S30"/>
  <c r="T30" s="1"/>
  <c r="U30" s="1"/>
  <c r="V30" s="1"/>
  <c r="K31"/>
  <c r="L31" s="1"/>
  <c r="M31" s="1"/>
  <c r="N31" s="1"/>
  <c r="S31"/>
  <c r="O31"/>
  <c r="P31" s="1"/>
  <c r="Q31" s="1"/>
  <c r="R31" s="1"/>
  <c r="O28"/>
  <c r="P28" s="1"/>
  <c r="Q28" s="1"/>
  <c r="R28" s="1"/>
  <c r="K28"/>
  <c r="L28" s="1"/>
  <c r="M28" s="1"/>
  <c r="N28" s="1"/>
  <c r="S28"/>
  <c r="T28" s="1"/>
  <c r="U28" s="1"/>
  <c r="V28" s="1"/>
  <c r="K22"/>
  <c r="O22"/>
  <c r="S22"/>
  <c r="T22" s="1"/>
  <c r="U22" s="1"/>
  <c r="V22" s="1"/>
  <c r="S25"/>
  <c r="T25" s="1"/>
  <c r="U25" s="1"/>
  <c r="V25" s="1"/>
  <c r="O25"/>
  <c r="K25"/>
  <c r="L25" s="1"/>
  <c r="M25" s="1"/>
  <c r="N25" s="1"/>
  <c r="K15"/>
  <c r="S15"/>
  <c r="O15"/>
  <c r="O16"/>
  <c r="P16" s="1"/>
  <c r="Q16" s="1"/>
  <c r="R16" s="1"/>
  <c r="S16"/>
  <c r="T16" s="1"/>
  <c r="U16" s="1"/>
  <c r="V16" s="1"/>
  <c r="K16"/>
  <c r="L16" s="1"/>
  <c r="M16" s="1"/>
  <c r="N16" s="1"/>
  <c r="K35"/>
  <c r="L35" s="1"/>
  <c r="M35" s="1"/>
  <c r="N35" s="1"/>
  <c r="S35"/>
  <c r="T35" s="1"/>
  <c r="U35" s="1"/>
  <c r="V35" s="1"/>
  <c r="O35"/>
  <c r="P35" s="1"/>
  <c r="Q35" s="1"/>
  <c r="R35" s="1"/>
  <c r="O36"/>
  <c r="P36" s="1"/>
  <c r="Q36" s="1"/>
  <c r="R36" s="1"/>
  <c r="S36"/>
  <c r="T36" s="1"/>
  <c r="U36" s="1"/>
  <c r="V36" s="1"/>
  <c r="K36"/>
  <c r="L36" s="1"/>
  <c r="M36" s="1"/>
  <c r="N36" s="1"/>
  <c r="O40"/>
  <c r="P40" s="1"/>
  <c r="Q40" s="1"/>
  <c r="R40" s="1"/>
  <c r="K40"/>
  <c r="L40" s="1"/>
  <c r="M40" s="1"/>
  <c r="N40" s="1"/>
  <c r="S40"/>
  <c r="T40" s="1"/>
  <c r="U40" s="1"/>
  <c r="V40" s="1"/>
  <c r="O34"/>
  <c r="P34" s="1"/>
  <c r="Q34" s="1"/>
  <c r="R34" s="1"/>
  <c r="S34"/>
  <c r="T34" s="1"/>
  <c r="U34" s="1"/>
  <c r="V34" s="1"/>
  <c r="K34"/>
  <c r="L34" s="1"/>
  <c r="M34" s="1"/>
  <c r="N34" s="1"/>
  <c r="K39"/>
  <c r="L39" s="1"/>
  <c r="M39" s="1"/>
  <c r="N39" s="1"/>
  <c r="S39"/>
  <c r="T39" s="1"/>
  <c r="U39" s="1"/>
  <c r="V39" s="1"/>
  <c r="O39"/>
  <c r="P39" s="1"/>
  <c r="Q39" s="1"/>
  <c r="R39" s="1"/>
  <c r="O24"/>
  <c r="P24" s="1"/>
  <c r="Q24" s="1"/>
  <c r="R24" s="1"/>
  <c r="S24"/>
  <c r="T24" s="1"/>
  <c r="U24" s="1"/>
  <c r="V24" s="1"/>
  <c r="K24"/>
  <c r="L24" s="1"/>
  <c r="M24" s="1"/>
  <c r="N24" s="1"/>
  <c r="S37"/>
  <c r="T37" s="1"/>
  <c r="U37" s="1"/>
  <c r="V37" s="1"/>
  <c r="O37"/>
  <c r="P37" s="1"/>
  <c r="Q37" s="1"/>
  <c r="R37" s="1"/>
  <c r="K37"/>
  <c r="L37" s="1"/>
  <c r="M37" s="1"/>
  <c r="N37" s="1"/>
  <c r="K19"/>
  <c r="L19" s="1"/>
  <c r="M19" s="1"/>
  <c r="N19" s="1"/>
  <c r="O19"/>
  <c r="P19" s="1"/>
  <c r="Q19" s="1"/>
  <c r="R19" s="1"/>
  <c r="S19"/>
  <c r="T19" s="1"/>
  <c r="U19" s="1"/>
  <c r="V19" s="1"/>
  <c r="K23"/>
  <c r="L23" s="1"/>
  <c r="M23" s="1"/>
  <c r="N23" s="1"/>
  <c r="S23"/>
  <c r="T23" s="1"/>
  <c r="U23" s="1"/>
  <c r="V23" s="1"/>
  <c r="O23"/>
  <c r="P23" s="1"/>
  <c r="Q23" s="1"/>
  <c r="R23" s="1"/>
  <c r="S29"/>
  <c r="T29" s="1"/>
  <c r="U29" s="1"/>
  <c r="V29" s="1"/>
  <c r="K29"/>
  <c r="L29" s="1"/>
  <c r="M29" s="1"/>
  <c r="N29" s="1"/>
  <c r="O29"/>
  <c r="P29" s="1"/>
  <c r="Q29" s="1"/>
  <c r="R29" s="1"/>
  <c r="S38"/>
  <c r="T38" s="1"/>
  <c r="U38" s="1"/>
  <c r="V38" s="1"/>
  <c r="K38"/>
  <c r="L38" s="1"/>
  <c r="M38" s="1"/>
  <c r="N38" s="1"/>
  <c r="O38"/>
  <c r="P38" s="1"/>
  <c r="Q38" s="1"/>
  <c r="R38" s="1"/>
  <c r="S41"/>
  <c r="T41" s="1"/>
  <c r="U41" s="1"/>
  <c r="V41" s="1"/>
  <c r="K41"/>
  <c r="L41" s="1"/>
  <c r="M41" s="1"/>
  <c r="N41" s="1"/>
  <c r="O41"/>
  <c r="P41" s="1"/>
  <c r="Q41" s="1"/>
  <c r="R41" s="1"/>
  <c r="T18"/>
  <c r="L18"/>
  <c r="L22"/>
  <c r="M22" s="1"/>
  <c r="N22" s="1"/>
  <c r="P25"/>
  <c r="Q25" s="1"/>
  <c r="R25" s="1"/>
  <c r="P22"/>
  <c r="Q22" s="1"/>
  <c r="R22" s="1"/>
  <c r="L30"/>
  <c r="M30" s="1"/>
  <c r="N30" s="1"/>
  <c r="P20"/>
  <c r="Q20" s="1"/>
  <c r="P15"/>
  <c r="T31"/>
  <c r="U31" s="1"/>
  <c r="V31" s="1"/>
  <c r="L32"/>
  <c r="M32" s="1"/>
  <c r="N32" s="1"/>
  <c r="AF287" i="16" l="1"/>
  <c r="AI287"/>
  <c r="AJ287" s="1"/>
  <c r="AL287" s="1"/>
  <c r="AA287"/>
  <c r="AK286"/>
  <c r="AJ286"/>
  <c r="AL286" s="1"/>
  <c r="AG288"/>
  <c r="G288"/>
  <c r="E288"/>
  <c r="AE288"/>
  <c r="Z288"/>
  <c r="AD288"/>
  <c r="K288"/>
  <c r="AC288"/>
  <c r="Y288"/>
  <c r="B288"/>
  <c r="C288" s="1"/>
  <c r="D288" s="1"/>
  <c r="J288"/>
  <c r="AB288"/>
  <c r="X288"/>
  <c r="W288"/>
  <c r="I288"/>
  <c r="U288"/>
  <c r="N288"/>
  <c r="AH288"/>
  <c r="T288"/>
  <c r="H288"/>
  <c r="A289"/>
  <c r="M287"/>
  <c r="P287"/>
  <c r="O287"/>
  <c r="L287"/>
  <c r="A29" i="8"/>
  <c r="A37"/>
  <c r="A40"/>
  <c r="A34"/>
  <c r="A39"/>
  <c r="A28"/>
  <c r="A36"/>
  <c r="A35"/>
  <c r="A22"/>
  <c r="A23"/>
  <c r="A16"/>
  <c r="A24"/>
  <c r="A38"/>
  <c r="A30"/>
  <c r="A17"/>
  <c r="A32"/>
  <c r="A41"/>
  <c r="A26"/>
  <c r="A31"/>
  <c r="A25"/>
  <c r="A19"/>
  <c r="R20"/>
  <c r="A20" s="1"/>
  <c r="U18"/>
  <c r="R18"/>
  <c r="M18"/>
  <c r="T15"/>
  <c r="U15" s="1"/>
  <c r="V15" s="1"/>
  <c r="L15"/>
  <c r="M15" s="1"/>
  <c r="M42" s="1"/>
  <c r="F14" i="19" s="1"/>
  <c r="S42" i="8"/>
  <c r="K42"/>
  <c r="P42"/>
  <c r="Q15"/>
  <c r="R15" s="1"/>
  <c r="O42"/>
  <c r="AF288" i="16" l="1"/>
  <c r="AK287"/>
  <c r="V288"/>
  <c r="O288"/>
  <c r="M288"/>
  <c r="L288"/>
  <c r="P288"/>
  <c r="AI288"/>
  <c r="U289"/>
  <c r="AE289"/>
  <c r="E289"/>
  <c r="Y289"/>
  <c r="W289"/>
  <c r="H289"/>
  <c r="AC289"/>
  <c r="T289"/>
  <c r="K289"/>
  <c r="I289"/>
  <c r="N289"/>
  <c r="J289"/>
  <c r="G289"/>
  <c r="AB289"/>
  <c r="Z289"/>
  <c r="AH289"/>
  <c r="X289"/>
  <c r="AD289"/>
  <c r="AF289" s="1"/>
  <c r="AG289"/>
  <c r="B289"/>
  <c r="C289" s="1"/>
  <c r="D289" s="1"/>
  <c r="A290"/>
  <c r="AA288"/>
  <c r="U42" i="8"/>
  <c r="R42"/>
  <c r="N18" i="19" s="1"/>
  <c r="N51" s="1"/>
  <c r="Q42" i="8"/>
  <c r="N14" i="19" s="1"/>
  <c r="V18" i="8"/>
  <c r="N18"/>
  <c r="L42"/>
  <c r="T42"/>
  <c r="Q14" i="19" s="1"/>
  <c r="N15" i="8"/>
  <c r="G14" i="19"/>
  <c r="K14" s="1"/>
  <c r="F50"/>
  <c r="AA289" i="16" l="1"/>
  <c r="AK288"/>
  <c r="AJ288"/>
  <c r="AL288" s="1"/>
  <c r="AI289"/>
  <c r="AC290"/>
  <c r="E290"/>
  <c r="K290"/>
  <c r="AE290"/>
  <c r="N290"/>
  <c r="Y290"/>
  <c r="AB290"/>
  <c r="X290"/>
  <c r="Z290"/>
  <c r="U290"/>
  <c r="T290"/>
  <c r="AD290"/>
  <c r="W290"/>
  <c r="AH290"/>
  <c r="G290"/>
  <c r="H290"/>
  <c r="J290"/>
  <c r="I290"/>
  <c r="B290"/>
  <c r="C290" s="1"/>
  <c r="D290" s="1"/>
  <c r="AG290"/>
  <c r="A291"/>
  <c r="P289"/>
  <c r="O289"/>
  <c r="M289"/>
  <c r="L289"/>
  <c r="V289"/>
  <c r="N19" i="19"/>
  <c r="N50"/>
  <c r="N52" s="1"/>
  <c r="N42" i="8"/>
  <c r="F18" i="19" s="1"/>
  <c r="G18" s="1"/>
  <c r="G51" s="1"/>
  <c r="A15" i="8"/>
  <c r="V42"/>
  <c r="Q18" i="19" s="1"/>
  <c r="Q51" s="1"/>
  <c r="A18" i="8"/>
  <c r="Q50" i="19"/>
  <c r="T14"/>
  <c r="K50"/>
  <c r="G50"/>
  <c r="V290" i="16" l="1"/>
  <c r="AI290"/>
  <c r="AB291"/>
  <c r="AH291"/>
  <c r="Y291"/>
  <c r="J291"/>
  <c r="AC291"/>
  <c r="H291"/>
  <c r="Z291"/>
  <c r="AG291"/>
  <c r="X291"/>
  <c r="AI291" s="1"/>
  <c r="U291"/>
  <c r="W291"/>
  <c r="E291"/>
  <c r="N291"/>
  <c r="AD291"/>
  <c r="T291"/>
  <c r="K291"/>
  <c r="AE291"/>
  <c r="I291"/>
  <c r="B291"/>
  <c r="C291" s="1"/>
  <c r="D291" s="1"/>
  <c r="G291"/>
  <c r="A292"/>
  <c r="P290"/>
  <c r="O290"/>
  <c r="M290"/>
  <c r="L290"/>
  <c r="AA290"/>
  <c r="AK290"/>
  <c r="AJ290"/>
  <c r="AL290" s="1"/>
  <c r="AF290"/>
  <c r="AK289"/>
  <c r="AJ289"/>
  <c r="AL289" s="1"/>
  <c r="Q19" i="19"/>
  <c r="K18"/>
  <c r="K51" s="1"/>
  <c r="K52" s="1"/>
  <c r="G52"/>
  <c r="F51"/>
  <c r="F52" s="1"/>
  <c r="G19"/>
  <c r="F19"/>
  <c r="Q52"/>
  <c r="A1" i="8"/>
  <c r="A1" i="17" s="1"/>
  <c r="A6" s="1"/>
  <c r="E6" s="1"/>
  <c r="T50" i="19"/>
  <c r="A14"/>
  <c r="J5" i="17"/>
  <c r="H5"/>
  <c r="W5"/>
  <c r="X5"/>
  <c r="T5"/>
  <c r="AD5"/>
  <c r="AG5"/>
  <c r="AB5"/>
  <c r="E5"/>
  <c r="G5"/>
  <c r="AH5"/>
  <c r="I5"/>
  <c r="Y5"/>
  <c r="AC5"/>
  <c r="AA5" l="1"/>
  <c r="AF5"/>
  <c r="V5"/>
  <c r="AK291" i="16"/>
  <c r="AJ291"/>
  <c r="AL291" s="1"/>
  <c r="K19" i="19"/>
  <c r="T18"/>
  <c r="T19" s="1"/>
  <c r="A19" s="1"/>
  <c r="P291" i="16"/>
  <c r="O291"/>
  <c r="M291"/>
  <c r="L291"/>
  <c r="V291"/>
  <c r="AA291"/>
  <c r="AD292"/>
  <c r="AB292"/>
  <c r="B292"/>
  <c r="C292" s="1"/>
  <c r="D292" s="1"/>
  <c r="AC292"/>
  <c r="N292"/>
  <c r="W292"/>
  <c r="Y292"/>
  <c r="I292"/>
  <c r="H292"/>
  <c r="X292"/>
  <c r="AH292"/>
  <c r="K292"/>
  <c r="E292"/>
  <c r="G292"/>
  <c r="J292"/>
  <c r="AG292"/>
  <c r="U292"/>
  <c r="AE292"/>
  <c r="T292"/>
  <c r="Z292"/>
  <c r="A293"/>
  <c r="AF291"/>
  <c r="AI5" i="17"/>
  <c r="X6"/>
  <c r="AD6"/>
  <c r="AF6" s="1"/>
  <c r="T6"/>
  <c r="V6" s="1"/>
  <c r="H6"/>
  <c r="AC6"/>
  <c r="A7"/>
  <c r="AH6"/>
  <c r="Y6"/>
  <c r="AA6" s="1"/>
  <c r="J6"/>
  <c r="I6"/>
  <c r="AG6"/>
  <c r="AB6"/>
  <c r="W6"/>
  <c r="B6"/>
  <c r="C6" s="1"/>
  <c r="D6" s="1"/>
  <c r="A15" i="19"/>
  <c r="A16" s="1"/>
  <c r="A50"/>
  <c r="G6" i="17"/>
  <c r="AF292" i="16" l="1"/>
  <c r="V292"/>
  <c r="T51" i="19"/>
  <c r="A51" s="1"/>
  <c r="AI292" i="16"/>
  <c r="AH293"/>
  <c r="Z293"/>
  <c r="B293"/>
  <c r="C293" s="1"/>
  <c r="D293" s="1"/>
  <c r="G293"/>
  <c r="K293"/>
  <c r="W293"/>
  <c r="T293"/>
  <c r="I293"/>
  <c r="AE293"/>
  <c r="E293"/>
  <c r="AC293"/>
  <c r="AB293"/>
  <c r="N293"/>
  <c r="AG293"/>
  <c r="Y293"/>
  <c r="AA293" s="1"/>
  <c r="U293"/>
  <c r="J293"/>
  <c r="X293"/>
  <c r="H293"/>
  <c r="AD293"/>
  <c r="A294"/>
  <c r="O292"/>
  <c r="M292"/>
  <c r="L292"/>
  <c r="P292"/>
  <c r="AA292"/>
  <c r="A8" i="17"/>
  <c r="AD8" s="1"/>
  <c r="AF8" s="1"/>
  <c r="E7"/>
  <c r="Y7"/>
  <c r="AA7" s="1"/>
  <c r="T7"/>
  <c r="V7" s="1"/>
  <c r="B7"/>
  <c r="C7" s="1"/>
  <c r="D7" s="1"/>
  <c r="AD7"/>
  <c r="AF7" s="1"/>
  <c r="H7"/>
  <c r="AG7"/>
  <c r="AC7"/>
  <c r="I7"/>
  <c r="X7"/>
  <c r="J7"/>
  <c r="W7"/>
  <c r="AH7"/>
  <c r="AB7"/>
  <c r="AH8"/>
  <c r="AB8"/>
  <c r="J8"/>
  <c r="AI6"/>
  <c r="AJ5"/>
  <c r="AL5" s="1"/>
  <c r="AK5"/>
  <c r="A17" i="19"/>
  <c r="A18" s="1"/>
  <c r="G7" i="17"/>
  <c r="G8"/>
  <c r="T52" i="19" l="1"/>
  <c r="A52" s="1"/>
  <c r="A1" s="1"/>
  <c r="V293" i="16"/>
  <c r="T8" i="17"/>
  <c r="V8" s="1"/>
  <c r="I8"/>
  <c r="AG8"/>
  <c r="X8"/>
  <c r="H8"/>
  <c r="B8"/>
  <c r="C8" s="1"/>
  <c r="D8" s="1"/>
  <c r="W8"/>
  <c r="AC8"/>
  <c r="AF293" i="16"/>
  <c r="X294"/>
  <c r="AC294"/>
  <c r="Z294"/>
  <c r="I294"/>
  <c r="AB294"/>
  <c r="AG294"/>
  <c r="W294"/>
  <c r="J294"/>
  <c r="AH294"/>
  <c r="G294"/>
  <c r="Y294"/>
  <c r="U294"/>
  <c r="H294"/>
  <c r="AD294"/>
  <c r="E294"/>
  <c r="T294"/>
  <c r="B294"/>
  <c r="C294" s="1"/>
  <c r="D294" s="1"/>
  <c r="AE294"/>
  <c r="N294"/>
  <c r="K294"/>
  <c r="A295"/>
  <c r="AI293"/>
  <c r="O293"/>
  <c r="L293"/>
  <c r="M293"/>
  <c r="P293"/>
  <c r="Y8" i="17"/>
  <c r="AA8" s="1"/>
  <c r="AK292" i="16"/>
  <c r="AJ292"/>
  <c r="AL292" s="1"/>
  <c r="A9" i="17"/>
  <c r="E8"/>
  <c r="AK6"/>
  <c r="AJ6"/>
  <c r="AL6" s="1"/>
  <c r="AI7"/>
  <c r="AI8" l="1"/>
  <c r="AK8" s="1"/>
  <c r="V294" i="16"/>
  <c r="AA294"/>
  <c r="X295"/>
  <c r="AE295"/>
  <c r="AB295"/>
  <c r="I295"/>
  <c r="AD295"/>
  <c r="W295"/>
  <c r="K295"/>
  <c r="H295"/>
  <c r="B295"/>
  <c r="C295" s="1"/>
  <c r="D295" s="1"/>
  <c r="AG295"/>
  <c r="U295"/>
  <c r="Z295"/>
  <c r="T295"/>
  <c r="E295"/>
  <c r="G295"/>
  <c r="AC295"/>
  <c r="Y295"/>
  <c r="N295"/>
  <c r="J295"/>
  <c r="AH295"/>
  <c r="A296"/>
  <c r="O294"/>
  <c r="L294"/>
  <c r="P294"/>
  <c r="M294"/>
  <c r="AF294"/>
  <c r="AI294"/>
  <c r="AJ293"/>
  <c r="AL293" s="1"/>
  <c r="AK293"/>
  <c r="AJ8" i="17"/>
  <c r="AL8" s="1"/>
  <c r="A10"/>
  <c r="A11" s="1"/>
  <c r="E9"/>
  <c r="AB9"/>
  <c r="I9"/>
  <c r="AG9"/>
  <c r="B9"/>
  <c r="C9" s="1"/>
  <c r="D9" s="1"/>
  <c r="Y9"/>
  <c r="AA9" s="1"/>
  <c r="J9"/>
  <c r="AD9"/>
  <c r="AF9" s="1"/>
  <c r="T9"/>
  <c r="V9" s="1"/>
  <c r="H9"/>
  <c r="W9"/>
  <c r="X9"/>
  <c r="AH9"/>
  <c r="AC9"/>
  <c r="AK7"/>
  <c r="AJ7"/>
  <c r="AL7" s="1"/>
  <c r="G9"/>
  <c r="AF295" i="16" l="1"/>
  <c r="O295"/>
  <c r="L295"/>
  <c r="P295"/>
  <c r="M295"/>
  <c r="B296"/>
  <c r="C296" s="1"/>
  <c r="D296" s="1"/>
  <c r="T296"/>
  <c r="G296"/>
  <c r="AC296"/>
  <c r="I296"/>
  <c r="AH296"/>
  <c r="N296"/>
  <c r="E296"/>
  <c r="W296"/>
  <c r="AE296"/>
  <c r="AB296"/>
  <c r="AG296"/>
  <c r="Z296"/>
  <c r="K296"/>
  <c r="Y296"/>
  <c r="X296"/>
  <c r="J296"/>
  <c r="H296"/>
  <c r="AD296"/>
  <c r="AF296" s="1"/>
  <c r="U296"/>
  <c r="A297"/>
  <c r="AK294"/>
  <c r="AJ294"/>
  <c r="AL294" s="1"/>
  <c r="AA295"/>
  <c r="V295"/>
  <c r="AI295"/>
  <c r="AI9" i="17"/>
  <c r="AK9" s="1"/>
  <c r="E11"/>
  <c r="AD11"/>
  <c r="AF11" s="1"/>
  <c r="T11"/>
  <c r="V11" s="1"/>
  <c r="B11"/>
  <c r="C11" s="1"/>
  <c r="D11" s="1"/>
  <c r="Y11"/>
  <c r="AA11" s="1"/>
  <c r="AC11"/>
  <c r="I11"/>
  <c r="X11"/>
  <c r="AB11"/>
  <c r="AG11"/>
  <c r="W11"/>
  <c r="AH11"/>
  <c r="H11"/>
  <c r="J11"/>
  <c r="E10"/>
  <c r="I10"/>
  <c r="AD10"/>
  <c r="AF10" s="1"/>
  <c r="AH10"/>
  <c r="AB10"/>
  <c r="Y10"/>
  <c r="AA10" s="1"/>
  <c r="X10"/>
  <c r="AC10"/>
  <c r="W10"/>
  <c r="T10"/>
  <c r="V10" s="1"/>
  <c r="AG10"/>
  <c r="B10"/>
  <c r="C10" s="1"/>
  <c r="D10" s="1"/>
  <c r="H10"/>
  <c r="J10"/>
  <c r="A12"/>
  <c r="G11"/>
  <c r="G10"/>
  <c r="AA296" i="16" l="1"/>
  <c r="AI296"/>
  <c r="P296"/>
  <c r="O296"/>
  <c r="M296"/>
  <c r="L296"/>
  <c r="V296"/>
  <c r="AK295"/>
  <c r="AJ295"/>
  <c r="AL295" s="1"/>
  <c r="T297"/>
  <c r="N297"/>
  <c r="Z297"/>
  <c r="AD297"/>
  <c r="H297"/>
  <c r="K297"/>
  <c r="AB297"/>
  <c r="I297"/>
  <c r="J297"/>
  <c r="AH297"/>
  <c r="X297"/>
  <c r="AG297"/>
  <c r="G297"/>
  <c r="AC297"/>
  <c r="W297"/>
  <c r="Y297"/>
  <c r="E297"/>
  <c r="U297"/>
  <c r="B297"/>
  <c r="C297" s="1"/>
  <c r="D297" s="1"/>
  <c r="AE297"/>
  <c r="A298"/>
  <c r="AJ9" i="17"/>
  <c r="AL9" s="1"/>
  <c r="AI11"/>
  <c r="AJ11" s="1"/>
  <c r="AL11" s="1"/>
  <c r="E12"/>
  <c r="A13"/>
  <c r="H12"/>
  <c r="B12"/>
  <c r="C12" s="1"/>
  <c r="D12" s="1"/>
  <c r="AC12"/>
  <c r="X12"/>
  <c r="AH12"/>
  <c r="AB12"/>
  <c r="AD12"/>
  <c r="AF12" s="1"/>
  <c r="AG12"/>
  <c r="J12"/>
  <c r="I12"/>
  <c r="W12"/>
  <c r="Y12"/>
  <c r="AA12" s="1"/>
  <c r="T12"/>
  <c r="V12" s="1"/>
  <c r="AI10"/>
  <c r="G12"/>
  <c r="AF297" i="16" l="1"/>
  <c r="V297"/>
  <c r="AA297"/>
  <c r="G298"/>
  <c r="H298"/>
  <c r="AB298"/>
  <c r="W298"/>
  <c r="U298"/>
  <c r="J298"/>
  <c r="AG298"/>
  <c r="E298"/>
  <c r="AE298"/>
  <c r="B298"/>
  <c r="C298" s="1"/>
  <c r="D298" s="1"/>
  <c r="N298"/>
  <c r="X298"/>
  <c r="AC298"/>
  <c r="AD298"/>
  <c r="T298"/>
  <c r="K298"/>
  <c r="I298"/>
  <c r="Z298"/>
  <c r="AH298"/>
  <c r="Y298"/>
  <c r="A299"/>
  <c r="M297"/>
  <c r="L297"/>
  <c r="P297"/>
  <c r="O297"/>
  <c r="AI297"/>
  <c r="AK296"/>
  <c r="AJ296"/>
  <c r="AL296" s="1"/>
  <c r="AK11" i="17"/>
  <c r="AK10"/>
  <c r="AJ10"/>
  <c r="AL10" s="1"/>
  <c r="AI12"/>
  <c r="A14"/>
  <c r="E13"/>
  <c r="W13"/>
  <c r="AC13"/>
  <c r="J13"/>
  <c r="Y13"/>
  <c r="AA13" s="1"/>
  <c r="AD13"/>
  <c r="AF13" s="1"/>
  <c r="X13"/>
  <c r="AB13"/>
  <c r="H13"/>
  <c r="I13"/>
  <c r="AH13"/>
  <c r="B13"/>
  <c r="C13" s="1"/>
  <c r="D13" s="1"/>
  <c r="T13"/>
  <c r="V13" s="1"/>
  <c r="AG13"/>
  <c r="G13"/>
  <c r="AA298" i="16" l="1"/>
  <c r="AI298"/>
  <c r="AK298" s="1"/>
  <c r="AD299"/>
  <c r="U299"/>
  <c r="B299"/>
  <c r="C299" s="1"/>
  <c r="D299" s="1"/>
  <c r="AH299"/>
  <c r="AG299"/>
  <c r="E299"/>
  <c r="AE299"/>
  <c r="T299"/>
  <c r="H299"/>
  <c r="Y299"/>
  <c r="AB299"/>
  <c r="N299"/>
  <c r="AC299"/>
  <c r="W299"/>
  <c r="K299"/>
  <c r="X299"/>
  <c r="I299"/>
  <c r="J299"/>
  <c r="G299"/>
  <c r="Z299"/>
  <c r="A300"/>
  <c r="L298"/>
  <c r="O298"/>
  <c r="P298"/>
  <c r="M298"/>
  <c r="V298"/>
  <c r="AK297"/>
  <c r="AJ297"/>
  <c r="AL297" s="1"/>
  <c r="AF298"/>
  <c r="AI13" i="17"/>
  <c r="AK13" s="1"/>
  <c r="E14"/>
  <c r="H14"/>
  <c r="W14"/>
  <c r="B14"/>
  <c r="C14" s="1"/>
  <c r="D14" s="1"/>
  <c r="AH14"/>
  <c r="AD14"/>
  <c r="AF14" s="1"/>
  <c r="AB14"/>
  <c r="X14"/>
  <c r="Y14"/>
  <c r="AA14" s="1"/>
  <c r="AC14"/>
  <c r="T14"/>
  <c r="V14" s="1"/>
  <c r="I14"/>
  <c r="J14"/>
  <c r="AG14"/>
  <c r="AK12"/>
  <c r="AJ12"/>
  <c r="AL12" s="1"/>
  <c r="A15"/>
  <c r="A16" s="1"/>
  <c r="G14"/>
  <c r="V299" i="16" l="1"/>
  <c r="AJ298"/>
  <c r="AL298" s="1"/>
  <c r="AA299"/>
  <c r="AI299"/>
  <c r="B300"/>
  <c r="C300" s="1"/>
  <c r="D300" s="1"/>
  <c r="X300"/>
  <c r="Z300"/>
  <c r="AH300"/>
  <c r="K300"/>
  <c r="AE300"/>
  <c r="Y300"/>
  <c r="AA300" s="1"/>
  <c r="AC300"/>
  <c r="AG300"/>
  <c r="I300"/>
  <c r="U300"/>
  <c r="AD300"/>
  <c r="T300"/>
  <c r="N300"/>
  <c r="W300"/>
  <c r="AB300"/>
  <c r="J300"/>
  <c r="E300"/>
  <c r="H300"/>
  <c r="G300"/>
  <c r="A301"/>
  <c r="AJ13" i="17"/>
  <c r="AL13" s="1"/>
  <c r="AF299" i="16"/>
  <c r="O299"/>
  <c r="M299"/>
  <c r="P299"/>
  <c r="L299"/>
  <c r="AK299"/>
  <c r="AJ299"/>
  <c r="AL299" s="1"/>
  <c r="AI14" i="17"/>
  <c r="AK14" s="1"/>
  <c r="A17"/>
  <c r="AC17" s="1"/>
  <c r="E16"/>
  <c r="W16"/>
  <c r="Y16"/>
  <c r="AA16" s="1"/>
  <c r="I16"/>
  <c r="AH16"/>
  <c r="X16"/>
  <c r="AD16"/>
  <c r="AF16" s="1"/>
  <c r="AG16"/>
  <c r="T16"/>
  <c r="V16" s="1"/>
  <c r="J16"/>
  <c r="H16"/>
  <c r="AC16"/>
  <c r="AB16"/>
  <c r="B16"/>
  <c r="C16" s="1"/>
  <c r="D16" s="1"/>
  <c r="E15"/>
  <c r="H15"/>
  <c r="B15"/>
  <c r="C15" s="1"/>
  <c r="D15" s="1"/>
  <c r="AB15"/>
  <c r="AH15"/>
  <c r="Y15"/>
  <c r="AA15" s="1"/>
  <c r="AC15"/>
  <c r="W15"/>
  <c r="I15"/>
  <c r="J15"/>
  <c r="AG15"/>
  <c r="AD15"/>
  <c r="AF15" s="1"/>
  <c r="X15"/>
  <c r="T15"/>
  <c r="V15" s="1"/>
  <c r="G16"/>
  <c r="G15"/>
  <c r="J17" l="1"/>
  <c r="X17"/>
  <c r="AF300" i="16"/>
  <c r="AJ14" i="17"/>
  <c r="AL14" s="1"/>
  <c r="H301" i="16"/>
  <c r="N301"/>
  <c r="AH301"/>
  <c r="AE301"/>
  <c r="U301"/>
  <c r="G301"/>
  <c r="J301"/>
  <c r="B301"/>
  <c r="C301" s="1"/>
  <c r="D301" s="1"/>
  <c r="AB301"/>
  <c r="AD301"/>
  <c r="AC301"/>
  <c r="T301"/>
  <c r="I301"/>
  <c r="K301"/>
  <c r="Z301"/>
  <c r="E301"/>
  <c r="Y301"/>
  <c r="AG301"/>
  <c r="X301"/>
  <c r="W301"/>
  <c r="A302"/>
  <c r="AH17" i="17"/>
  <c r="P300" i="16"/>
  <c r="O300"/>
  <c r="M300"/>
  <c r="L300"/>
  <c r="W17" i="17"/>
  <c r="AG17"/>
  <c r="AI300" i="16"/>
  <c r="V300"/>
  <c r="AI15" i="17"/>
  <c r="AJ15" s="1"/>
  <c r="AL15" s="1"/>
  <c r="E17"/>
  <c r="Y17"/>
  <c r="AA17" s="1"/>
  <c r="T17"/>
  <c r="V17" s="1"/>
  <c r="H17"/>
  <c r="B17"/>
  <c r="C17" s="1"/>
  <c r="D17" s="1"/>
  <c r="AD17"/>
  <c r="AF17" s="1"/>
  <c r="AB17"/>
  <c r="I17"/>
  <c r="A18"/>
  <c r="AI16"/>
  <c r="G17"/>
  <c r="AA301" i="16" l="1"/>
  <c r="AF301"/>
  <c r="AI17" i="17"/>
  <c r="V301" i="16"/>
  <c r="AK17" i="17"/>
  <c r="AJ17"/>
  <c r="AL17" s="1"/>
  <c r="AD302" i="16"/>
  <c r="Z302"/>
  <c r="Y302"/>
  <c r="AA302" s="1"/>
  <c r="AB302"/>
  <c r="B302"/>
  <c r="C302" s="1"/>
  <c r="D302" s="1"/>
  <c r="W302"/>
  <c r="AC302"/>
  <c r="U302"/>
  <c r="N302"/>
  <c r="T302"/>
  <c r="AG302"/>
  <c r="J302"/>
  <c r="H302"/>
  <c r="X302"/>
  <c r="AH302"/>
  <c r="I302"/>
  <c r="AE302"/>
  <c r="G302"/>
  <c r="K302"/>
  <c r="E302"/>
  <c r="A303"/>
  <c r="AJ300"/>
  <c r="AL300" s="1"/>
  <c r="AK300"/>
  <c r="AI301"/>
  <c r="AK15" i="17"/>
  <c r="O301" i="16"/>
  <c r="M301"/>
  <c r="L301"/>
  <c r="P301"/>
  <c r="A19" i="17"/>
  <c r="A20" s="1"/>
  <c r="AB18"/>
  <c r="W18"/>
  <c r="I18"/>
  <c r="T18"/>
  <c r="V18" s="1"/>
  <c r="E18"/>
  <c r="J18"/>
  <c r="B18"/>
  <c r="C18" s="1"/>
  <c r="D18" s="1"/>
  <c r="AG18"/>
  <c r="Y18"/>
  <c r="AA18" s="1"/>
  <c r="H18"/>
  <c r="AD18"/>
  <c r="AF18" s="1"/>
  <c r="X18"/>
  <c r="AH18"/>
  <c r="AC18"/>
  <c r="AK16"/>
  <c r="AJ16"/>
  <c r="AL16" s="1"/>
  <c r="G18"/>
  <c r="V302" i="16" l="1"/>
  <c r="AC303"/>
  <c r="J303"/>
  <c r="W303"/>
  <c r="N303"/>
  <c r="H303"/>
  <c r="AH303"/>
  <c r="AB303"/>
  <c r="K303"/>
  <c r="G303"/>
  <c r="Y303"/>
  <c r="T303"/>
  <c r="E303"/>
  <c r="AE303"/>
  <c r="X303"/>
  <c r="Z303"/>
  <c r="B303"/>
  <c r="C303" s="1"/>
  <c r="D303" s="1"/>
  <c r="AD303"/>
  <c r="AF303" s="1"/>
  <c r="U303"/>
  <c r="I303"/>
  <c r="AG303"/>
  <c r="A304"/>
  <c r="O302"/>
  <c r="P302"/>
  <c r="L302"/>
  <c r="M302"/>
  <c r="AI302"/>
  <c r="AF302"/>
  <c r="AJ301"/>
  <c r="AL301" s="1"/>
  <c r="AK301"/>
  <c r="E20" i="17"/>
  <c r="W20"/>
  <c r="I20"/>
  <c r="AC20"/>
  <c r="AB20"/>
  <c r="J20"/>
  <c r="H20"/>
  <c r="T20"/>
  <c r="V20" s="1"/>
  <c r="X20"/>
  <c r="AD20"/>
  <c r="AF20" s="1"/>
  <c r="Y20"/>
  <c r="AA20" s="1"/>
  <c r="B20"/>
  <c r="C20" s="1"/>
  <c r="D20" s="1"/>
  <c r="AH20"/>
  <c r="AG20"/>
  <c r="AI18"/>
  <c r="E19"/>
  <c r="AG19"/>
  <c r="AB19"/>
  <c r="I19"/>
  <c r="W19"/>
  <c r="T19"/>
  <c r="V19" s="1"/>
  <c r="X19"/>
  <c r="AH19"/>
  <c r="Y19"/>
  <c r="AA19" s="1"/>
  <c r="AC19"/>
  <c r="B19"/>
  <c r="C19" s="1"/>
  <c r="D19" s="1"/>
  <c r="AD19"/>
  <c r="AF19" s="1"/>
  <c r="H19"/>
  <c r="J19"/>
  <c r="A21"/>
  <c r="G19"/>
  <c r="G20"/>
  <c r="AA303" i="16" l="1"/>
  <c r="V303"/>
  <c r="N304"/>
  <c r="W304"/>
  <c r="AB304"/>
  <c r="T304"/>
  <c r="K304"/>
  <c r="E304"/>
  <c r="AE304"/>
  <c r="Y304"/>
  <c r="J304"/>
  <c r="Z304"/>
  <c r="X304"/>
  <c r="AD304"/>
  <c r="AH304"/>
  <c r="I304"/>
  <c r="G304"/>
  <c r="H304"/>
  <c r="AG304"/>
  <c r="U304"/>
  <c r="AC304"/>
  <c r="B304"/>
  <c r="C304" s="1"/>
  <c r="D304" s="1"/>
  <c r="A305"/>
  <c r="P303"/>
  <c r="L303"/>
  <c r="M303"/>
  <c r="O303"/>
  <c r="AJ302"/>
  <c r="AL302" s="1"/>
  <c r="AK302"/>
  <c r="AI303"/>
  <c r="AI19" i="17"/>
  <c r="AJ19" s="1"/>
  <c r="AL19" s="1"/>
  <c r="AJ18"/>
  <c r="AL18" s="1"/>
  <c r="AK18"/>
  <c r="E21"/>
  <c r="AC21"/>
  <c r="AG21"/>
  <c r="X21"/>
  <c r="H21"/>
  <c r="J21"/>
  <c r="AB21"/>
  <c r="T21"/>
  <c r="V21" s="1"/>
  <c r="Y21"/>
  <c r="AA21" s="1"/>
  <c r="W21"/>
  <c r="B21"/>
  <c r="C21" s="1"/>
  <c r="D21" s="1"/>
  <c r="AD21"/>
  <c r="AF21" s="1"/>
  <c r="I21"/>
  <c r="AH21"/>
  <c r="A22"/>
  <c r="AI20"/>
  <c r="G21"/>
  <c r="AK19" l="1"/>
  <c r="AI304" i="16"/>
  <c r="AF304"/>
  <c r="AA304"/>
  <c r="M304"/>
  <c r="O304"/>
  <c r="P304"/>
  <c r="L304"/>
  <c r="AJ303"/>
  <c r="AL303" s="1"/>
  <c r="AK303"/>
  <c r="V304"/>
  <c r="AJ304"/>
  <c r="AL304" s="1"/>
  <c r="AK304"/>
  <c r="AD305"/>
  <c r="Y305"/>
  <c r="B305"/>
  <c r="C305" s="1"/>
  <c r="D305" s="1"/>
  <c r="U305"/>
  <c r="G305"/>
  <c r="T305"/>
  <c r="V305" s="1"/>
  <c r="N305"/>
  <c r="AH305"/>
  <c r="E305"/>
  <c r="AG305"/>
  <c r="H305"/>
  <c r="K305"/>
  <c r="AC305"/>
  <c r="X305"/>
  <c r="J305"/>
  <c r="I305"/>
  <c r="AB305"/>
  <c r="W305"/>
  <c r="AE305"/>
  <c r="Z305"/>
  <c r="A306"/>
  <c r="AI21" i="17"/>
  <c r="AJ21" s="1"/>
  <c r="AL21" s="1"/>
  <c r="E22"/>
  <c r="Y22"/>
  <c r="AA22" s="1"/>
  <c r="B22"/>
  <c r="C22" s="1"/>
  <c r="D22" s="1"/>
  <c r="J22"/>
  <c r="A23"/>
  <c r="T22"/>
  <c r="V22" s="1"/>
  <c r="AC22"/>
  <c r="AD22"/>
  <c r="AF22" s="1"/>
  <c r="X22"/>
  <c r="AH22"/>
  <c r="H22"/>
  <c r="I22"/>
  <c r="AG22"/>
  <c r="AB22"/>
  <c r="W22"/>
  <c r="AJ20"/>
  <c r="AL20" s="1"/>
  <c r="AK20"/>
  <c r="G22"/>
  <c r="AF305" i="16" l="1"/>
  <c r="AA305"/>
  <c r="AI305"/>
  <c r="P305"/>
  <c r="O305"/>
  <c r="M305"/>
  <c r="L305"/>
  <c r="AJ305"/>
  <c r="AL305" s="1"/>
  <c r="AK305"/>
  <c r="J306"/>
  <c r="AB306"/>
  <c r="AG306"/>
  <c r="G306"/>
  <c r="B306"/>
  <c r="C306" s="1"/>
  <c r="D306" s="1"/>
  <c r="U306"/>
  <c r="W306"/>
  <c r="E306"/>
  <c r="X306"/>
  <c r="T306"/>
  <c r="AD306"/>
  <c r="N306"/>
  <c r="AH306"/>
  <c r="AE306"/>
  <c r="AC306"/>
  <c r="Z306"/>
  <c r="I306"/>
  <c r="K306"/>
  <c r="Y306"/>
  <c r="H306"/>
  <c r="A307"/>
  <c r="A24" i="17"/>
  <c r="H24" s="1"/>
  <c r="AK21"/>
  <c r="W24"/>
  <c r="AH24"/>
  <c r="AD24"/>
  <c r="AF24" s="1"/>
  <c r="AI22"/>
  <c r="E23"/>
  <c r="AC23"/>
  <c r="AG23"/>
  <c r="I23"/>
  <c r="AH23"/>
  <c r="AD23"/>
  <c r="AF23" s="1"/>
  <c r="H23"/>
  <c r="X23"/>
  <c r="B23"/>
  <c r="C23" s="1"/>
  <c r="D23" s="1"/>
  <c r="T23"/>
  <c r="V23" s="1"/>
  <c r="Y23"/>
  <c r="AA23" s="1"/>
  <c r="J23"/>
  <c r="AB23"/>
  <c r="W23"/>
  <c r="T24"/>
  <c r="V24" s="1"/>
  <c r="AG24"/>
  <c r="G23"/>
  <c r="I24" l="1"/>
  <c r="AC24"/>
  <c r="AB24"/>
  <c r="B24"/>
  <c r="C24" s="1"/>
  <c r="D24" s="1"/>
  <c r="O306" i="16"/>
  <c r="P306"/>
  <c r="M306"/>
  <c r="L306"/>
  <c r="AF306"/>
  <c r="V306"/>
  <c r="N307"/>
  <c r="AC307"/>
  <c r="Y307"/>
  <c r="K307"/>
  <c r="B307"/>
  <c r="C307" s="1"/>
  <c r="D307" s="1"/>
  <c r="AB307"/>
  <c r="AE307"/>
  <c r="AD307"/>
  <c r="Z307"/>
  <c r="W307"/>
  <c r="J307"/>
  <c r="H307"/>
  <c r="X307"/>
  <c r="AH307"/>
  <c r="I307"/>
  <c r="E307"/>
  <c r="G307"/>
  <c r="T307"/>
  <c r="U307"/>
  <c r="AG307"/>
  <c r="A308"/>
  <c r="AI306"/>
  <c r="AA306"/>
  <c r="E24" i="17"/>
  <c r="J24"/>
  <c r="X24"/>
  <c r="AI24" s="1"/>
  <c r="Y24"/>
  <c r="AA24" s="1"/>
  <c r="A25"/>
  <c r="AI23"/>
  <c r="AJ22"/>
  <c r="AL22" s="1"/>
  <c r="AK22"/>
  <c r="G24"/>
  <c r="AA307" i="16" l="1"/>
  <c r="V307"/>
  <c r="AF307"/>
  <c r="L307"/>
  <c r="M307"/>
  <c r="P307"/>
  <c r="O307"/>
  <c r="AI307"/>
  <c r="N308"/>
  <c r="AE308"/>
  <c r="Y308"/>
  <c r="H308"/>
  <c r="AD308"/>
  <c r="AF308" s="1"/>
  <c r="J308"/>
  <c r="E308"/>
  <c r="I308"/>
  <c r="W308"/>
  <c r="T308"/>
  <c r="B308"/>
  <c r="C308" s="1"/>
  <c r="D308" s="1"/>
  <c r="X308"/>
  <c r="AB308"/>
  <c r="U308"/>
  <c r="AH308"/>
  <c r="G308"/>
  <c r="Z308"/>
  <c r="AG308"/>
  <c r="K308"/>
  <c r="AC308"/>
  <c r="A309"/>
  <c r="AK306"/>
  <c r="AJ306"/>
  <c r="AL306" s="1"/>
  <c r="E25" i="17"/>
  <c r="AB25"/>
  <c r="AD25"/>
  <c r="AF25" s="1"/>
  <c r="AH25"/>
  <c r="AG25"/>
  <c r="B25"/>
  <c r="C25" s="1"/>
  <c r="D25" s="1"/>
  <c r="H25"/>
  <c r="Y25"/>
  <c r="AA25" s="1"/>
  <c r="AC25"/>
  <c r="I25"/>
  <c r="J25"/>
  <c r="W25"/>
  <c r="T25"/>
  <c r="V25" s="1"/>
  <c r="A26"/>
  <c r="X25"/>
  <c r="AK24"/>
  <c r="AJ24"/>
  <c r="AL24" s="1"/>
  <c r="AJ23"/>
  <c r="AL23" s="1"/>
  <c r="AK23"/>
  <c r="G25"/>
  <c r="AA308" i="16" l="1"/>
  <c r="AI308"/>
  <c r="AK307"/>
  <c r="AJ307"/>
  <c r="AL307" s="1"/>
  <c r="V308"/>
  <c r="L308"/>
  <c r="P308"/>
  <c r="O308"/>
  <c r="M308"/>
  <c r="W309"/>
  <c r="Z309"/>
  <c r="J309"/>
  <c r="AC309"/>
  <c r="H309"/>
  <c r="E309"/>
  <c r="U309"/>
  <c r="AB309"/>
  <c r="T309"/>
  <c r="V309" s="1"/>
  <c r="N309"/>
  <c r="AE309"/>
  <c r="AH309"/>
  <c r="AG309"/>
  <c r="K309"/>
  <c r="G309"/>
  <c r="Y309"/>
  <c r="AD309"/>
  <c r="X309"/>
  <c r="I309"/>
  <c r="B309"/>
  <c r="C309" s="1"/>
  <c r="D309" s="1"/>
  <c r="A310"/>
  <c r="AI25" i="17"/>
  <c r="E26"/>
  <c r="Y26"/>
  <c r="AA26" s="1"/>
  <c r="AH26"/>
  <c r="I26"/>
  <c r="J26"/>
  <c r="X26"/>
  <c r="AG26"/>
  <c r="AC26"/>
  <c r="AD26"/>
  <c r="AF26" s="1"/>
  <c r="B26"/>
  <c r="C26" s="1"/>
  <c r="D26" s="1"/>
  <c r="W26"/>
  <c r="A27"/>
  <c r="H26"/>
  <c r="T26"/>
  <c r="V26" s="1"/>
  <c r="AB26"/>
  <c r="G26"/>
  <c r="E310" i="16" l="1"/>
  <c r="T310"/>
  <c r="G310"/>
  <c r="AC310"/>
  <c r="AE310"/>
  <c r="AB310"/>
  <c r="Y310"/>
  <c r="AG310"/>
  <c r="N310"/>
  <c r="J310"/>
  <c r="K310"/>
  <c r="Z310"/>
  <c r="X310"/>
  <c r="W310"/>
  <c r="AD310"/>
  <c r="I310"/>
  <c r="AH310"/>
  <c r="H310"/>
  <c r="B310"/>
  <c r="C310" s="1"/>
  <c r="D310" s="1"/>
  <c r="U310"/>
  <c r="A311"/>
  <c r="P309"/>
  <c r="L309"/>
  <c r="O309"/>
  <c r="M309"/>
  <c r="AI309"/>
  <c r="AF309"/>
  <c r="AJ308"/>
  <c r="AL308" s="1"/>
  <c r="AK308"/>
  <c r="AA309"/>
  <c r="AI26" i="17"/>
  <c r="E27"/>
  <c r="AD27"/>
  <c r="AF27" s="1"/>
  <c r="I27"/>
  <c r="W27"/>
  <c r="AG27"/>
  <c r="B27"/>
  <c r="C27" s="1"/>
  <c r="D27" s="1"/>
  <c r="A28"/>
  <c r="AC27"/>
  <c r="AB27"/>
  <c r="Y27"/>
  <c r="AA27" s="1"/>
  <c r="T27"/>
  <c r="V27" s="1"/>
  <c r="H27"/>
  <c r="X27"/>
  <c r="J27"/>
  <c r="AH27"/>
  <c r="AJ25"/>
  <c r="AL25" s="1"/>
  <c r="AK25"/>
  <c r="G27"/>
  <c r="AA310" i="16" l="1"/>
  <c r="G311"/>
  <c r="X311"/>
  <c r="E311"/>
  <c r="B311"/>
  <c r="C311" s="1"/>
  <c r="D311" s="1"/>
  <c r="I311"/>
  <c r="Z311"/>
  <c r="AH311"/>
  <c r="W311"/>
  <c r="Y311"/>
  <c r="K311"/>
  <c r="J311"/>
  <c r="H311"/>
  <c r="U311"/>
  <c r="AE311"/>
  <c r="T311"/>
  <c r="V311" s="1"/>
  <c r="AD311"/>
  <c r="N311"/>
  <c r="AC311"/>
  <c r="AG311"/>
  <c r="AB311"/>
  <c r="A312"/>
  <c r="AF310"/>
  <c r="AJ309"/>
  <c r="AL309" s="1"/>
  <c r="AK309"/>
  <c r="V310"/>
  <c r="L310"/>
  <c r="M310"/>
  <c r="P310"/>
  <c r="O310"/>
  <c r="AI310"/>
  <c r="E28" i="17"/>
  <c r="AG28"/>
  <c r="I28"/>
  <c r="X28"/>
  <c r="AD28"/>
  <c r="AF28" s="1"/>
  <c r="A29"/>
  <c r="AH28"/>
  <c r="AB28"/>
  <c r="H28"/>
  <c r="B28"/>
  <c r="C28" s="1"/>
  <c r="D28" s="1"/>
  <c r="Y28"/>
  <c r="AA28" s="1"/>
  <c r="T28"/>
  <c r="V28" s="1"/>
  <c r="AC28"/>
  <c r="J28"/>
  <c r="W28"/>
  <c r="AI27"/>
  <c r="AK26"/>
  <c r="AJ26"/>
  <c r="AL26" s="1"/>
  <c r="G28"/>
  <c r="AF311" i="16" l="1"/>
  <c r="AA311"/>
  <c r="K312"/>
  <c r="H312"/>
  <c r="Y312"/>
  <c r="AB312"/>
  <c r="J312"/>
  <c r="G312"/>
  <c r="U312"/>
  <c r="AE312"/>
  <c r="AG312"/>
  <c r="X312"/>
  <c r="AD312"/>
  <c r="AF312" s="1"/>
  <c r="B312"/>
  <c r="C312" s="1"/>
  <c r="D312" s="1"/>
  <c r="I312"/>
  <c r="E312"/>
  <c r="W312"/>
  <c r="T312"/>
  <c r="N312"/>
  <c r="AH312"/>
  <c r="AC312"/>
  <c r="Z312"/>
  <c r="A313"/>
  <c r="AJ310"/>
  <c r="AL310" s="1"/>
  <c r="AK310"/>
  <c r="AI311"/>
  <c r="L311"/>
  <c r="P311"/>
  <c r="O311"/>
  <c r="M311"/>
  <c r="E29" i="17"/>
  <c r="AC29"/>
  <c r="AG29"/>
  <c r="AH29"/>
  <c r="J29"/>
  <c r="AD29"/>
  <c r="AF29" s="1"/>
  <c r="H29"/>
  <c r="X29"/>
  <c r="AI29" s="1"/>
  <c r="AK29" s="1"/>
  <c r="T29"/>
  <c r="V29" s="1"/>
  <c r="B29"/>
  <c r="C29" s="1"/>
  <c r="D29" s="1"/>
  <c r="W29"/>
  <c r="I29"/>
  <c r="Y29"/>
  <c r="AA29" s="1"/>
  <c r="AB29"/>
  <c r="A30"/>
  <c r="A31" s="1"/>
  <c r="E31" s="1"/>
  <c r="AI28"/>
  <c r="AJ27"/>
  <c r="AL27" s="1"/>
  <c r="AK27"/>
  <c r="G29"/>
  <c r="AI312" i="16" l="1"/>
  <c r="AK312" s="1"/>
  <c r="H313"/>
  <c r="Z313"/>
  <c r="AH313"/>
  <c r="Y313"/>
  <c r="AA313" s="1"/>
  <c r="AD313"/>
  <c r="AC313"/>
  <c r="G313"/>
  <c r="X313"/>
  <c r="AI313" s="1"/>
  <c r="T313"/>
  <c r="V313" s="1"/>
  <c r="AG313"/>
  <c r="B313"/>
  <c r="C313" s="1"/>
  <c r="D313" s="1"/>
  <c r="J313"/>
  <c r="AB313"/>
  <c r="N313"/>
  <c r="U313"/>
  <c r="K313"/>
  <c r="AE313"/>
  <c r="I313"/>
  <c r="W313"/>
  <c r="E313"/>
  <c r="A314"/>
  <c r="AJ311"/>
  <c r="AL311" s="1"/>
  <c r="AK311"/>
  <c r="AA312"/>
  <c r="V312"/>
  <c r="P312"/>
  <c r="L312"/>
  <c r="M312"/>
  <c r="O312"/>
  <c r="Y31" i="17"/>
  <c r="AA31" s="1"/>
  <c r="B31"/>
  <c r="C31" s="1"/>
  <c r="D31" s="1"/>
  <c r="W31"/>
  <c r="AB31"/>
  <c r="I31"/>
  <c r="AJ29"/>
  <c r="AL29" s="1"/>
  <c r="E30"/>
  <c r="B30"/>
  <c r="C30" s="1"/>
  <c r="D30" s="1"/>
  <c r="AB30"/>
  <c r="I30"/>
  <c r="AG30"/>
  <c r="T30"/>
  <c r="V30" s="1"/>
  <c r="H30"/>
  <c r="AD30"/>
  <c r="AF30" s="1"/>
  <c r="AC30"/>
  <c r="W30"/>
  <c r="J30"/>
  <c r="AH30"/>
  <c r="Y30"/>
  <c r="AA30" s="1"/>
  <c r="X30"/>
  <c r="T31"/>
  <c r="V31" s="1"/>
  <c r="AD31"/>
  <c r="AF31" s="1"/>
  <c r="AG31"/>
  <c r="J31"/>
  <c r="H31"/>
  <c r="A32"/>
  <c r="E32" s="1"/>
  <c r="AK28"/>
  <c r="AJ28"/>
  <c r="AL28" s="1"/>
  <c r="AC31"/>
  <c r="X31"/>
  <c r="AH31"/>
  <c r="G30"/>
  <c r="G31"/>
  <c r="AJ312" i="16" l="1"/>
  <c r="AL312" s="1"/>
  <c r="AJ313"/>
  <c r="AL313" s="1"/>
  <c r="AK313"/>
  <c r="AF313"/>
  <c r="M313"/>
  <c r="L313"/>
  <c r="O313"/>
  <c r="P313"/>
  <c r="X314"/>
  <c r="W314"/>
  <c r="H314"/>
  <c r="I314"/>
  <c r="U314"/>
  <c r="E314"/>
  <c r="T314"/>
  <c r="AH314"/>
  <c r="Y314"/>
  <c r="AG314"/>
  <c r="AC314"/>
  <c r="G314"/>
  <c r="K314"/>
  <c r="AD314"/>
  <c r="AE314"/>
  <c r="B314"/>
  <c r="C314" s="1"/>
  <c r="D314" s="1"/>
  <c r="Z314"/>
  <c r="AB314"/>
  <c r="N314"/>
  <c r="J314"/>
  <c r="A315"/>
  <c r="AI31" i="17"/>
  <c r="AK31" s="1"/>
  <c r="AI30"/>
  <c r="AK30" s="1"/>
  <c r="T32"/>
  <c r="V32" s="1"/>
  <c r="H32"/>
  <c r="W32"/>
  <c r="AD32"/>
  <c r="AF32" s="1"/>
  <c r="A33"/>
  <c r="E33" s="1"/>
  <c r="Y32"/>
  <c r="AA32" s="1"/>
  <c r="X32"/>
  <c r="B32"/>
  <c r="C32" s="1"/>
  <c r="D32" s="1"/>
  <c r="AH32"/>
  <c r="I32"/>
  <c r="AC32"/>
  <c r="AG32"/>
  <c r="J32"/>
  <c r="AB32"/>
  <c r="G32"/>
  <c r="AJ31" l="1"/>
  <c r="AL31" s="1"/>
  <c r="AI314" i="16"/>
  <c r="AK314" s="1"/>
  <c r="O314"/>
  <c r="P314"/>
  <c r="M314"/>
  <c r="L314"/>
  <c r="AF314"/>
  <c r="AA314"/>
  <c r="J315"/>
  <c r="AG315"/>
  <c r="I315"/>
  <c r="AD315"/>
  <c r="T315"/>
  <c r="H315"/>
  <c r="AE315"/>
  <c r="AB315"/>
  <c r="AC315"/>
  <c r="G315"/>
  <c r="Z315"/>
  <c r="Y315"/>
  <c r="K315"/>
  <c r="E315"/>
  <c r="U315"/>
  <c r="W315"/>
  <c r="N315"/>
  <c r="X315"/>
  <c r="AH315"/>
  <c r="B315"/>
  <c r="C315" s="1"/>
  <c r="D315" s="1"/>
  <c r="A316"/>
  <c r="V314"/>
  <c r="AJ30" i="17"/>
  <c r="AL30" s="1"/>
  <c r="AD33"/>
  <c r="AF33" s="1"/>
  <c r="AB33"/>
  <c r="Y33"/>
  <c r="AA33" s="1"/>
  <c r="J33"/>
  <c r="X33"/>
  <c r="A34"/>
  <c r="E34" s="1"/>
  <c r="AI32"/>
  <c r="AK32" s="1"/>
  <c r="H33"/>
  <c r="AG33"/>
  <c r="W33"/>
  <c r="AC33"/>
  <c r="B33"/>
  <c r="C33" s="1"/>
  <c r="D33" s="1"/>
  <c r="T33"/>
  <c r="V33" s="1"/>
  <c r="AH33"/>
  <c r="I33"/>
  <c r="G33"/>
  <c r="AJ314" i="16" l="1"/>
  <c r="AL314" s="1"/>
  <c r="AF315"/>
  <c r="AA315"/>
  <c r="P315"/>
  <c r="L315"/>
  <c r="O315"/>
  <c r="M315"/>
  <c r="AE316"/>
  <c r="J316"/>
  <c r="AC316"/>
  <c r="N316"/>
  <c r="AB316"/>
  <c r="H316"/>
  <c r="T316"/>
  <c r="Z316"/>
  <c r="AD316"/>
  <c r="K316"/>
  <c r="B316"/>
  <c r="C316" s="1"/>
  <c r="D316" s="1"/>
  <c r="W316"/>
  <c r="AH316"/>
  <c r="Y316"/>
  <c r="G316"/>
  <c r="X316"/>
  <c r="AG316"/>
  <c r="U316"/>
  <c r="E316"/>
  <c r="I316"/>
  <c r="A317"/>
  <c r="AI315"/>
  <c r="V315"/>
  <c r="AI33" i="17"/>
  <c r="AK33" s="1"/>
  <c r="AJ32"/>
  <c r="AL32" s="1"/>
  <c r="A35"/>
  <c r="E35" s="1"/>
  <c r="B34"/>
  <c r="C34" s="1"/>
  <c r="D34" s="1"/>
  <c r="AG34"/>
  <c r="Y34"/>
  <c r="AA34" s="1"/>
  <c r="I34"/>
  <c r="AB34"/>
  <c r="W34"/>
  <c r="T34"/>
  <c r="V34" s="1"/>
  <c r="J34"/>
  <c r="AH34"/>
  <c r="H34"/>
  <c r="X34"/>
  <c r="AC34"/>
  <c r="AD34"/>
  <c r="AF34" s="1"/>
  <c r="AC35"/>
  <c r="G34"/>
  <c r="AG35" l="1"/>
  <c r="I35"/>
  <c r="AI316" i="16"/>
  <c r="V316"/>
  <c r="AJ33" i="17"/>
  <c r="AL33" s="1"/>
  <c r="A36"/>
  <c r="E36" s="1"/>
  <c r="H35"/>
  <c r="B35"/>
  <c r="C35" s="1"/>
  <c r="D35" s="1"/>
  <c r="W35"/>
  <c r="AJ316" i="16"/>
  <c r="AL316" s="1"/>
  <c r="AK316"/>
  <c r="AA316"/>
  <c r="AH35" i="17"/>
  <c r="J35"/>
  <c r="AD35"/>
  <c r="AF35" s="1"/>
  <c r="X35"/>
  <c r="AB35"/>
  <c r="AJ315" i="16"/>
  <c r="AL315" s="1"/>
  <c r="AK315"/>
  <c r="P316"/>
  <c r="M316"/>
  <c r="O316"/>
  <c r="L316"/>
  <c r="Z317"/>
  <c r="AG317"/>
  <c r="Y317"/>
  <c r="H317"/>
  <c r="AC317"/>
  <c r="W317"/>
  <c r="AE317"/>
  <c r="AB317"/>
  <c r="N317"/>
  <c r="E317"/>
  <c r="U317"/>
  <c r="AH317"/>
  <c r="B317"/>
  <c r="C317" s="1"/>
  <c r="D317" s="1"/>
  <c r="K317"/>
  <c r="T317"/>
  <c r="X317"/>
  <c r="I317"/>
  <c r="AD317"/>
  <c r="J317"/>
  <c r="G317"/>
  <c r="A318"/>
  <c r="AF316"/>
  <c r="T35" i="17"/>
  <c r="V35" s="1"/>
  <c r="Y35"/>
  <c r="AA35" s="1"/>
  <c r="AI34"/>
  <c r="AK34" s="1"/>
  <c r="G35"/>
  <c r="B36" l="1"/>
  <c r="C36" s="1"/>
  <c r="D36" s="1"/>
  <c r="V317" i="16"/>
  <c r="AA317"/>
  <c r="AD36" i="17"/>
  <c r="AF36" s="1"/>
  <c r="T36"/>
  <c r="V36" s="1"/>
  <c r="AH36"/>
  <c r="AC36"/>
  <c r="AB36"/>
  <c r="A37"/>
  <c r="E37" s="1"/>
  <c r="X36"/>
  <c r="W36"/>
  <c r="H36"/>
  <c r="AG36"/>
  <c r="Y36"/>
  <c r="AA36" s="1"/>
  <c r="I36"/>
  <c r="AI35"/>
  <c r="AK35" s="1"/>
  <c r="AF317" i="16"/>
  <c r="J36" i="17"/>
  <c r="AI317" i="16"/>
  <c r="AJ317" s="1"/>
  <c r="AL317" s="1"/>
  <c r="AJ34" i="17"/>
  <c r="AL34" s="1"/>
  <c r="I318" i="16"/>
  <c r="AH318"/>
  <c r="Y318"/>
  <c r="U318"/>
  <c r="AE318"/>
  <c r="B318"/>
  <c r="C318" s="1"/>
  <c r="D318" s="1"/>
  <c r="AB318"/>
  <c r="AD318"/>
  <c r="T318"/>
  <c r="AG318"/>
  <c r="X318"/>
  <c r="N318"/>
  <c r="AC318"/>
  <c r="H318"/>
  <c r="W318"/>
  <c r="Z318"/>
  <c r="G318"/>
  <c r="J318"/>
  <c r="K318"/>
  <c r="E318"/>
  <c r="A319"/>
  <c r="O317"/>
  <c r="L317"/>
  <c r="P317"/>
  <c r="M317"/>
  <c r="G36" i="17"/>
  <c r="AI36" l="1"/>
  <c r="AJ36" s="1"/>
  <c r="AL36" s="1"/>
  <c r="J37"/>
  <c r="A38"/>
  <c r="E38" s="1"/>
  <c r="AB37"/>
  <c r="AH37"/>
  <c r="H37"/>
  <c r="AD37"/>
  <c r="AF37" s="1"/>
  <c r="AG37"/>
  <c r="AC37"/>
  <c r="W37"/>
  <c r="X37"/>
  <c r="T37"/>
  <c r="V37" s="1"/>
  <c r="I37"/>
  <c r="B37"/>
  <c r="C37" s="1"/>
  <c r="D37" s="1"/>
  <c r="Y37"/>
  <c r="AA37" s="1"/>
  <c r="AJ35"/>
  <c r="AL35" s="1"/>
  <c r="AF318" i="16"/>
  <c r="AK317"/>
  <c r="V318"/>
  <c r="AI318"/>
  <c r="AJ318" s="1"/>
  <c r="AL318" s="1"/>
  <c r="X319"/>
  <c r="E319"/>
  <c r="AC319"/>
  <c r="Z319"/>
  <c r="AB319"/>
  <c r="K319"/>
  <c r="AH319"/>
  <c r="I319"/>
  <c r="N319"/>
  <c r="G319"/>
  <c r="B319"/>
  <c r="C319" s="1"/>
  <c r="D319" s="1"/>
  <c r="Y319"/>
  <c r="U319"/>
  <c r="AG319"/>
  <c r="W319"/>
  <c r="AE319"/>
  <c r="J319"/>
  <c r="AD319"/>
  <c r="T319"/>
  <c r="H319"/>
  <c r="A320"/>
  <c r="P318"/>
  <c r="L318"/>
  <c r="O318"/>
  <c r="M318"/>
  <c r="AA318"/>
  <c r="AI37" i="17"/>
  <c r="AJ37" s="1"/>
  <c r="AL37" s="1"/>
  <c r="X38"/>
  <c r="AB38"/>
  <c r="AC38"/>
  <c r="AH38"/>
  <c r="H38"/>
  <c r="AD38"/>
  <c r="AF38" s="1"/>
  <c r="B38"/>
  <c r="C38" s="1"/>
  <c r="D38" s="1"/>
  <c r="Y38"/>
  <c r="AA38" s="1"/>
  <c r="AG38"/>
  <c r="W38"/>
  <c r="J38"/>
  <c r="T38"/>
  <c r="V38" s="1"/>
  <c r="I38"/>
  <c r="A39"/>
  <c r="E39" s="1"/>
  <c r="G37"/>
  <c r="G38"/>
  <c r="AF319" i="16" l="1"/>
  <c r="AK36" i="17"/>
  <c r="V319" i="16"/>
  <c r="AK318"/>
  <c r="AA319"/>
  <c r="P319"/>
  <c r="L319"/>
  <c r="M319"/>
  <c r="O319"/>
  <c r="AG320"/>
  <c r="AB320"/>
  <c r="AD320"/>
  <c r="J320"/>
  <c r="U320"/>
  <c r="G320"/>
  <c r="B320"/>
  <c r="C320" s="1"/>
  <c r="D320" s="1"/>
  <c r="E320"/>
  <c r="X320"/>
  <c r="AC320"/>
  <c r="I320"/>
  <c r="AE320"/>
  <c r="H320"/>
  <c r="W320"/>
  <c r="K320"/>
  <c r="Z320"/>
  <c r="AH320"/>
  <c r="N320"/>
  <c r="Y320"/>
  <c r="T320"/>
  <c r="A321"/>
  <c r="AI319"/>
  <c r="AK37" i="17"/>
  <c r="AI38"/>
  <c r="AC39"/>
  <c r="W39"/>
  <c r="AG39"/>
  <c r="B39"/>
  <c r="C39" s="1"/>
  <c r="D39" s="1"/>
  <c r="Y39"/>
  <c r="AA39" s="1"/>
  <c r="AH39"/>
  <c r="T39"/>
  <c r="V39" s="1"/>
  <c r="AB39"/>
  <c r="X39"/>
  <c r="I39"/>
  <c r="J39"/>
  <c r="H39"/>
  <c r="AD39"/>
  <c r="AF39" s="1"/>
  <c r="A40"/>
  <c r="E40" s="1"/>
  <c r="G39"/>
  <c r="AF320" i="16" l="1"/>
  <c r="AA320"/>
  <c r="V320"/>
  <c r="O320"/>
  <c r="M320"/>
  <c r="P320"/>
  <c r="L320"/>
  <c r="AK319"/>
  <c r="AJ319"/>
  <c r="AL319" s="1"/>
  <c r="Z321"/>
  <c r="X321"/>
  <c r="K321"/>
  <c r="W321"/>
  <c r="H321"/>
  <c r="I321"/>
  <c r="B321"/>
  <c r="C321" s="1"/>
  <c r="D321" s="1"/>
  <c r="E321"/>
  <c r="U321"/>
  <c r="G321"/>
  <c r="N321"/>
  <c r="AG321"/>
  <c r="AC321"/>
  <c r="J321"/>
  <c r="T321"/>
  <c r="AH321"/>
  <c r="AE321"/>
  <c r="AB321"/>
  <c r="AD321"/>
  <c r="Y321"/>
  <c r="A322"/>
  <c r="AI320"/>
  <c r="AI39" i="17"/>
  <c r="AK39" s="1"/>
  <c r="AC40"/>
  <c r="H40"/>
  <c r="B40"/>
  <c r="C40" s="1"/>
  <c r="D40" s="1"/>
  <c r="AD40"/>
  <c r="AF40" s="1"/>
  <c r="AB40"/>
  <c r="W40"/>
  <c r="I40"/>
  <c r="X40"/>
  <c r="AH40"/>
  <c r="J40"/>
  <c r="T40"/>
  <c r="V40" s="1"/>
  <c r="Y40"/>
  <c r="AA40" s="1"/>
  <c r="AG40"/>
  <c r="A41"/>
  <c r="E41" s="1"/>
  <c r="AK38"/>
  <c r="AJ38"/>
  <c r="AL38" s="1"/>
  <c r="G40"/>
  <c r="V321" i="16" l="1"/>
  <c r="AJ39" i="17"/>
  <c r="AL39" s="1"/>
  <c r="L321" i="16"/>
  <c r="O321"/>
  <c r="P321"/>
  <c r="M321"/>
  <c r="AI321"/>
  <c r="AJ320"/>
  <c r="AL320" s="1"/>
  <c r="AK320"/>
  <c r="AA321"/>
  <c r="AB322"/>
  <c r="J322"/>
  <c r="AC322"/>
  <c r="H322"/>
  <c r="I322"/>
  <c r="X322"/>
  <c r="W322"/>
  <c r="AE322"/>
  <c r="Y322"/>
  <c r="AH322"/>
  <c r="K322"/>
  <c r="Z322"/>
  <c r="G322"/>
  <c r="B322"/>
  <c r="C322" s="1"/>
  <c r="D322" s="1"/>
  <c r="AG322"/>
  <c r="AD322"/>
  <c r="U322"/>
  <c r="E322"/>
  <c r="T322"/>
  <c r="N322"/>
  <c r="A323"/>
  <c r="AF321"/>
  <c r="AI40" i="17"/>
  <c r="AJ40" s="1"/>
  <c r="AL40" s="1"/>
  <c r="A42"/>
  <c r="E42" s="1"/>
  <c r="W41"/>
  <c r="AB41"/>
  <c r="Y41"/>
  <c r="AA41" s="1"/>
  <c r="AC41"/>
  <c r="B41"/>
  <c r="C41" s="1"/>
  <c r="D41" s="1"/>
  <c r="I41"/>
  <c r="AG41"/>
  <c r="T41"/>
  <c r="V41" s="1"/>
  <c r="J41"/>
  <c r="X41"/>
  <c r="H41"/>
  <c r="AH41"/>
  <c r="AD41"/>
  <c r="AF41" s="1"/>
  <c r="G41"/>
  <c r="V322" i="16" l="1"/>
  <c r="AF322"/>
  <c r="M322"/>
  <c r="O322"/>
  <c r="L322"/>
  <c r="P322"/>
  <c r="AA322"/>
  <c r="AK321"/>
  <c r="AJ321"/>
  <c r="AL321" s="1"/>
  <c r="I323"/>
  <c r="AE323"/>
  <c r="W323"/>
  <c r="Z323"/>
  <c r="H323"/>
  <c r="T323"/>
  <c r="AH323"/>
  <c r="K323"/>
  <c r="G323"/>
  <c r="AD323"/>
  <c r="B323"/>
  <c r="C323" s="1"/>
  <c r="D323" s="1"/>
  <c r="AG323"/>
  <c r="AC323"/>
  <c r="E323"/>
  <c r="N323"/>
  <c r="Y323"/>
  <c r="AB323"/>
  <c r="U323"/>
  <c r="X323"/>
  <c r="J323"/>
  <c r="A324"/>
  <c r="AI322"/>
  <c r="AK40" i="17"/>
  <c r="AD42"/>
  <c r="AF42" s="1"/>
  <c r="AH42"/>
  <c r="AG42"/>
  <c r="X42"/>
  <c r="I42"/>
  <c r="AB42"/>
  <c r="AC42"/>
  <c r="W42"/>
  <c r="Y42"/>
  <c r="AA42" s="1"/>
  <c r="J42"/>
  <c r="T42"/>
  <c r="V42" s="1"/>
  <c r="H42"/>
  <c r="B42"/>
  <c r="C42" s="1"/>
  <c r="D42" s="1"/>
  <c r="A43"/>
  <c r="E43" s="1"/>
  <c r="AI41"/>
  <c r="G42"/>
  <c r="AA323" i="16" l="1"/>
  <c r="AK322"/>
  <c r="AJ322"/>
  <c r="AL322" s="1"/>
  <c r="AF323"/>
  <c r="M323"/>
  <c r="O323"/>
  <c r="P323"/>
  <c r="L323"/>
  <c r="AE324"/>
  <c r="AC324"/>
  <c r="AD324"/>
  <c r="W324"/>
  <c r="B324"/>
  <c r="C324" s="1"/>
  <c r="D324" s="1"/>
  <c r="N324"/>
  <c r="Z324"/>
  <c r="H324"/>
  <c r="K324"/>
  <c r="AB324"/>
  <c r="Y324"/>
  <c r="AA324" s="1"/>
  <c r="U324"/>
  <c r="J324"/>
  <c r="G324"/>
  <c r="X324"/>
  <c r="AH324"/>
  <c r="I324"/>
  <c r="T324"/>
  <c r="AG324"/>
  <c r="E324"/>
  <c r="A325"/>
  <c r="AI323"/>
  <c r="V323"/>
  <c r="AI42" i="17"/>
  <c r="I43"/>
  <c r="H43"/>
  <c r="B43"/>
  <c r="C43" s="1"/>
  <c r="D43" s="1"/>
  <c r="W43"/>
  <c r="AB43"/>
  <c r="X43"/>
  <c r="AH43"/>
  <c r="AG43"/>
  <c r="T43"/>
  <c r="V43" s="1"/>
  <c r="Y43"/>
  <c r="AA43" s="1"/>
  <c r="AC43"/>
  <c r="AD43"/>
  <c r="AF43" s="1"/>
  <c r="J43"/>
  <c r="A44"/>
  <c r="E44" s="1"/>
  <c r="AK41"/>
  <c r="AJ41"/>
  <c r="AL41" s="1"/>
  <c r="G43"/>
  <c r="AF324" i="16" l="1"/>
  <c r="M324"/>
  <c r="P324"/>
  <c r="O324"/>
  <c r="L324"/>
  <c r="AI324"/>
  <c r="J325"/>
  <c r="H325"/>
  <c r="I325"/>
  <c r="AG325"/>
  <c r="AE325"/>
  <c r="U325"/>
  <c r="AC325"/>
  <c r="B325"/>
  <c r="C325" s="1"/>
  <c r="D325" s="1"/>
  <c r="E325"/>
  <c r="Y325"/>
  <c r="T325"/>
  <c r="AD325"/>
  <c r="K325"/>
  <c r="AB325"/>
  <c r="X325"/>
  <c r="G325"/>
  <c r="Z325"/>
  <c r="N325"/>
  <c r="AH325"/>
  <c r="W325"/>
  <c r="A326"/>
  <c r="AK323"/>
  <c r="AJ323"/>
  <c r="AL323" s="1"/>
  <c r="V324"/>
  <c r="AI43" i="17"/>
  <c r="AJ43" s="1"/>
  <c r="AL43" s="1"/>
  <c r="AH44"/>
  <c r="AD44"/>
  <c r="AF44" s="1"/>
  <c r="AC44"/>
  <c r="X44"/>
  <c r="AG44"/>
  <c r="J44"/>
  <c r="I44"/>
  <c r="AB44"/>
  <c r="Y44"/>
  <c r="AA44" s="1"/>
  <c r="B44"/>
  <c r="C44" s="1"/>
  <c r="D44" s="1"/>
  <c r="H44"/>
  <c r="W44"/>
  <c r="T44"/>
  <c r="V44" s="1"/>
  <c r="A45"/>
  <c r="E45" s="1"/>
  <c r="AK42"/>
  <c r="AJ42"/>
  <c r="AL42" s="1"/>
  <c r="G44"/>
  <c r="AI325" i="16" l="1"/>
  <c r="O325"/>
  <c r="L325"/>
  <c r="P325"/>
  <c r="M325"/>
  <c r="AF325"/>
  <c r="AJ324"/>
  <c r="AL324" s="1"/>
  <c r="AK324"/>
  <c r="V325"/>
  <c r="AA325"/>
  <c r="AH326"/>
  <c r="Z326"/>
  <c r="I326"/>
  <c r="W326"/>
  <c r="G326"/>
  <c r="U326"/>
  <c r="AD326"/>
  <c r="AF326" s="1"/>
  <c r="T326"/>
  <c r="V326" s="1"/>
  <c r="Y326"/>
  <c r="B326"/>
  <c r="C326" s="1"/>
  <c r="D326" s="1"/>
  <c r="K326"/>
  <c r="AG326"/>
  <c r="AC326"/>
  <c r="J326"/>
  <c r="N326"/>
  <c r="AE326"/>
  <c r="AB326"/>
  <c r="E326"/>
  <c r="X326"/>
  <c r="H326"/>
  <c r="A327"/>
  <c r="AK43" i="17"/>
  <c r="AI44"/>
  <c r="T45"/>
  <c r="V45" s="1"/>
  <c r="B45"/>
  <c r="C45" s="1"/>
  <c r="D45" s="1"/>
  <c r="I45"/>
  <c r="X45"/>
  <c r="AH45"/>
  <c r="AG45"/>
  <c r="W45"/>
  <c r="AD45"/>
  <c r="AF45" s="1"/>
  <c r="AC45"/>
  <c r="AB45"/>
  <c r="H45"/>
  <c r="Y45"/>
  <c r="AA45" s="1"/>
  <c r="J45"/>
  <c r="A46"/>
  <c r="E46" s="1"/>
  <c r="G45"/>
  <c r="L326" i="16" l="1"/>
  <c r="O326"/>
  <c r="M326"/>
  <c r="P326"/>
  <c r="AA326"/>
  <c r="AE327"/>
  <c r="AB327"/>
  <c r="AD327"/>
  <c r="U327"/>
  <c r="X327"/>
  <c r="B327"/>
  <c r="C327" s="1"/>
  <c r="D327" s="1"/>
  <c r="G327"/>
  <c r="Z327"/>
  <c r="K327"/>
  <c r="E327"/>
  <c r="W327"/>
  <c r="N327"/>
  <c r="Y327"/>
  <c r="H327"/>
  <c r="J327"/>
  <c r="AG327"/>
  <c r="I327"/>
  <c r="AC327"/>
  <c r="T327"/>
  <c r="AH327"/>
  <c r="A328"/>
  <c r="AI326"/>
  <c r="AK325"/>
  <c r="AJ325"/>
  <c r="AL325" s="1"/>
  <c r="AI45" i="17"/>
  <c r="B46"/>
  <c r="C46" s="1"/>
  <c r="D46" s="1"/>
  <c r="H46"/>
  <c r="W46"/>
  <c r="T46"/>
  <c r="V46" s="1"/>
  <c r="Y46"/>
  <c r="AA46" s="1"/>
  <c r="J46"/>
  <c r="AC46"/>
  <c r="X46"/>
  <c r="AH46"/>
  <c r="AG46"/>
  <c r="AD46"/>
  <c r="AF46" s="1"/>
  <c r="AB46"/>
  <c r="I46"/>
  <c r="A47"/>
  <c r="E47" s="1"/>
  <c r="AK44"/>
  <c r="AJ44"/>
  <c r="AL44" s="1"/>
  <c r="G46"/>
  <c r="AA327" i="16" l="1"/>
  <c r="V327"/>
  <c r="AF327"/>
  <c r="AI327"/>
  <c r="AJ326"/>
  <c r="AL326" s="1"/>
  <c r="AK326"/>
  <c r="G328"/>
  <c r="W328"/>
  <c r="AG328"/>
  <c r="H328"/>
  <c r="U328"/>
  <c r="AC328"/>
  <c r="E328"/>
  <c r="X328"/>
  <c r="Y328"/>
  <c r="T328"/>
  <c r="I328"/>
  <c r="AB328"/>
  <c r="N328"/>
  <c r="J328"/>
  <c r="AE328"/>
  <c r="Z328"/>
  <c r="AD328"/>
  <c r="K328"/>
  <c r="B328"/>
  <c r="C328" s="1"/>
  <c r="D328" s="1"/>
  <c r="AH328"/>
  <c r="A329"/>
  <c r="M327"/>
  <c r="P327"/>
  <c r="O327"/>
  <c r="L327"/>
  <c r="AI46" i="17"/>
  <c r="J47"/>
  <c r="I47"/>
  <c r="T47"/>
  <c r="V47" s="1"/>
  <c r="W47"/>
  <c r="H47"/>
  <c r="X47"/>
  <c r="AG47"/>
  <c r="AB47"/>
  <c r="Y47"/>
  <c r="AA47" s="1"/>
  <c r="AD47"/>
  <c r="AF47" s="1"/>
  <c r="AC47"/>
  <c r="B47"/>
  <c r="C47" s="1"/>
  <c r="D47" s="1"/>
  <c r="AH47"/>
  <c r="A48"/>
  <c r="E48" s="1"/>
  <c r="AJ45"/>
  <c r="AL45" s="1"/>
  <c r="AK45"/>
  <c r="G47"/>
  <c r="AF328" i="16" l="1"/>
  <c r="AA328"/>
  <c r="AI328"/>
  <c r="AH329"/>
  <c r="G329"/>
  <c r="AD329"/>
  <c r="AC329"/>
  <c r="B329"/>
  <c r="C329" s="1"/>
  <c r="D329" s="1"/>
  <c r="N329"/>
  <c r="AG329"/>
  <c r="AB329"/>
  <c r="Y329"/>
  <c r="Z329"/>
  <c r="T329"/>
  <c r="V329" s="1"/>
  <c r="K329"/>
  <c r="J329"/>
  <c r="X329"/>
  <c r="AE329"/>
  <c r="I329"/>
  <c r="U329"/>
  <c r="W329"/>
  <c r="E329"/>
  <c r="H329"/>
  <c r="A330"/>
  <c r="L328"/>
  <c r="M328"/>
  <c r="P328"/>
  <c r="O328"/>
  <c r="AK328"/>
  <c r="AJ328"/>
  <c r="AL328" s="1"/>
  <c r="V328"/>
  <c r="AK327"/>
  <c r="AJ327"/>
  <c r="AL327" s="1"/>
  <c r="AI47" i="17"/>
  <c r="AD48"/>
  <c r="AF48" s="1"/>
  <c r="AB48"/>
  <c r="AC48"/>
  <c r="W48"/>
  <c r="I48"/>
  <c r="H48"/>
  <c r="T48"/>
  <c r="V48" s="1"/>
  <c r="AG48"/>
  <c r="Y48"/>
  <c r="AA48" s="1"/>
  <c r="AH48"/>
  <c r="B48"/>
  <c r="C48" s="1"/>
  <c r="D48" s="1"/>
  <c r="J48"/>
  <c r="X48"/>
  <c r="A49"/>
  <c r="E49" s="1"/>
  <c r="AK46"/>
  <c r="AJ46"/>
  <c r="AL46" s="1"/>
  <c r="G48"/>
  <c r="M329" i="16" l="1"/>
  <c r="O329"/>
  <c r="L329"/>
  <c r="P329"/>
  <c r="AA329"/>
  <c r="AF329"/>
  <c r="Y330"/>
  <c r="AA330" s="1"/>
  <c r="H330"/>
  <c r="J330"/>
  <c r="N330"/>
  <c r="X330"/>
  <c r="I330"/>
  <c r="W330"/>
  <c r="T330"/>
  <c r="K330"/>
  <c r="AG330"/>
  <c r="AE330"/>
  <c r="AC330"/>
  <c r="AD330"/>
  <c r="U330"/>
  <c r="B330"/>
  <c r="C330" s="1"/>
  <c r="D330" s="1"/>
  <c r="G330"/>
  <c r="AB330"/>
  <c r="E330"/>
  <c r="Z330"/>
  <c r="AH330"/>
  <c r="A331"/>
  <c r="AI329"/>
  <c r="AI48" i="17"/>
  <c r="AK48" s="1"/>
  <c r="A50"/>
  <c r="E50" s="1"/>
  <c r="T49"/>
  <c r="V49" s="1"/>
  <c r="J49"/>
  <c r="AG49"/>
  <c r="AB49"/>
  <c r="AC49"/>
  <c r="H49"/>
  <c r="B49"/>
  <c r="C49" s="1"/>
  <c r="D49" s="1"/>
  <c r="X49"/>
  <c r="AD49"/>
  <c r="AF49" s="1"/>
  <c r="AH49"/>
  <c r="Y49"/>
  <c r="AA49" s="1"/>
  <c r="W49"/>
  <c r="I49"/>
  <c r="AJ47"/>
  <c r="AL47" s="1"/>
  <c r="AK47"/>
  <c r="G49"/>
  <c r="AI330" i="16" l="1"/>
  <c r="AJ330" s="1"/>
  <c r="AL330" s="1"/>
  <c r="AF330"/>
  <c r="AJ329"/>
  <c r="AL329" s="1"/>
  <c r="AK329"/>
  <c r="Z331"/>
  <c r="I331"/>
  <c r="K331"/>
  <c r="AH331"/>
  <c r="G331"/>
  <c r="J331"/>
  <c r="Y331"/>
  <c r="AG331"/>
  <c r="X331"/>
  <c r="AI331" s="1"/>
  <c r="U331"/>
  <c r="N331"/>
  <c r="E331"/>
  <c r="T331"/>
  <c r="H331"/>
  <c r="AD331"/>
  <c r="AE331"/>
  <c r="B331"/>
  <c r="C331" s="1"/>
  <c r="D331" s="1"/>
  <c r="AC331"/>
  <c r="AB331"/>
  <c r="W331"/>
  <c r="A332"/>
  <c r="L330"/>
  <c r="P330"/>
  <c r="O330"/>
  <c r="M330"/>
  <c r="V330"/>
  <c r="AJ48" i="17"/>
  <c r="AL48" s="1"/>
  <c r="X50"/>
  <c r="AH50"/>
  <c r="AD50"/>
  <c r="AF50" s="1"/>
  <c r="AG50"/>
  <c r="I50"/>
  <c r="J50"/>
  <c r="AC50"/>
  <c r="AB50"/>
  <c r="Y50"/>
  <c r="AA50" s="1"/>
  <c r="W50"/>
  <c r="T50"/>
  <c r="V50" s="1"/>
  <c r="H50"/>
  <c r="B50"/>
  <c r="C50" s="1"/>
  <c r="D50" s="1"/>
  <c r="A51"/>
  <c r="E51" s="1"/>
  <c r="AI49"/>
  <c r="G50"/>
  <c r="AK330" i="16" l="1"/>
  <c r="AA331"/>
  <c r="AK331"/>
  <c r="AJ331"/>
  <c r="AL331" s="1"/>
  <c r="B332"/>
  <c r="C332" s="1"/>
  <c r="D332" s="1"/>
  <c r="Y332"/>
  <c r="AC332"/>
  <c r="K332"/>
  <c r="E332"/>
  <c r="N332"/>
  <c r="AH332"/>
  <c r="AB332"/>
  <c r="X332"/>
  <c r="AI332" s="1"/>
  <c r="I332"/>
  <c r="W332"/>
  <c r="U332"/>
  <c r="AG332"/>
  <c r="H332"/>
  <c r="J332"/>
  <c r="G332"/>
  <c r="T332"/>
  <c r="V332" s="1"/>
  <c r="Z332"/>
  <c r="AD332"/>
  <c r="AE332"/>
  <c r="A333"/>
  <c r="O331"/>
  <c r="M331"/>
  <c r="L331"/>
  <c r="P331"/>
  <c r="V331"/>
  <c r="AF331"/>
  <c r="X51" i="17"/>
  <c r="AH51"/>
  <c r="AG51"/>
  <c r="AB51"/>
  <c r="AC51"/>
  <c r="W51"/>
  <c r="Y51"/>
  <c r="AA51" s="1"/>
  <c r="AD51"/>
  <c r="AF51" s="1"/>
  <c r="T51"/>
  <c r="V51" s="1"/>
  <c r="J51"/>
  <c r="I51"/>
  <c r="H51"/>
  <c r="B51"/>
  <c r="C51" s="1"/>
  <c r="D51" s="1"/>
  <c r="A52"/>
  <c r="E52" s="1"/>
  <c r="AJ49"/>
  <c r="AL49" s="1"/>
  <c r="AK49"/>
  <c r="AI50"/>
  <c r="G51"/>
  <c r="G333" i="16" l="1"/>
  <c r="N333"/>
  <c r="T333"/>
  <c r="H333"/>
  <c r="AE333"/>
  <c r="E333"/>
  <c r="AD333"/>
  <c r="AG333"/>
  <c r="B333"/>
  <c r="C333" s="1"/>
  <c r="D333" s="1"/>
  <c r="W333"/>
  <c r="Z333"/>
  <c r="X333"/>
  <c r="K333"/>
  <c r="AB333"/>
  <c r="U333"/>
  <c r="Y333"/>
  <c r="I333"/>
  <c r="J333"/>
  <c r="AC333"/>
  <c r="AH333"/>
  <c r="A334"/>
  <c r="O332"/>
  <c r="M332"/>
  <c r="L332"/>
  <c r="P332"/>
  <c r="AF332"/>
  <c r="AA332"/>
  <c r="AJ332"/>
  <c r="AL332" s="1"/>
  <c r="AK332"/>
  <c r="AH52" i="17"/>
  <c r="AD52"/>
  <c r="AF52" s="1"/>
  <c r="AC52"/>
  <c r="X52"/>
  <c r="Y52"/>
  <c r="AA52" s="1"/>
  <c r="I52"/>
  <c r="AG52"/>
  <c r="J52"/>
  <c r="W52"/>
  <c r="H52"/>
  <c r="B52"/>
  <c r="C52" s="1"/>
  <c r="D52" s="1"/>
  <c r="AB52"/>
  <c r="T52"/>
  <c r="V52" s="1"/>
  <c r="A53"/>
  <c r="E53" s="1"/>
  <c r="AK50"/>
  <c r="AJ50"/>
  <c r="AL50" s="1"/>
  <c r="AI51"/>
  <c r="G52"/>
  <c r="AF333" i="16" l="1"/>
  <c r="AI333"/>
  <c r="AJ333" s="1"/>
  <c r="AL333" s="1"/>
  <c r="AG334"/>
  <c r="B334"/>
  <c r="C334" s="1"/>
  <c r="D334" s="1"/>
  <c r="U334"/>
  <c r="Y334"/>
  <c r="E334"/>
  <c r="T334"/>
  <c r="V334" s="1"/>
  <c r="AB334"/>
  <c r="H334"/>
  <c r="Z334"/>
  <c r="AE334"/>
  <c r="K334"/>
  <c r="AD334"/>
  <c r="J334"/>
  <c r="X334"/>
  <c r="AC334"/>
  <c r="I334"/>
  <c r="W334"/>
  <c r="AH334"/>
  <c r="N334"/>
  <c r="G334"/>
  <c r="A335"/>
  <c r="AA333"/>
  <c r="V333"/>
  <c r="P333"/>
  <c r="L333"/>
  <c r="O333"/>
  <c r="M333"/>
  <c r="AH53" i="17"/>
  <c r="AG53"/>
  <c r="AB53"/>
  <c r="W53"/>
  <c r="B53"/>
  <c r="C53" s="1"/>
  <c r="D53" s="1"/>
  <c r="AC53"/>
  <c r="Y53"/>
  <c r="AA53" s="1"/>
  <c r="T53"/>
  <c r="V53" s="1"/>
  <c r="H53"/>
  <c r="I53"/>
  <c r="AD53"/>
  <c r="AF53" s="1"/>
  <c r="J53"/>
  <c r="X53"/>
  <c r="A54"/>
  <c r="E54" s="1"/>
  <c r="AI52"/>
  <c r="AK51"/>
  <c r="AJ51"/>
  <c r="AL51" s="1"/>
  <c r="G53"/>
  <c r="AK333" i="16" l="1"/>
  <c r="AA334"/>
  <c r="AI334"/>
  <c r="AF334"/>
  <c r="Y335"/>
  <c r="AA335" s="1"/>
  <c r="J335"/>
  <c r="X335"/>
  <c r="E335"/>
  <c r="I335"/>
  <c r="T335"/>
  <c r="W335"/>
  <c r="H335"/>
  <c r="AH335"/>
  <c r="Z335"/>
  <c r="G335"/>
  <c r="AC335"/>
  <c r="AD335"/>
  <c r="N335"/>
  <c r="B335"/>
  <c r="C335" s="1"/>
  <c r="D335" s="1"/>
  <c r="AB335"/>
  <c r="AG335"/>
  <c r="AE335"/>
  <c r="K335"/>
  <c r="U335"/>
  <c r="A336"/>
  <c r="L334"/>
  <c r="M334"/>
  <c r="O334"/>
  <c r="P334"/>
  <c r="AI53" i="17"/>
  <c r="A55"/>
  <c r="E55" s="1"/>
  <c r="AG54"/>
  <c r="T54"/>
  <c r="V54" s="1"/>
  <c r="H54"/>
  <c r="AH54"/>
  <c r="AB54"/>
  <c r="I54"/>
  <c r="J54"/>
  <c r="B54"/>
  <c r="C54" s="1"/>
  <c r="D54" s="1"/>
  <c r="W54"/>
  <c r="AD54"/>
  <c r="AF54" s="1"/>
  <c r="AC54"/>
  <c r="Y54"/>
  <c r="AA54" s="1"/>
  <c r="X54"/>
  <c r="AJ53"/>
  <c r="AL53" s="1"/>
  <c r="AK53"/>
  <c r="AJ52"/>
  <c r="AL52" s="1"/>
  <c r="AK52"/>
  <c r="G54"/>
  <c r="V335" i="16" l="1"/>
  <c r="X336"/>
  <c r="I336"/>
  <c r="E336"/>
  <c r="AE336"/>
  <c r="T336"/>
  <c r="AD336"/>
  <c r="B336"/>
  <c r="C336" s="1"/>
  <c r="D336" s="1"/>
  <c r="AH336"/>
  <c r="H336"/>
  <c r="G336"/>
  <c r="AC336"/>
  <c r="W336"/>
  <c r="K336"/>
  <c r="N336"/>
  <c r="U336"/>
  <c r="AB336"/>
  <c r="Z336"/>
  <c r="AG336"/>
  <c r="Y336"/>
  <c r="J336"/>
  <c r="A337"/>
  <c r="AI335"/>
  <c r="P335"/>
  <c r="L335"/>
  <c r="M335"/>
  <c r="O335"/>
  <c r="AF335"/>
  <c r="AJ334"/>
  <c r="AL334" s="1"/>
  <c r="AK334"/>
  <c r="AI54" i="17"/>
  <c r="AK54" s="1"/>
  <c r="AB55"/>
  <c r="H55"/>
  <c r="AC55"/>
  <c r="X55"/>
  <c r="I55"/>
  <c r="T55"/>
  <c r="V55" s="1"/>
  <c r="B55"/>
  <c r="C55" s="1"/>
  <c r="D55" s="1"/>
  <c r="AH55"/>
  <c r="AG55"/>
  <c r="W55"/>
  <c r="J55"/>
  <c r="AD55"/>
  <c r="AF55" s="1"/>
  <c r="Y55"/>
  <c r="AA55" s="1"/>
  <c r="A56"/>
  <c r="E56" s="1"/>
  <c r="G55"/>
  <c r="AF336" i="16" l="1"/>
  <c r="AA336"/>
  <c r="V336"/>
  <c r="AK335"/>
  <c r="AJ335"/>
  <c r="AL335" s="1"/>
  <c r="AC337"/>
  <c r="I337"/>
  <c r="H337"/>
  <c r="N337"/>
  <c r="AE337"/>
  <c r="AB337"/>
  <c r="W337"/>
  <c r="Z337"/>
  <c r="K337"/>
  <c r="AG337"/>
  <c r="Y337"/>
  <c r="U337"/>
  <c r="AH337"/>
  <c r="AD337"/>
  <c r="E337"/>
  <c r="G337"/>
  <c r="J337"/>
  <c r="T337"/>
  <c r="B337"/>
  <c r="C337" s="1"/>
  <c r="D337" s="1"/>
  <c r="X337"/>
  <c r="AI337" s="1"/>
  <c r="A338"/>
  <c r="P336"/>
  <c r="O336"/>
  <c r="M336"/>
  <c r="L336"/>
  <c r="AI336"/>
  <c r="AJ54" i="17"/>
  <c r="AL54" s="1"/>
  <c r="AI55"/>
  <c r="AK55" s="1"/>
  <c r="X56"/>
  <c r="AD56"/>
  <c r="AF56" s="1"/>
  <c r="H56"/>
  <c r="I56"/>
  <c r="W56"/>
  <c r="B56"/>
  <c r="C56" s="1"/>
  <c r="D56" s="1"/>
  <c r="AB56"/>
  <c r="AG56"/>
  <c r="Y56"/>
  <c r="AA56" s="1"/>
  <c r="AH56"/>
  <c r="AC56"/>
  <c r="T56"/>
  <c r="V56" s="1"/>
  <c r="J56"/>
  <c r="A57"/>
  <c r="E57" s="1"/>
  <c r="AJ55"/>
  <c r="AL55" s="1"/>
  <c r="G56"/>
  <c r="V337" i="16" l="1"/>
  <c r="U338"/>
  <c r="K338"/>
  <c r="T338"/>
  <c r="G338"/>
  <c r="E338"/>
  <c r="J338"/>
  <c r="AD338"/>
  <c r="Y338"/>
  <c r="AE338"/>
  <c r="B338"/>
  <c r="C338" s="1"/>
  <c r="D338" s="1"/>
  <c r="I338"/>
  <c r="AC338"/>
  <c r="X338"/>
  <c r="W338"/>
  <c r="N338"/>
  <c r="AH338"/>
  <c r="H338"/>
  <c r="AB338"/>
  <c r="AG338"/>
  <c r="Z338"/>
  <c r="A339"/>
  <c r="O337"/>
  <c r="M337"/>
  <c r="L337"/>
  <c r="P337"/>
  <c r="AF337"/>
  <c r="AJ336"/>
  <c r="AL336" s="1"/>
  <c r="AK336"/>
  <c r="AK337"/>
  <c r="AJ337"/>
  <c r="AL337" s="1"/>
  <c r="AA337"/>
  <c r="X57" i="17"/>
  <c r="AC57"/>
  <c r="B57"/>
  <c r="C57" s="1"/>
  <c r="D57" s="1"/>
  <c r="W57"/>
  <c r="AH57"/>
  <c r="I57"/>
  <c r="AG57"/>
  <c r="Y57"/>
  <c r="AA57" s="1"/>
  <c r="AD57"/>
  <c r="AF57" s="1"/>
  <c r="H57"/>
  <c r="T57"/>
  <c r="V57" s="1"/>
  <c r="J57"/>
  <c r="AB57"/>
  <c r="A58"/>
  <c r="E58" s="1"/>
  <c r="AI56"/>
  <c r="G57"/>
  <c r="V338" i="16" l="1"/>
  <c r="AA338"/>
  <c r="AH339"/>
  <c r="K339"/>
  <c r="G339"/>
  <c r="AB339"/>
  <c r="AG339"/>
  <c r="W339"/>
  <c r="U339"/>
  <c r="E339"/>
  <c r="T339"/>
  <c r="Y339"/>
  <c r="AE339"/>
  <c r="J339"/>
  <c r="AD339"/>
  <c r="AC339"/>
  <c r="X339"/>
  <c r="B339"/>
  <c r="C339" s="1"/>
  <c r="D339" s="1"/>
  <c r="I339"/>
  <c r="N339"/>
  <c r="H339"/>
  <c r="Z339"/>
  <c r="A340"/>
  <c r="AF338"/>
  <c r="P338"/>
  <c r="O338"/>
  <c r="M338"/>
  <c r="L338"/>
  <c r="AI338"/>
  <c r="AD58" i="17"/>
  <c r="AF58" s="1"/>
  <c r="AB58"/>
  <c r="B58"/>
  <c r="C58" s="1"/>
  <c r="D58" s="1"/>
  <c r="AG58"/>
  <c r="T58"/>
  <c r="V58" s="1"/>
  <c r="W58"/>
  <c r="X58"/>
  <c r="Y58"/>
  <c r="AA58" s="1"/>
  <c r="J58"/>
  <c r="I58"/>
  <c r="AH58"/>
  <c r="AC58"/>
  <c r="H58"/>
  <c r="A59"/>
  <c r="E59" s="1"/>
  <c r="AK56"/>
  <c r="AJ56"/>
  <c r="AL56" s="1"/>
  <c r="AI57"/>
  <c r="G58"/>
  <c r="V339" i="16" l="1"/>
  <c r="AA339"/>
  <c r="AI339"/>
  <c r="I340"/>
  <c r="AC340"/>
  <c r="G340"/>
  <c r="AH340"/>
  <c r="AE340"/>
  <c r="J340"/>
  <c r="W340"/>
  <c r="N340"/>
  <c r="Z340"/>
  <c r="K340"/>
  <c r="H340"/>
  <c r="U340"/>
  <c r="T340"/>
  <c r="B340"/>
  <c r="C340" s="1"/>
  <c r="D340" s="1"/>
  <c r="AD340"/>
  <c r="AG340"/>
  <c r="E340"/>
  <c r="AB340"/>
  <c r="Y340"/>
  <c r="X340"/>
  <c r="A341"/>
  <c r="AK339"/>
  <c r="AJ339"/>
  <c r="AL339" s="1"/>
  <c r="AK338"/>
  <c r="AJ338"/>
  <c r="AL338" s="1"/>
  <c r="P339"/>
  <c r="O339"/>
  <c r="M339"/>
  <c r="L339"/>
  <c r="AF339"/>
  <c r="AB59" i="17"/>
  <c r="T59"/>
  <c r="V59" s="1"/>
  <c r="X59"/>
  <c r="Y59"/>
  <c r="AA59" s="1"/>
  <c r="J59"/>
  <c r="AH59"/>
  <c r="AD59"/>
  <c r="AF59" s="1"/>
  <c r="I59"/>
  <c r="W59"/>
  <c r="AG59"/>
  <c r="AC59"/>
  <c r="H59"/>
  <c r="B59"/>
  <c r="C59" s="1"/>
  <c r="D59" s="1"/>
  <c r="A60"/>
  <c r="E60" s="1"/>
  <c r="AI58"/>
  <c r="AK57"/>
  <c r="AJ57"/>
  <c r="AL57" s="1"/>
  <c r="G59"/>
  <c r="AI340" i="16" l="1"/>
  <c r="U341"/>
  <c r="J341"/>
  <c r="I341"/>
  <c r="H341"/>
  <c r="E341"/>
  <c r="G341"/>
  <c r="AD341"/>
  <c r="AB341"/>
  <c r="N341"/>
  <c r="AC341"/>
  <c r="B341"/>
  <c r="C341" s="1"/>
  <c r="D341" s="1"/>
  <c r="AE341"/>
  <c r="Z341"/>
  <c r="Y341"/>
  <c r="T341"/>
  <c r="V341" s="1"/>
  <c r="W341"/>
  <c r="X341"/>
  <c r="AH341"/>
  <c r="K341"/>
  <c r="AG341"/>
  <c r="A342"/>
  <c r="M340"/>
  <c r="O340"/>
  <c r="L340"/>
  <c r="P340"/>
  <c r="AA340"/>
  <c r="AF340"/>
  <c r="AJ340"/>
  <c r="AL340" s="1"/>
  <c r="AK340"/>
  <c r="V340"/>
  <c r="AH60" i="17"/>
  <c r="AB60"/>
  <c r="W60"/>
  <c r="AD60"/>
  <c r="AF60" s="1"/>
  <c r="Y60"/>
  <c r="AA60" s="1"/>
  <c r="T60"/>
  <c r="V60" s="1"/>
  <c r="B60"/>
  <c r="C60" s="1"/>
  <c r="D60" s="1"/>
  <c r="AC60"/>
  <c r="I60"/>
  <c r="J60"/>
  <c r="X60"/>
  <c r="AG60"/>
  <c r="H60"/>
  <c r="A61"/>
  <c r="E61" s="1"/>
  <c r="AI59"/>
  <c r="AK58"/>
  <c r="AJ58"/>
  <c r="AL58" s="1"/>
  <c r="G60"/>
  <c r="AA341" i="16" l="1"/>
  <c r="AF341"/>
  <c r="O341"/>
  <c r="P341"/>
  <c r="M341"/>
  <c r="L341"/>
  <c r="K342"/>
  <c r="N342"/>
  <c r="Y342"/>
  <c r="AG342"/>
  <c r="I342"/>
  <c r="AE342"/>
  <c r="J342"/>
  <c r="AC342"/>
  <c r="H342"/>
  <c r="B342"/>
  <c r="C342" s="1"/>
  <c r="D342" s="1"/>
  <c r="W342"/>
  <c r="G342"/>
  <c r="AD342"/>
  <c r="T342"/>
  <c r="AB342"/>
  <c r="X342"/>
  <c r="U342"/>
  <c r="E342"/>
  <c r="Z342"/>
  <c r="AH342"/>
  <c r="A343"/>
  <c r="AI341"/>
  <c r="AI60" i="17"/>
  <c r="AJ60" s="1"/>
  <c r="AL60" s="1"/>
  <c r="AG61"/>
  <c r="W61"/>
  <c r="H61"/>
  <c r="X61"/>
  <c r="AC61"/>
  <c r="I61"/>
  <c r="AH61"/>
  <c r="AB61"/>
  <c r="J61"/>
  <c r="T61"/>
  <c r="V61" s="1"/>
  <c r="AD61"/>
  <c r="AF61" s="1"/>
  <c r="Y61"/>
  <c r="AA61" s="1"/>
  <c r="B61"/>
  <c r="C61" s="1"/>
  <c r="D61" s="1"/>
  <c r="A62"/>
  <c r="E62" s="1"/>
  <c r="AK60"/>
  <c r="AK59"/>
  <c r="AJ59"/>
  <c r="AL59" s="1"/>
  <c r="G61"/>
  <c r="AI342" i="16" l="1"/>
  <c r="AJ342" s="1"/>
  <c r="AL342" s="1"/>
  <c r="AA342"/>
  <c r="M342"/>
  <c r="L342"/>
  <c r="P342"/>
  <c r="O342"/>
  <c r="AF342"/>
  <c r="V342"/>
  <c r="AJ341"/>
  <c r="AL341" s="1"/>
  <c r="AK341"/>
  <c r="G343"/>
  <c r="I343"/>
  <c r="E343"/>
  <c r="AD343"/>
  <c r="AG343"/>
  <c r="H343"/>
  <c r="N343"/>
  <c r="AC343"/>
  <c r="K343"/>
  <c r="Z343"/>
  <c r="U343"/>
  <c r="X343"/>
  <c r="W343"/>
  <c r="T343"/>
  <c r="AB343"/>
  <c r="B343"/>
  <c r="C343" s="1"/>
  <c r="D343" s="1"/>
  <c r="J343"/>
  <c r="Y343"/>
  <c r="AH343"/>
  <c r="AE343"/>
  <c r="A344"/>
  <c r="AG62" i="17"/>
  <c r="AC62"/>
  <c r="B62"/>
  <c r="C62" s="1"/>
  <c r="D62" s="1"/>
  <c r="AD62"/>
  <c r="AF62" s="1"/>
  <c r="X62"/>
  <c r="T62"/>
  <c r="V62" s="1"/>
  <c r="AH62"/>
  <c r="J62"/>
  <c r="H62"/>
  <c r="W62"/>
  <c r="AB62"/>
  <c r="I62"/>
  <c r="Y62"/>
  <c r="AA62" s="1"/>
  <c r="A63"/>
  <c r="E63" s="1"/>
  <c r="AI61"/>
  <c r="G62"/>
  <c r="AK342" i="16" l="1"/>
  <c r="AI343"/>
  <c r="N344"/>
  <c r="U344"/>
  <c r="J344"/>
  <c r="E344"/>
  <c r="X344"/>
  <c r="T344"/>
  <c r="V344" s="1"/>
  <c r="AH344"/>
  <c r="I344"/>
  <c r="AG344"/>
  <c r="AE344"/>
  <c r="K344"/>
  <c r="Z344"/>
  <c r="Y344"/>
  <c r="H344"/>
  <c r="B344"/>
  <c r="C344" s="1"/>
  <c r="D344" s="1"/>
  <c r="AB344"/>
  <c r="G344"/>
  <c r="AD344"/>
  <c r="AC344"/>
  <c r="W344"/>
  <c r="A345"/>
  <c r="AA343"/>
  <c r="AF343"/>
  <c r="AK343"/>
  <c r="AJ343"/>
  <c r="AL343" s="1"/>
  <c r="M343"/>
  <c r="L343"/>
  <c r="P343"/>
  <c r="O343"/>
  <c r="V343"/>
  <c r="AI62" i="17"/>
  <c r="AH63"/>
  <c r="AC63"/>
  <c r="W63"/>
  <c r="AD63"/>
  <c r="AF63" s="1"/>
  <c r="I63"/>
  <c r="T63"/>
  <c r="V63" s="1"/>
  <c r="X63"/>
  <c r="Y63"/>
  <c r="AA63" s="1"/>
  <c r="J63"/>
  <c r="AG63"/>
  <c r="B63"/>
  <c r="C63" s="1"/>
  <c r="D63" s="1"/>
  <c r="AB63"/>
  <c r="H63"/>
  <c r="A64"/>
  <c r="E64" s="1"/>
  <c r="AK62"/>
  <c r="AJ62"/>
  <c r="AL62" s="1"/>
  <c r="AJ61"/>
  <c r="AL61" s="1"/>
  <c r="AK61"/>
  <c r="G63"/>
  <c r="AI344" i="16" l="1"/>
  <c r="O344"/>
  <c r="L344"/>
  <c r="P344"/>
  <c r="M344"/>
  <c r="AF344"/>
  <c r="T345"/>
  <c r="H345"/>
  <c r="Z345"/>
  <c r="AE345"/>
  <c r="G345"/>
  <c r="X345"/>
  <c r="J345"/>
  <c r="AC345"/>
  <c r="Y345"/>
  <c r="E345"/>
  <c r="N345"/>
  <c r="AG345"/>
  <c r="K345"/>
  <c r="B345"/>
  <c r="C345" s="1"/>
  <c r="D345" s="1"/>
  <c r="AH345"/>
  <c r="W345"/>
  <c r="U345"/>
  <c r="AD345"/>
  <c r="I345"/>
  <c r="AB345"/>
  <c r="A346"/>
  <c r="AA344"/>
  <c r="AG64" i="17"/>
  <c r="Y64"/>
  <c r="AA64" s="1"/>
  <c r="J64"/>
  <c r="B64"/>
  <c r="C64" s="1"/>
  <c r="D64" s="1"/>
  <c r="AD64"/>
  <c r="AF64" s="1"/>
  <c r="I64"/>
  <c r="H64"/>
  <c r="AC64"/>
  <c r="W64"/>
  <c r="AH64"/>
  <c r="AB64"/>
  <c r="T64"/>
  <c r="V64" s="1"/>
  <c r="X64"/>
  <c r="A65"/>
  <c r="E65" s="1"/>
  <c r="AI63"/>
  <c r="G64"/>
  <c r="AI345" i="16" l="1"/>
  <c r="AJ345" s="1"/>
  <c r="AL345" s="1"/>
  <c r="AF345"/>
  <c r="V345"/>
  <c r="M345"/>
  <c r="P345"/>
  <c r="L345"/>
  <c r="O345"/>
  <c r="AA345"/>
  <c r="E346"/>
  <c r="B346"/>
  <c r="C346" s="1"/>
  <c r="D346" s="1"/>
  <c r="G346"/>
  <c r="AE346"/>
  <c r="X346"/>
  <c r="AG346"/>
  <c r="AB346"/>
  <c r="W346"/>
  <c r="Z346"/>
  <c r="N346"/>
  <c r="T346"/>
  <c r="H346"/>
  <c r="K346"/>
  <c r="AD346"/>
  <c r="J346"/>
  <c r="AC346"/>
  <c r="AH346"/>
  <c r="I346"/>
  <c r="U346"/>
  <c r="Y346"/>
  <c r="A347"/>
  <c r="AJ344"/>
  <c r="AL344" s="1"/>
  <c r="AK344"/>
  <c r="AI64" i="17"/>
  <c r="AK64" s="1"/>
  <c r="AD65"/>
  <c r="AF65" s="1"/>
  <c r="AB65"/>
  <c r="J65"/>
  <c r="AC65"/>
  <c r="H65"/>
  <c r="X65"/>
  <c r="AG65"/>
  <c r="I65"/>
  <c r="T65"/>
  <c r="V65" s="1"/>
  <c r="Y65"/>
  <c r="AA65" s="1"/>
  <c r="B65"/>
  <c r="C65" s="1"/>
  <c r="D65" s="1"/>
  <c r="AH65"/>
  <c r="W65"/>
  <c r="A66"/>
  <c r="E66" s="1"/>
  <c r="AJ63"/>
  <c r="AL63" s="1"/>
  <c r="AK63"/>
  <c r="G65"/>
  <c r="V346" i="16" l="1"/>
  <c r="AK345"/>
  <c r="AJ64" i="17"/>
  <c r="AL64" s="1"/>
  <c r="P346" i="16"/>
  <c r="M346"/>
  <c r="L346"/>
  <c r="O346"/>
  <c r="AA346"/>
  <c r="I347"/>
  <c r="AC347"/>
  <c r="G347"/>
  <c r="U347"/>
  <c r="Z347"/>
  <c r="W347"/>
  <c r="J347"/>
  <c r="H347"/>
  <c r="AB347"/>
  <c r="AG347"/>
  <c r="E347"/>
  <c r="T347"/>
  <c r="AE347"/>
  <c r="AD347"/>
  <c r="Y347"/>
  <c r="K347"/>
  <c r="B347"/>
  <c r="C347" s="1"/>
  <c r="D347" s="1"/>
  <c r="N347"/>
  <c r="AH347"/>
  <c r="X347"/>
  <c r="A348"/>
  <c r="AF346"/>
  <c r="AI346"/>
  <c r="AH66" i="17"/>
  <c r="AB66"/>
  <c r="H66"/>
  <c r="AG66"/>
  <c r="Y66"/>
  <c r="AA66" s="1"/>
  <c r="T66"/>
  <c r="V66" s="1"/>
  <c r="B66"/>
  <c r="C66" s="1"/>
  <c r="D66" s="1"/>
  <c r="AD66"/>
  <c r="AF66" s="1"/>
  <c r="W66"/>
  <c r="X66"/>
  <c r="AC66"/>
  <c r="I66"/>
  <c r="J66"/>
  <c r="A67"/>
  <c r="E67" s="1"/>
  <c r="AI65"/>
  <c r="G66"/>
  <c r="AF347" i="16" l="1"/>
  <c r="V347"/>
  <c r="AJ346"/>
  <c r="AL346" s="1"/>
  <c r="AK346"/>
  <c r="AA347"/>
  <c r="O347"/>
  <c r="P347"/>
  <c r="M347"/>
  <c r="L347"/>
  <c r="J348"/>
  <c r="G348"/>
  <c r="AG348"/>
  <c r="W348"/>
  <c r="AB348"/>
  <c r="AD348"/>
  <c r="AC348"/>
  <c r="H348"/>
  <c r="E348"/>
  <c r="T348"/>
  <c r="X348"/>
  <c r="U348"/>
  <c r="B348"/>
  <c r="C348" s="1"/>
  <c r="D348" s="1"/>
  <c r="Z348"/>
  <c r="AH348"/>
  <c r="AE348"/>
  <c r="K348"/>
  <c r="N348"/>
  <c r="I348"/>
  <c r="Y348"/>
  <c r="A349"/>
  <c r="AI347"/>
  <c r="AI66" i="17"/>
  <c r="AJ66" s="1"/>
  <c r="AL66" s="1"/>
  <c r="AG67"/>
  <c r="AC67"/>
  <c r="H67"/>
  <c r="B67"/>
  <c r="C67" s="1"/>
  <c r="D67" s="1"/>
  <c r="T67"/>
  <c r="V67" s="1"/>
  <c r="X67"/>
  <c r="Y67"/>
  <c r="AA67" s="1"/>
  <c r="J67"/>
  <c r="AH67"/>
  <c r="AD67"/>
  <c r="AF67" s="1"/>
  <c r="I67"/>
  <c r="AB67"/>
  <c r="W67"/>
  <c r="A68"/>
  <c r="E68" s="1"/>
  <c r="AK65"/>
  <c r="AJ65"/>
  <c r="AL65" s="1"/>
  <c r="G67"/>
  <c r="AI348" i="16" l="1"/>
  <c r="V348"/>
  <c r="AA348"/>
  <c r="AK347"/>
  <c r="AJ347"/>
  <c r="AL347" s="1"/>
  <c r="AF348"/>
  <c r="K349"/>
  <c r="X349"/>
  <c r="AB349"/>
  <c r="AE349"/>
  <c r="E349"/>
  <c r="U349"/>
  <c r="Y349"/>
  <c r="I349"/>
  <c r="AD349"/>
  <c r="AH349"/>
  <c r="B349"/>
  <c r="C349" s="1"/>
  <c r="D349" s="1"/>
  <c r="J349"/>
  <c r="G349"/>
  <c r="H349"/>
  <c r="Z349"/>
  <c r="W349"/>
  <c r="AC349"/>
  <c r="T349"/>
  <c r="AG349"/>
  <c r="N349"/>
  <c r="A350"/>
  <c r="L348"/>
  <c r="P348"/>
  <c r="O348"/>
  <c r="M348"/>
  <c r="AK66" i="17"/>
  <c r="AH68"/>
  <c r="AB68"/>
  <c r="T68"/>
  <c r="V68" s="1"/>
  <c r="H68"/>
  <c r="AG68"/>
  <c r="Y68"/>
  <c r="AA68" s="1"/>
  <c r="J68"/>
  <c r="B68"/>
  <c r="C68" s="1"/>
  <c r="D68" s="1"/>
  <c r="AD68"/>
  <c r="AF68" s="1"/>
  <c r="I68"/>
  <c r="AC68"/>
  <c r="X68"/>
  <c r="W68"/>
  <c r="A69"/>
  <c r="E69" s="1"/>
  <c r="AI67"/>
  <c r="G68"/>
  <c r="V349" i="16" l="1"/>
  <c r="AI349"/>
  <c r="P349"/>
  <c r="L349"/>
  <c r="M349"/>
  <c r="O349"/>
  <c r="AF349"/>
  <c r="AD350"/>
  <c r="K350"/>
  <c r="U350"/>
  <c r="AH350"/>
  <c r="B350"/>
  <c r="C350" s="1"/>
  <c r="D350" s="1"/>
  <c r="J350"/>
  <c r="AC350"/>
  <c r="Z350"/>
  <c r="N350"/>
  <c r="E350"/>
  <c r="X350"/>
  <c r="AE350"/>
  <c r="W350"/>
  <c r="I350"/>
  <c r="AB350"/>
  <c r="Y350"/>
  <c r="AA350" s="1"/>
  <c r="H350"/>
  <c r="G350"/>
  <c r="T350"/>
  <c r="AG350"/>
  <c r="A351"/>
  <c r="AA349"/>
  <c r="AK348"/>
  <c r="AJ348"/>
  <c r="AL348" s="1"/>
  <c r="AI68" i="17"/>
  <c r="AK68" s="1"/>
  <c r="AD69"/>
  <c r="AF69" s="1"/>
  <c r="AB69"/>
  <c r="H69"/>
  <c r="B69"/>
  <c r="C69" s="1"/>
  <c r="D69" s="1"/>
  <c r="W69"/>
  <c r="X69"/>
  <c r="Y69"/>
  <c r="AA69" s="1"/>
  <c r="T69"/>
  <c r="V69" s="1"/>
  <c r="AG69"/>
  <c r="AC69"/>
  <c r="J69"/>
  <c r="I69"/>
  <c r="AH69"/>
  <c r="A70"/>
  <c r="E70" s="1"/>
  <c r="AJ68"/>
  <c r="AL68" s="1"/>
  <c r="AJ67"/>
  <c r="AL67" s="1"/>
  <c r="AK67"/>
  <c r="G69"/>
  <c r="L350" i="16" l="1"/>
  <c r="P350"/>
  <c r="M350"/>
  <c r="O350"/>
  <c r="AF350"/>
  <c r="AI350"/>
  <c r="H351"/>
  <c r="N351"/>
  <c r="AB351"/>
  <c r="Y351"/>
  <c r="Z351"/>
  <c r="G351"/>
  <c r="AE351"/>
  <c r="K351"/>
  <c r="T351"/>
  <c r="E351"/>
  <c r="AD351"/>
  <c r="AF351" s="1"/>
  <c r="X351"/>
  <c r="U351"/>
  <c r="B351"/>
  <c r="C351" s="1"/>
  <c r="D351" s="1"/>
  <c r="W351"/>
  <c r="I351"/>
  <c r="AC351"/>
  <c r="AH351"/>
  <c r="J351"/>
  <c r="AG351"/>
  <c r="A352"/>
  <c r="V350"/>
  <c r="AK349"/>
  <c r="AJ349"/>
  <c r="AL349" s="1"/>
  <c r="AH70" i="17"/>
  <c r="AB70"/>
  <c r="I70"/>
  <c r="H70"/>
  <c r="AD70"/>
  <c r="AF70" s="1"/>
  <c r="X70"/>
  <c r="Y70"/>
  <c r="AA70" s="1"/>
  <c r="T70"/>
  <c r="V70" s="1"/>
  <c r="J70"/>
  <c r="AG70"/>
  <c r="AC70"/>
  <c r="B70"/>
  <c r="C70" s="1"/>
  <c r="D70" s="1"/>
  <c r="W70"/>
  <c r="A71"/>
  <c r="E71" s="1"/>
  <c r="AI69"/>
  <c r="G70"/>
  <c r="AI351" i="16" l="1"/>
  <c r="AJ350"/>
  <c r="AL350" s="1"/>
  <c r="AK350"/>
  <c r="AA351"/>
  <c r="V351"/>
  <c r="L351"/>
  <c r="P351"/>
  <c r="M351"/>
  <c r="O351"/>
  <c r="E352"/>
  <c r="Z352"/>
  <c r="T352"/>
  <c r="W352"/>
  <c r="N352"/>
  <c r="AE352"/>
  <c r="Y352"/>
  <c r="AB352"/>
  <c r="X352"/>
  <c r="H352"/>
  <c r="B352"/>
  <c r="C352" s="1"/>
  <c r="D352" s="1"/>
  <c r="K352"/>
  <c r="J352"/>
  <c r="G352"/>
  <c r="I352"/>
  <c r="AH352"/>
  <c r="AG352"/>
  <c r="AD352"/>
  <c r="U352"/>
  <c r="AC352"/>
  <c r="A353"/>
  <c r="AI70" i="17"/>
  <c r="AK70" s="1"/>
  <c r="AB71"/>
  <c r="AG71"/>
  <c r="H71"/>
  <c r="B71"/>
  <c r="C71" s="1"/>
  <c r="D71" s="1"/>
  <c r="Y71"/>
  <c r="AA71" s="1"/>
  <c r="T71"/>
  <c r="V71" s="1"/>
  <c r="AD71"/>
  <c r="AF71" s="1"/>
  <c r="W71"/>
  <c r="X71"/>
  <c r="AC71"/>
  <c r="J71"/>
  <c r="AH71"/>
  <c r="I71"/>
  <c r="A72"/>
  <c r="E72" s="1"/>
  <c r="AJ69"/>
  <c r="AL69" s="1"/>
  <c r="AK69"/>
  <c r="G71"/>
  <c r="V352" i="16" l="1"/>
  <c r="AI352"/>
  <c r="AJ70" i="17"/>
  <c r="AL70" s="1"/>
  <c r="AF352" i="16"/>
  <c r="AK352"/>
  <c r="AJ352"/>
  <c r="AL352" s="1"/>
  <c r="M352"/>
  <c r="O352"/>
  <c r="P352"/>
  <c r="L352"/>
  <c r="AA352"/>
  <c r="AH353"/>
  <c r="K353"/>
  <c r="G353"/>
  <c r="I353"/>
  <c r="AG353"/>
  <c r="U353"/>
  <c r="E353"/>
  <c r="AC353"/>
  <c r="AD353"/>
  <c r="Z353"/>
  <c r="N353"/>
  <c r="B353"/>
  <c r="C353" s="1"/>
  <c r="D353" s="1"/>
  <c r="Y353"/>
  <c r="AB353"/>
  <c r="J353"/>
  <c r="W353"/>
  <c r="X353"/>
  <c r="AE353"/>
  <c r="H353"/>
  <c r="T353"/>
  <c r="A354"/>
  <c r="AK351"/>
  <c r="AJ351"/>
  <c r="AL351" s="1"/>
  <c r="AI71" i="17"/>
  <c r="AK71" s="1"/>
  <c r="AH72"/>
  <c r="AB72"/>
  <c r="AG72"/>
  <c r="T72"/>
  <c r="V72" s="1"/>
  <c r="AD72"/>
  <c r="AF72" s="1"/>
  <c r="W72"/>
  <c r="J72"/>
  <c r="X72"/>
  <c r="I72"/>
  <c r="H72"/>
  <c r="Y72"/>
  <c r="AA72" s="1"/>
  <c r="B72"/>
  <c r="C72" s="1"/>
  <c r="D72" s="1"/>
  <c r="AC72"/>
  <c r="A73"/>
  <c r="E73" s="1"/>
  <c r="G72"/>
  <c r="AA353" i="16" l="1"/>
  <c r="AF353"/>
  <c r="V353"/>
  <c r="AJ71" i="17"/>
  <c r="AL71" s="1"/>
  <c r="AI353" i="16"/>
  <c r="AJ353" s="1"/>
  <c r="AL353" s="1"/>
  <c r="L353"/>
  <c r="P353"/>
  <c r="M353"/>
  <c r="O353"/>
  <c r="K354"/>
  <c r="U354"/>
  <c r="AD354"/>
  <c r="Y354"/>
  <c r="N354"/>
  <c r="J354"/>
  <c r="E354"/>
  <c r="AC354"/>
  <c r="X354"/>
  <c r="G354"/>
  <c r="I354"/>
  <c r="B354"/>
  <c r="C354" s="1"/>
  <c r="D354" s="1"/>
  <c r="W354"/>
  <c r="H354"/>
  <c r="AG354"/>
  <c r="T354"/>
  <c r="AE354"/>
  <c r="AH354"/>
  <c r="Z354"/>
  <c r="AB354"/>
  <c r="A355"/>
  <c r="AI72" i="17"/>
  <c r="AG73"/>
  <c r="AC73"/>
  <c r="H73"/>
  <c r="AD73"/>
  <c r="AF73" s="1"/>
  <c r="T73"/>
  <c r="V73" s="1"/>
  <c r="I73"/>
  <c r="B73"/>
  <c r="C73" s="1"/>
  <c r="D73" s="1"/>
  <c r="X73"/>
  <c r="AB73"/>
  <c r="W73"/>
  <c r="J73"/>
  <c r="AH73"/>
  <c r="Y73"/>
  <c r="AA73" s="1"/>
  <c r="A74"/>
  <c r="E74" s="1"/>
  <c r="G73"/>
  <c r="AA354" i="16" l="1"/>
  <c r="AK353"/>
  <c r="V354"/>
  <c r="AF354"/>
  <c r="M354"/>
  <c r="O354"/>
  <c r="P354"/>
  <c r="L354"/>
  <c r="AI354"/>
  <c r="AH355"/>
  <c r="Y355"/>
  <c r="AA355" s="1"/>
  <c r="G355"/>
  <c r="AG355"/>
  <c r="AD355"/>
  <c r="I355"/>
  <c r="Z355"/>
  <c r="K355"/>
  <c r="U355"/>
  <c r="AC355"/>
  <c r="E355"/>
  <c r="X355"/>
  <c r="H355"/>
  <c r="T355"/>
  <c r="V355" s="1"/>
  <c r="W355"/>
  <c r="AE355"/>
  <c r="N355"/>
  <c r="AB355"/>
  <c r="B355"/>
  <c r="C355" s="1"/>
  <c r="D355" s="1"/>
  <c r="J355"/>
  <c r="A356"/>
  <c r="AH74" i="17"/>
  <c r="Y74"/>
  <c r="AA74" s="1"/>
  <c r="W74"/>
  <c r="H74"/>
  <c r="AG74"/>
  <c r="AC74"/>
  <c r="I74"/>
  <c r="B74"/>
  <c r="C74" s="1"/>
  <c r="D74" s="1"/>
  <c r="AD74"/>
  <c r="AF74" s="1"/>
  <c r="T74"/>
  <c r="V74" s="1"/>
  <c r="AB74"/>
  <c r="X74"/>
  <c r="J74"/>
  <c r="A75"/>
  <c r="E75" s="1"/>
  <c r="AI73"/>
  <c r="AJ72"/>
  <c r="AL72" s="1"/>
  <c r="AK72"/>
  <c r="G74"/>
  <c r="AF355" i="16" l="1"/>
  <c r="AI355"/>
  <c r="AK355" s="1"/>
  <c r="AK354"/>
  <c r="AJ354"/>
  <c r="AL354" s="1"/>
  <c r="AG356"/>
  <c r="AB356"/>
  <c r="AE356"/>
  <c r="Y356"/>
  <c r="AD356"/>
  <c r="AF356" s="1"/>
  <c r="I356"/>
  <c r="W356"/>
  <c r="Z356"/>
  <c r="H356"/>
  <c r="T356"/>
  <c r="G356"/>
  <c r="K356"/>
  <c r="U356"/>
  <c r="J356"/>
  <c r="AC356"/>
  <c r="E356"/>
  <c r="AH356"/>
  <c r="N356"/>
  <c r="B356"/>
  <c r="C356" s="1"/>
  <c r="D356" s="1"/>
  <c r="X356"/>
  <c r="A357"/>
  <c r="M355"/>
  <c r="P355"/>
  <c r="L355"/>
  <c r="O355"/>
  <c r="AI74" i="17"/>
  <c r="AK74" s="1"/>
  <c r="AH75"/>
  <c r="AD75"/>
  <c r="AF75" s="1"/>
  <c r="I75"/>
  <c r="W75"/>
  <c r="AG75"/>
  <c r="AC75"/>
  <c r="H75"/>
  <c r="B75"/>
  <c r="C75" s="1"/>
  <c r="D75" s="1"/>
  <c r="AB75"/>
  <c r="T75"/>
  <c r="V75" s="1"/>
  <c r="X75"/>
  <c r="Y75"/>
  <c r="AA75" s="1"/>
  <c r="J75"/>
  <c r="A76"/>
  <c r="E76" s="1"/>
  <c r="AJ74"/>
  <c r="AL74" s="1"/>
  <c r="AJ73"/>
  <c r="AL73" s="1"/>
  <c r="AK73"/>
  <c r="G75"/>
  <c r="AJ355" i="16" l="1"/>
  <c r="AL355" s="1"/>
  <c r="AI356"/>
  <c r="AJ356" s="1"/>
  <c r="AL356" s="1"/>
  <c r="AA356"/>
  <c r="L356"/>
  <c r="P356"/>
  <c r="O356"/>
  <c r="M356"/>
  <c r="V356"/>
  <c r="X357"/>
  <c r="AD357"/>
  <c r="J357"/>
  <c r="N357"/>
  <c r="Z357"/>
  <c r="AH357"/>
  <c r="W357"/>
  <c r="AB357"/>
  <c r="K357"/>
  <c r="AE357"/>
  <c r="H357"/>
  <c r="T357"/>
  <c r="AG357"/>
  <c r="G357"/>
  <c r="U357"/>
  <c r="AC357"/>
  <c r="Y357"/>
  <c r="E357"/>
  <c r="I357"/>
  <c r="B357"/>
  <c r="C357" s="1"/>
  <c r="D357" s="1"/>
  <c r="A358"/>
  <c r="AD76" i="17"/>
  <c r="AF76" s="1"/>
  <c r="Y76"/>
  <c r="AA76" s="1"/>
  <c r="H76"/>
  <c r="B76"/>
  <c r="C76" s="1"/>
  <c r="D76" s="1"/>
  <c r="AC76"/>
  <c r="I76"/>
  <c r="X76"/>
  <c r="AB76"/>
  <c r="T76"/>
  <c r="V76" s="1"/>
  <c r="J76"/>
  <c r="AH76"/>
  <c r="AG76"/>
  <c r="W76"/>
  <c r="A77"/>
  <c r="E77" s="1"/>
  <c r="AI75"/>
  <c r="G76"/>
  <c r="AF357" i="16" l="1"/>
  <c r="AK356"/>
  <c r="AA357"/>
  <c r="V357"/>
  <c r="M357"/>
  <c r="L357"/>
  <c r="O357"/>
  <c r="P357"/>
  <c r="AI357"/>
  <c r="AB358"/>
  <c r="N358"/>
  <c r="Y358"/>
  <c r="AC358"/>
  <c r="AD358"/>
  <c r="AF358" s="1"/>
  <c r="I358"/>
  <c r="J358"/>
  <c r="E358"/>
  <c r="W358"/>
  <c r="AE358"/>
  <c r="U358"/>
  <c r="H358"/>
  <c r="B358"/>
  <c r="C358" s="1"/>
  <c r="D358" s="1"/>
  <c r="AG358"/>
  <c r="AH358"/>
  <c r="T358"/>
  <c r="G358"/>
  <c r="K358"/>
  <c r="Z358"/>
  <c r="X358"/>
  <c r="A359"/>
  <c r="AH77" i="17"/>
  <c r="J77"/>
  <c r="AD77"/>
  <c r="AF77" s="1"/>
  <c r="AG77"/>
  <c r="X77"/>
  <c r="AC77"/>
  <c r="I77"/>
  <c r="T77"/>
  <c r="V77" s="1"/>
  <c r="AB77"/>
  <c r="H77"/>
  <c r="Y77"/>
  <c r="AA77" s="1"/>
  <c r="B77"/>
  <c r="C77" s="1"/>
  <c r="D77" s="1"/>
  <c r="W77"/>
  <c r="A78"/>
  <c r="E78" s="1"/>
  <c r="AI76"/>
  <c r="AJ75"/>
  <c r="AL75" s="1"/>
  <c r="AK75"/>
  <c r="G77"/>
  <c r="V358" i="16" l="1"/>
  <c r="AA358"/>
  <c r="AJ357"/>
  <c r="AL357" s="1"/>
  <c r="AK357"/>
  <c r="L358"/>
  <c r="M358"/>
  <c r="O358"/>
  <c r="P358"/>
  <c r="Y359"/>
  <c r="AH359"/>
  <c r="AG359"/>
  <c r="J359"/>
  <c r="N359"/>
  <c r="AC359"/>
  <c r="X359"/>
  <c r="AE359"/>
  <c r="I359"/>
  <c r="H359"/>
  <c r="G359"/>
  <c r="K359"/>
  <c r="AB359"/>
  <c r="W359"/>
  <c r="E359"/>
  <c r="Z359"/>
  <c r="AD359"/>
  <c r="AF359" s="1"/>
  <c r="U359"/>
  <c r="B359"/>
  <c r="C359" s="1"/>
  <c r="D359" s="1"/>
  <c r="T359"/>
  <c r="A360"/>
  <c r="AI358"/>
  <c r="AI77" i="17"/>
  <c r="AH78"/>
  <c r="Y78"/>
  <c r="AA78" s="1"/>
  <c r="J78"/>
  <c r="H78"/>
  <c r="AG78"/>
  <c r="AC78"/>
  <c r="B78"/>
  <c r="C78" s="1"/>
  <c r="D78" s="1"/>
  <c r="AD78"/>
  <c r="AF78" s="1"/>
  <c r="X78"/>
  <c r="AB78"/>
  <c r="T78"/>
  <c r="V78" s="1"/>
  <c r="I78"/>
  <c r="W78"/>
  <c r="A79"/>
  <c r="E79" s="1"/>
  <c r="AJ77"/>
  <c r="AL77" s="1"/>
  <c r="AK77"/>
  <c r="AJ76"/>
  <c r="AL76" s="1"/>
  <c r="AK76"/>
  <c r="G78"/>
  <c r="AA359" i="16" l="1"/>
  <c r="O359"/>
  <c r="L359"/>
  <c r="P359"/>
  <c r="M359"/>
  <c r="G360"/>
  <c r="AH360"/>
  <c r="Y360"/>
  <c r="H360"/>
  <c r="T360"/>
  <c r="E360"/>
  <c r="N360"/>
  <c r="AC360"/>
  <c r="X360"/>
  <c r="W360"/>
  <c r="Z360"/>
  <c r="B360"/>
  <c r="C360" s="1"/>
  <c r="D360" s="1"/>
  <c r="K360"/>
  <c r="U360"/>
  <c r="AE360"/>
  <c r="AG360"/>
  <c r="I360"/>
  <c r="J360"/>
  <c r="AD360"/>
  <c r="AF360" s="1"/>
  <c r="AB360"/>
  <c r="A361"/>
  <c r="V359"/>
  <c r="AK358"/>
  <c r="AJ358"/>
  <c r="AL358" s="1"/>
  <c r="AI359"/>
  <c r="AI78" i="17"/>
  <c r="AH79"/>
  <c r="AC79"/>
  <c r="W79"/>
  <c r="AD79"/>
  <c r="AF79" s="1"/>
  <c r="AB79"/>
  <c r="I79"/>
  <c r="X79"/>
  <c r="Y79"/>
  <c r="AA79" s="1"/>
  <c r="J79"/>
  <c r="H79"/>
  <c r="AG79"/>
  <c r="B79"/>
  <c r="C79" s="1"/>
  <c r="D79" s="1"/>
  <c r="T79"/>
  <c r="V79" s="1"/>
  <c r="A80"/>
  <c r="E80" s="1"/>
  <c r="AK78"/>
  <c r="AJ78"/>
  <c r="AL78" s="1"/>
  <c r="G79"/>
  <c r="V360" i="16" l="1"/>
  <c r="AA360"/>
  <c r="AK359"/>
  <c r="AJ359"/>
  <c r="AL359" s="1"/>
  <c r="L360"/>
  <c r="P360"/>
  <c r="O360"/>
  <c r="M360"/>
  <c r="N361"/>
  <c r="B361"/>
  <c r="C361" s="1"/>
  <c r="D361" s="1"/>
  <c r="E361"/>
  <c r="AB361"/>
  <c r="W361"/>
  <c r="AG361"/>
  <c r="U361"/>
  <c r="K361"/>
  <c r="T361"/>
  <c r="V361" s="1"/>
  <c r="J361"/>
  <c r="G361"/>
  <c r="AD361"/>
  <c r="I361"/>
  <c r="AE361"/>
  <c r="H361"/>
  <c r="Y361"/>
  <c r="AH361"/>
  <c r="Z361"/>
  <c r="AC361"/>
  <c r="X361"/>
  <c r="A362"/>
  <c r="AI360"/>
  <c r="AI79" i="17"/>
  <c r="AG80"/>
  <c r="Y80"/>
  <c r="AA80" s="1"/>
  <c r="H80"/>
  <c r="B80"/>
  <c r="C80" s="1"/>
  <c r="D80" s="1"/>
  <c r="AC80"/>
  <c r="W80"/>
  <c r="AB80"/>
  <c r="AD80"/>
  <c r="AF80" s="1"/>
  <c r="I80"/>
  <c r="X80"/>
  <c r="T80"/>
  <c r="V80" s="1"/>
  <c r="AH80"/>
  <c r="J80"/>
  <c r="A81"/>
  <c r="E81" s="1"/>
  <c r="AJ79"/>
  <c r="AL79" s="1"/>
  <c r="AK79"/>
  <c r="G80"/>
  <c r="AA361" i="16" l="1"/>
  <c r="AF361"/>
  <c r="U362"/>
  <c r="Z362"/>
  <c r="T362"/>
  <c r="V362" s="1"/>
  <c r="AB362"/>
  <c r="E362"/>
  <c r="Y362"/>
  <c r="AA362" s="1"/>
  <c r="I362"/>
  <c r="AE362"/>
  <c r="W362"/>
  <c r="AD362"/>
  <c r="N362"/>
  <c r="H362"/>
  <c r="B362"/>
  <c r="C362" s="1"/>
  <c r="D362" s="1"/>
  <c r="AH362"/>
  <c r="K362"/>
  <c r="G362"/>
  <c r="AC362"/>
  <c r="J362"/>
  <c r="X362"/>
  <c r="AG362"/>
  <c r="A363"/>
  <c r="AI361"/>
  <c r="P361"/>
  <c r="O361"/>
  <c r="M361"/>
  <c r="L361"/>
  <c r="AK360"/>
  <c r="AJ360"/>
  <c r="AL360" s="1"/>
  <c r="AD81" i="17"/>
  <c r="AF81" s="1"/>
  <c r="Y81"/>
  <c r="AA81" s="1"/>
  <c r="W81"/>
  <c r="H81"/>
  <c r="AG81"/>
  <c r="AC81"/>
  <c r="I81"/>
  <c r="X81"/>
  <c r="J81"/>
  <c r="B81"/>
  <c r="C81" s="1"/>
  <c r="D81" s="1"/>
  <c r="AH81"/>
  <c r="T81"/>
  <c r="V81" s="1"/>
  <c r="AB81"/>
  <c r="A82"/>
  <c r="E82" s="1"/>
  <c r="AI80"/>
  <c r="G81"/>
  <c r="AF362" i="16" l="1"/>
  <c r="AI362"/>
  <c r="U363"/>
  <c r="Y363"/>
  <c r="I363"/>
  <c r="E363"/>
  <c r="B363"/>
  <c r="C363" s="1"/>
  <c r="D363" s="1"/>
  <c r="T363"/>
  <c r="V363" s="1"/>
  <c r="X363"/>
  <c r="N363"/>
  <c r="AB363"/>
  <c r="AH363"/>
  <c r="AC363"/>
  <c r="AE363"/>
  <c r="AD363"/>
  <c r="Z363"/>
  <c r="J363"/>
  <c r="H363"/>
  <c r="K363"/>
  <c r="W363"/>
  <c r="AG363"/>
  <c r="G363"/>
  <c r="A364"/>
  <c r="P362"/>
  <c r="O362"/>
  <c r="M362"/>
  <c r="L362"/>
  <c r="AK361"/>
  <c r="AJ361"/>
  <c r="AL361" s="1"/>
  <c r="AJ362"/>
  <c r="AL362" s="1"/>
  <c r="AK362"/>
  <c r="AD82" i="17"/>
  <c r="AF82" s="1"/>
  <c r="W82"/>
  <c r="J82"/>
  <c r="X82"/>
  <c r="AC82"/>
  <c r="I82"/>
  <c r="T82"/>
  <c r="V82" s="1"/>
  <c r="AG82"/>
  <c r="Y82"/>
  <c r="AA82" s="1"/>
  <c r="AH82"/>
  <c r="AB82"/>
  <c r="H82"/>
  <c r="B82"/>
  <c r="C82" s="1"/>
  <c r="D82" s="1"/>
  <c r="A83"/>
  <c r="E83" s="1"/>
  <c r="AJ80"/>
  <c r="AL80" s="1"/>
  <c r="AK80"/>
  <c r="AI81"/>
  <c r="G82"/>
  <c r="H364" i="16" l="1"/>
  <c r="U364"/>
  <c r="B364"/>
  <c r="C364" s="1"/>
  <c r="D364" s="1"/>
  <c r="K364"/>
  <c r="I364"/>
  <c r="AH364"/>
  <c r="Z364"/>
  <c r="G364"/>
  <c r="X364"/>
  <c r="AG364"/>
  <c r="T364"/>
  <c r="V364" s="1"/>
  <c r="N364"/>
  <c r="AC364"/>
  <c r="AE364"/>
  <c r="Y364"/>
  <c r="AB364"/>
  <c r="AD364"/>
  <c r="AF364" s="1"/>
  <c r="J364"/>
  <c r="W364"/>
  <c r="E364"/>
  <c r="A365"/>
  <c r="AI363"/>
  <c r="L363"/>
  <c r="O363"/>
  <c r="M363"/>
  <c r="P363"/>
  <c r="AA363"/>
  <c r="AF363"/>
  <c r="X83" i="17"/>
  <c r="Y83"/>
  <c r="AA83" s="1"/>
  <c r="J83"/>
  <c r="AB83"/>
  <c r="B83"/>
  <c r="C83" s="1"/>
  <c r="D83" s="1"/>
  <c r="AH83"/>
  <c r="AD83"/>
  <c r="AF83" s="1"/>
  <c r="W83"/>
  <c r="T83"/>
  <c r="V83" s="1"/>
  <c r="AG83"/>
  <c r="AC83"/>
  <c r="I83"/>
  <c r="H83"/>
  <c r="AK81"/>
  <c r="AJ81"/>
  <c r="AL81" s="1"/>
  <c r="AI82"/>
  <c r="G83"/>
  <c r="AI364" i="16" l="1"/>
  <c r="U365"/>
  <c r="Z365"/>
  <c r="T365"/>
  <c r="AB365"/>
  <c r="X365"/>
  <c r="AH365"/>
  <c r="G365"/>
  <c r="N365"/>
  <c r="AG365"/>
  <c r="K365"/>
  <c r="AD365"/>
  <c r="AE365"/>
  <c r="B365"/>
  <c r="C365" s="1"/>
  <c r="D365" s="1"/>
  <c r="H365"/>
  <c r="Y365"/>
  <c r="AA365" s="1"/>
  <c r="AC365"/>
  <c r="J365"/>
  <c r="W365"/>
  <c r="I365"/>
  <c r="E365"/>
  <c r="A366"/>
  <c r="AJ363"/>
  <c r="AL363" s="1"/>
  <c r="AK363"/>
  <c r="P364"/>
  <c r="O364"/>
  <c r="L364"/>
  <c r="M364"/>
  <c r="AJ364"/>
  <c r="AL364" s="1"/>
  <c r="AK364"/>
  <c r="AA364"/>
  <c r="AK82" i="17"/>
  <c r="AJ82"/>
  <c r="AL82" s="1"/>
  <c r="AI83"/>
  <c r="V365" i="16" l="1"/>
  <c r="J366"/>
  <c r="Z366"/>
  <c r="T366"/>
  <c r="AE366"/>
  <c r="AH366"/>
  <c r="AC366"/>
  <c r="I366"/>
  <c r="N366"/>
  <c r="Y366"/>
  <c r="AA366" s="1"/>
  <c r="E366"/>
  <c r="K366"/>
  <c r="AD366"/>
  <c r="X366"/>
  <c r="AB366"/>
  <c r="W366"/>
  <c r="H366"/>
  <c r="B366"/>
  <c r="C366" s="1"/>
  <c r="D366" s="1"/>
  <c r="G366"/>
  <c r="U366"/>
  <c r="AG366"/>
  <c r="A367"/>
  <c r="AI365"/>
  <c r="AF365"/>
  <c r="P365"/>
  <c r="O365"/>
  <c r="L365"/>
  <c r="M365"/>
  <c r="AJ83" i="17"/>
  <c r="AL83" s="1"/>
  <c r="AK83"/>
  <c r="AF366" i="16" l="1"/>
  <c r="L366"/>
  <c r="P366"/>
  <c r="O366"/>
  <c r="M366"/>
  <c r="B367"/>
  <c r="C367" s="1"/>
  <c r="D367" s="1"/>
  <c r="W367"/>
  <c r="AH367"/>
  <c r="U367"/>
  <c r="G367"/>
  <c r="T367"/>
  <c r="J367"/>
  <c r="E367"/>
  <c r="AE367"/>
  <c r="AG367"/>
  <c r="I367"/>
  <c r="X367"/>
  <c r="AC367"/>
  <c r="K367"/>
  <c r="N367"/>
  <c r="H367"/>
  <c r="Y367"/>
  <c r="AB367"/>
  <c r="AD367"/>
  <c r="AF367" s="1"/>
  <c r="Z367"/>
  <c r="A368"/>
  <c r="V366"/>
  <c r="AK365"/>
  <c r="AJ365"/>
  <c r="AL365" s="1"/>
  <c r="AI366"/>
  <c r="V367" l="1"/>
  <c r="P367"/>
  <c r="M367"/>
  <c r="O367"/>
  <c r="L367"/>
  <c r="AI367"/>
  <c r="AK366"/>
  <c r="AJ366"/>
  <c r="AL366" s="1"/>
  <c r="AA367"/>
  <c r="I368"/>
  <c r="W368"/>
  <c r="AE368"/>
  <c r="AG368"/>
  <c r="T368"/>
  <c r="J368"/>
  <c r="U368"/>
  <c r="N368"/>
  <c r="E368"/>
  <c r="AC368"/>
  <c r="Z368"/>
  <c r="AD368"/>
  <c r="K368"/>
  <c r="B368"/>
  <c r="C368" s="1"/>
  <c r="D368" s="1"/>
  <c r="AH368"/>
  <c r="G368"/>
  <c r="AB368"/>
  <c r="H368"/>
  <c r="X368"/>
  <c r="Y368"/>
  <c r="A369"/>
  <c r="AC369" l="1"/>
  <c r="AD369"/>
  <c r="I369"/>
  <c r="AH369"/>
  <c r="Z369"/>
  <c r="AB369"/>
  <c r="W369"/>
  <c r="K369"/>
  <c r="G369"/>
  <c r="Y369"/>
  <c r="U369"/>
  <c r="H369"/>
  <c r="B369"/>
  <c r="C369" s="1"/>
  <c r="D369" s="1"/>
  <c r="T369"/>
  <c r="AG369"/>
  <c r="X369"/>
  <c r="N369"/>
  <c r="AE369"/>
  <c r="E369"/>
  <c r="J369"/>
  <c r="A370"/>
  <c r="AK367"/>
  <c r="AJ367"/>
  <c r="AL367" s="1"/>
  <c r="AF368"/>
  <c r="AA368"/>
  <c r="AI368"/>
  <c r="L368"/>
  <c r="M368"/>
  <c r="P368"/>
  <c r="O368"/>
  <c r="V368"/>
  <c r="AA369" l="1"/>
  <c r="O369"/>
  <c r="P369"/>
  <c r="L369"/>
  <c r="M369"/>
  <c r="AG370"/>
  <c r="I370"/>
  <c r="AD370"/>
  <c r="AB370"/>
  <c r="AE370"/>
  <c r="Z370"/>
  <c r="E370"/>
  <c r="AC370"/>
  <c r="G370"/>
  <c r="K370"/>
  <c r="U370"/>
  <c r="Y370"/>
  <c r="J370"/>
  <c r="B370"/>
  <c r="C370" s="1"/>
  <c r="D370" s="1"/>
  <c r="W370"/>
  <c r="X370"/>
  <c r="H370"/>
  <c r="T370"/>
  <c r="AH370"/>
  <c r="N370"/>
  <c r="A371"/>
  <c r="V369"/>
  <c r="AF369"/>
  <c r="AI369"/>
  <c r="AJ368"/>
  <c r="AL368" s="1"/>
  <c r="AK368"/>
  <c r="V370" l="1"/>
  <c r="AF370"/>
  <c r="AI370"/>
  <c r="AK369"/>
  <c r="AJ369"/>
  <c r="AL369" s="1"/>
  <c r="AA370"/>
  <c r="P370"/>
  <c r="M370"/>
  <c r="O370"/>
  <c r="L370"/>
  <c r="AC371"/>
  <c r="K371"/>
  <c r="J371"/>
  <c r="U371"/>
  <c r="N371"/>
  <c r="H371"/>
  <c r="G371"/>
  <c r="AB371"/>
  <c r="AH371"/>
  <c r="AE371"/>
  <c r="Y371"/>
  <c r="AG371"/>
  <c r="Z371"/>
  <c r="AD371"/>
  <c r="AF371" s="1"/>
  <c r="X371"/>
  <c r="AI371" s="1"/>
  <c r="E371"/>
  <c r="I371"/>
  <c r="W371"/>
  <c r="B371"/>
  <c r="C371" s="1"/>
  <c r="D371" s="1"/>
  <c r="T371"/>
  <c r="V371" s="1"/>
  <c r="A372"/>
  <c r="AJ371" l="1"/>
  <c r="AL371" s="1"/>
  <c r="AK371"/>
  <c r="K372"/>
  <c r="X372"/>
  <c r="T372"/>
  <c r="U372"/>
  <c r="J372"/>
  <c r="I372"/>
  <c r="H372"/>
  <c r="E372"/>
  <c r="Z372"/>
  <c r="AH372"/>
  <c r="AE372"/>
  <c r="G372"/>
  <c r="AD372"/>
  <c r="AG372"/>
  <c r="Y372"/>
  <c r="B372"/>
  <c r="C372" s="1"/>
  <c r="D372" s="1"/>
  <c r="AB372"/>
  <c r="AC372"/>
  <c r="N372"/>
  <c r="W372"/>
  <c r="A373"/>
  <c r="O371"/>
  <c r="M371"/>
  <c r="P371"/>
  <c r="L371"/>
  <c r="AA371"/>
  <c r="AK370"/>
  <c r="AJ370"/>
  <c r="AL370" s="1"/>
  <c r="AF372" l="1"/>
  <c r="E373"/>
  <c r="I373"/>
  <c r="Y373"/>
  <c r="T373"/>
  <c r="K373"/>
  <c r="AE373"/>
  <c r="J373"/>
  <c r="AC373"/>
  <c r="N373"/>
  <c r="AB373"/>
  <c r="H373"/>
  <c r="AD373"/>
  <c r="AF373" s="1"/>
  <c r="X373"/>
  <c r="B373"/>
  <c r="C373" s="1"/>
  <c r="D373" s="1"/>
  <c r="AH373"/>
  <c r="G373"/>
  <c r="Z373"/>
  <c r="AG373"/>
  <c r="U373"/>
  <c r="W373"/>
  <c r="A374"/>
  <c r="V372"/>
  <c r="AI372"/>
  <c r="P372"/>
  <c r="O372"/>
  <c r="L372"/>
  <c r="M372"/>
  <c r="AA372"/>
  <c r="P373" l="1"/>
  <c r="M373"/>
  <c r="O373"/>
  <c r="L373"/>
  <c r="AE374"/>
  <c r="AG374"/>
  <c r="Z374"/>
  <c r="AD374"/>
  <c r="K374"/>
  <c r="B374"/>
  <c r="C374" s="1"/>
  <c r="D374" s="1"/>
  <c r="X374"/>
  <c r="AC374"/>
  <c r="J374"/>
  <c r="I374"/>
  <c r="AB374"/>
  <c r="W374"/>
  <c r="Y374"/>
  <c r="H374"/>
  <c r="T374"/>
  <c r="U374"/>
  <c r="AH374"/>
  <c r="N374"/>
  <c r="G374"/>
  <c r="E374"/>
  <c r="A375"/>
  <c r="V373"/>
  <c r="AK372"/>
  <c r="AJ372"/>
  <c r="AL372" s="1"/>
  <c r="AA373"/>
  <c r="AI373"/>
  <c r="AF374" l="1"/>
  <c r="AI374"/>
  <c r="AJ374" s="1"/>
  <c r="AL374" s="1"/>
  <c r="V374"/>
  <c r="AK373"/>
  <c r="AJ373"/>
  <c r="AL373" s="1"/>
  <c r="AA374"/>
  <c r="P374"/>
  <c r="O374"/>
  <c r="M374"/>
  <c r="L374"/>
  <c r="AB375"/>
  <c r="T375"/>
  <c r="Z375"/>
  <c r="N375"/>
  <c r="AH375"/>
  <c r="K375"/>
  <c r="G375"/>
  <c r="H375"/>
  <c r="Y375"/>
  <c r="J375"/>
  <c r="B375"/>
  <c r="C375" s="1"/>
  <c r="D375" s="1"/>
  <c r="AG375"/>
  <c r="E375"/>
  <c r="X375"/>
  <c r="AC375"/>
  <c r="AE375"/>
  <c r="U375"/>
  <c r="I375"/>
  <c r="W375"/>
  <c r="AD375"/>
  <c r="A376"/>
  <c r="AK374" l="1"/>
  <c r="AA375"/>
  <c r="AF375"/>
  <c r="AI375"/>
  <c r="AJ375" s="1"/>
  <c r="AL375" s="1"/>
  <c r="V375"/>
  <c r="AK375"/>
  <c r="M375"/>
  <c r="P375"/>
  <c r="O375"/>
  <c r="L375"/>
  <c r="AD376"/>
  <c r="N376"/>
  <c r="B376"/>
  <c r="C376" s="1"/>
  <c r="D376" s="1"/>
  <c r="I376"/>
  <c r="AE376"/>
  <c r="H376"/>
  <c r="AB376"/>
  <c r="E376"/>
  <c r="K376"/>
  <c r="Z376"/>
  <c r="AG376"/>
  <c r="AH376"/>
  <c r="G376"/>
  <c r="Y376"/>
  <c r="AA376" s="1"/>
  <c r="U376"/>
  <c r="J376"/>
  <c r="AC376"/>
  <c r="W376"/>
  <c r="X376"/>
  <c r="T376"/>
  <c r="A377"/>
  <c r="AF376" l="1"/>
  <c r="P376"/>
  <c r="L376"/>
  <c r="O376"/>
  <c r="M376"/>
  <c r="N377"/>
  <c r="AE377"/>
  <c r="X377"/>
  <c r="G377"/>
  <c r="B377"/>
  <c r="C377" s="1"/>
  <c r="D377" s="1"/>
  <c r="AB377"/>
  <c r="Z377"/>
  <c r="Y377"/>
  <c r="W377"/>
  <c r="J377"/>
  <c r="U377"/>
  <c r="AD377"/>
  <c r="I377"/>
  <c r="K377"/>
  <c r="E377"/>
  <c r="H377"/>
  <c r="AH377"/>
  <c r="T377"/>
  <c r="V377" s="1"/>
  <c r="AC377"/>
  <c r="AG377"/>
  <c r="A378"/>
  <c r="V376"/>
  <c r="AI376"/>
  <c r="O377" l="1"/>
  <c r="M377"/>
  <c r="L377"/>
  <c r="P377"/>
  <c r="AI377"/>
  <c r="AF377"/>
  <c r="AK376"/>
  <c r="AJ376"/>
  <c r="AL376" s="1"/>
  <c r="AC378"/>
  <c r="I378"/>
  <c r="H378"/>
  <c r="N378"/>
  <c r="J378"/>
  <c r="AB378"/>
  <c r="Z378"/>
  <c r="K378"/>
  <c r="X378"/>
  <c r="Y378"/>
  <c r="AA378" s="1"/>
  <c r="E378"/>
  <c r="W378"/>
  <c r="AH378"/>
  <c r="AG378"/>
  <c r="G378"/>
  <c r="T378"/>
  <c r="AE378"/>
  <c r="AD378"/>
  <c r="B378"/>
  <c r="C378" s="1"/>
  <c r="D378" s="1"/>
  <c r="U378"/>
  <c r="A379"/>
  <c r="AA377"/>
  <c r="V378" l="1"/>
  <c r="AF378"/>
  <c r="AJ377"/>
  <c r="AL377" s="1"/>
  <c r="AK377"/>
  <c r="AI378"/>
  <c r="T379"/>
  <c r="B379"/>
  <c r="C379" s="1"/>
  <c r="D379" s="1"/>
  <c r="G379"/>
  <c r="AE379"/>
  <c r="J379"/>
  <c r="AH379"/>
  <c r="AC379"/>
  <c r="H379"/>
  <c r="N379"/>
  <c r="I379"/>
  <c r="AD379"/>
  <c r="AB379"/>
  <c r="E379"/>
  <c r="AG379"/>
  <c r="X379"/>
  <c r="Z379"/>
  <c r="W379"/>
  <c r="Y379"/>
  <c r="U379"/>
  <c r="K379"/>
  <c r="A380"/>
  <c r="P378"/>
  <c r="O378"/>
  <c r="L378"/>
  <c r="M378"/>
  <c r="AA379" l="1"/>
  <c r="M379"/>
  <c r="P379"/>
  <c r="O379"/>
  <c r="L379"/>
  <c r="V379"/>
  <c r="AK378"/>
  <c r="AJ378"/>
  <c r="AL378" s="1"/>
  <c r="W380"/>
  <c r="AC380"/>
  <c r="H380"/>
  <c r="J380"/>
  <c r="AH380"/>
  <c r="G380"/>
  <c r="AG380"/>
  <c r="T380"/>
  <c r="U380"/>
  <c r="AD380"/>
  <c r="E380"/>
  <c r="Y380"/>
  <c r="B380"/>
  <c r="C380" s="1"/>
  <c r="D380" s="1"/>
  <c r="AE380"/>
  <c r="Z380"/>
  <c r="AB380"/>
  <c r="X380"/>
  <c r="K380"/>
  <c r="I380"/>
  <c r="N380"/>
  <c r="A381"/>
  <c r="AF379"/>
  <c r="AI379"/>
  <c r="AI380" l="1"/>
  <c r="AK380" s="1"/>
  <c r="AF380"/>
  <c r="AK379"/>
  <c r="AJ379"/>
  <c r="AL379" s="1"/>
  <c r="AA380"/>
  <c r="V380"/>
  <c r="Y381"/>
  <c r="B381"/>
  <c r="C381" s="1"/>
  <c r="D381" s="1"/>
  <c r="J381"/>
  <c r="AE381"/>
  <c r="X381"/>
  <c r="Z381"/>
  <c r="I381"/>
  <c r="W381"/>
  <c r="U381"/>
  <c r="H381"/>
  <c r="T381"/>
  <c r="AG381"/>
  <c r="AD381"/>
  <c r="AC381"/>
  <c r="N381"/>
  <c r="E381"/>
  <c r="AB381"/>
  <c r="AH381"/>
  <c r="K381"/>
  <c r="G381"/>
  <c r="A382"/>
  <c r="M380"/>
  <c r="O380"/>
  <c r="P380"/>
  <c r="L380"/>
  <c r="AJ380" l="1"/>
  <c r="AL380" s="1"/>
  <c r="AA381"/>
  <c r="AI381"/>
  <c r="V381"/>
  <c r="AK381"/>
  <c r="AJ381"/>
  <c r="AL381" s="1"/>
  <c r="AE382"/>
  <c r="U382"/>
  <c r="AC382"/>
  <c r="AD382"/>
  <c r="AF382" s="1"/>
  <c r="T382"/>
  <c r="B382"/>
  <c r="C382" s="1"/>
  <c r="D382" s="1"/>
  <c r="N382"/>
  <c r="AB382"/>
  <c r="I382"/>
  <c r="Z382"/>
  <c r="AG382"/>
  <c r="H382"/>
  <c r="K382"/>
  <c r="E382"/>
  <c r="Y382"/>
  <c r="AH382"/>
  <c r="J382"/>
  <c r="W382"/>
  <c r="G382"/>
  <c r="X382"/>
  <c r="AI382" s="1"/>
  <c r="A383"/>
  <c r="L381"/>
  <c r="O381"/>
  <c r="M381"/>
  <c r="P381"/>
  <c r="AF381"/>
  <c r="V382" l="1"/>
  <c r="Y383"/>
  <c r="AC383"/>
  <c r="X383"/>
  <c r="J383"/>
  <c r="Z383"/>
  <c r="G383"/>
  <c r="I383"/>
  <c r="AH383"/>
  <c r="U383"/>
  <c r="AG383"/>
  <c r="AE383"/>
  <c r="E383"/>
  <c r="W383"/>
  <c r="T383"/>
  <c r="K383"/>
  <c r="AD383"/>
  <c r="H383"/>
  <c r="B383"/>
  <c r="C383" s="1"/>
  <c r="D383" s="1"/>
  <c r="N383"/>
  <c r="AB383"/>
  <c r="A384"/>
  <c r="AJ382"/>
  <c r="AL382" s="1"/>
  <c r="AK382"/>
  <c r="AA382"/>
  <c r="P382"/>
  <c r="O382"/>
  <c r="M382"/>
  <c r="L382"/>
  <c r="G384" l="1"/>
  <c r="U384"/>
  <c r="T384"/>
  <c r="J384"/>
  <c r="AE384"/>
  <c r="I384"/>
  <c r="AG384"/>
  <c r="AD384"/>
  <c r="B384"/>
  <c r="C384" s="1"/>
  <c r="D384" s="1"/>
  <c r="AB384"/>
  <c r="Y384"/>
  <c r="AC384"/>
  <c r="H384"/>
  <c r="N384"/>
  <c r="W384"/>
  <c r="Z384"/>
  <c r="E384"/>
  <c r="K384"/>
  <c r="AH384"/>
  <c r="X384"/>
  <c r="A385"/>
  <c r="AI383"/>
  <c r="AF383"/>
  <c r="V383"/>
  <c r="P383"/>
  <c r="L383"/>
  <c r="O383"/>
  <c r="M383"/>
  <c r="AA383"/>
  <c r="AA384" l="1"/>
  <c r="AF384"/>
  <c r="V384"/>
  <c r="AI384"/>
  <c r="AJ383"/>
  <c r="AL383" s="1"/>
  <c r="AK383"/>
  <c r="I385"/>
  <c r="AD385"/>
  <c r="AH385"/>
  <c r="Z385"/>
  <c r="N385"/>
  <c r="G385"/>
  <c r="W385"/>
  <c r="U385"/>
  <c r="AG385"/>
  <c r="K385"/>
  <c r="E385"/>
  <c r="T385"/>
  <c r="AE385"/>
  <c r="H385"/>
  <c r="AB385"/>
  <c r="AC385"/>
  <c r="Y385"/>
  <c r="J385"/>
  <c r="X385"/>
  <c r="AI385" s="1"/>
  <c r="B385"/>
  <c r="C385" s="1"/>
  <c r="D385" s="1"/>
  <c r="A386"/>
  <c r="M384"/>
  <c r="P384"/>
  <c r="O384"/>
  <c r="L384"/>
  <c r="AF385" l="1"/>
  <c r="AA385"/>
  <c r="H386"/>
  <c r="N386"/>
  <c r="AH386"/>
  <c r="G386"/>
  <c r="K386"/>
  <c r="Y386"/>
  <c r="AG386"/>
  <c r="X386"/>
  <c r="U386"/>
  <c r="AD386"/>
  <c r="E386"/>
  <c r="B386"/>
  <c r="C386" s="1"/>
  <c r="D386" s="1"/>
  <c r="AE386"/>
  <c r="Z386"/>
  <c r="J386"/>
  <c r="I386"/>
  <c r="AC386"/>
  <c r="AB386"/>
  <c r="W386"/>
  <c r="T386"/>
  <c r="A387"/>
  <c r="V385"/>
  <c r="AJ385"/>
  <c r="AL385" s="1"/>
  <c r="AK385"/>
  <c r="M385"/>
  <c r="P385"/>
  <c r="O385"/>
  <c r="L385"/>
  <c r="AJ384"/>
  <c r="AL384" s="1"/>
  <c r="AK384"/>
  <c r="AI386" l="1"/>
  <c r="AF386"/>
  <c r="AA386"/>
  <c r="V386"/>
  <c r="M386"/>
  <c r="O386"/>
  <c r="L386"/>
  <c r="P386"/>
  <c r="H387"/>
  <c r="T387"/>
  <c r="AG387"/>
  <c r="AB387"/>
  <c r="AC387"/>
  <c r="U387"/>
  <c r="G387"/>
  <c r="N387"/>
  <c r="E387"/>
  <c r="AD387"/>
  <c r="Z387"/>
  <c r="B387"/>
  <c r="C387" s="1"/>
  <c r="D387" s="1"/>
  <c r="J387"/>
  <c r="I387"/>
  <c r="K387"/>
  <c r="AH387"/>
  <c r="Y387"/>
  <c r="AA387" s="1"/>
  <c r="AE387"/>
  <c r="X387"/>
  <c r="W387"/>
  <c r="A388"/>
  <c r="AJ386"/>
  <c r="AL386" s="1"/>
  <c r="AK386"/>
  <c r="AI387" l="1"/>
  <c r="L387"/>
  <c r="M387"/>
  <c r="P387"/>
  <c r="O387"/>
  <c r="V387"/>
  <c r="Z388"/>
  <c r="U388"/>
  <c r="K388"/>
  <c r="T388"/>
  <c r="Y388"/>
  <c r="AA388" s="1"/>
  <c r="W388"/>
  <c r="J388"/>
  <c r="H388"/>
  <c r="AH388"/>
  <c r="N388"/>
  <c r="G388"/>
  <c r="I388"/>
  <c r="AC388"/>
  <c r="AE388"/>
  <c r="E388"/>
  <c r="AD388"/>
  <c r="AG388"/>
  <c r="B388"/>
  <c r="C388" s="1"/>
  <c r="D388" s="1"/>
  <c r="AB388"/>
  <c r="X388"/>
  <c r="A389"/>
  <c r="AK387"/>
  <c r="AJ387"/>
  <c r="AL387" s="1"/>
  <c r="AF387"/>
  <c r="AF388" l="1"/>
  <c r="V388"/>
  <c r="P388"/>
  <c r="O388"/>
  <c r="M388"/>
  <c r="L388"/>
  <c r="AG389"/>
  <c r="H389"/>
  <c r="U389"/>
  <c r="G389"/>
  <c r="W389"/>
  <c r="E389"/>
  <c r="AH389"/>
  <c r="T389"/>
  <c r="AE389"/>
  <c r="AD389"/>
  <c r="Z389"/>
  <c r="B389"/>
  <c r="C389" s="1"/>
  <c r="D389" s="1"/>
  <c r="J389"/>
  <c r="AC389"/>
  <c r="N389"/>
  <c r="AB389"/>
  <c r="X389"/>
  <c r="K389"/>
  <c r="Y389"/>
  <c r="I389"/>
  <c r="A390"/>
  <c r="AI388"/>
  <c r="AF389" l="1"/>
  <c r="V389"/>
  <c r="AA389"/>
  <c r="O389"/>
  <c r="M389"/>
  <c r="L389"/>
  <c r="P389"/>
  <c r="AI389"/>
  <c r="AJ388"/>
  <c r="AL388" s="1"/>
  <c r="AK388"/>
  <c r="K390"/>
  <c r="J390"/>
  <c r="W390"/>
  <c r="I390"/>
  <c r="AB390"/>
  <c r="H390"/>
  <c r="E390"/>
  <c r="AH390"/>
  <c r="AG390"/>
  <c r="G390"/>
  <c r="N390"/>
  <c r="T390"/>
  <c r="Y390"/>
  <c r="AC390"/>
  <c r="AE390"/>
  <c r="X390"/>
  <c r="AD390"/>
  <c r="B390"/>
  <c r="C390" s="1"/>
  <c r="D390" s="1"/>
  <c r="Z390"/>
  <c r="U390"/>
  <c r="A391"/>
  <c r="V390" l="1"/>
  <c r="AA390"/>
  <c r="AF390"/>
  <c r="AI390"/>
  <c r="AJ390"/>
  <c r="AL390" s="1"/>
  <c r="AK390"/>
  <c r="AJ389"/>
  <c r="AL389" s="1"/>
  <c r="AK389"/>
  <c r="P390"/>
  <c r="O390"/>
  <c r="L390"/>
  <c r="M390"/>
  <c r="G391"/>
  <c r="AD391"/>
  <c r="AG391"/>
  <c r="Z391"/>
  <c r="U391"/>
  <c r="H391"/>
  <c r="E391"/>
  <c r="T391"/>
  <c r="AE391"/>
  <c r="W391"/>
  <c r="AB391"/>
  <c r="AC391"/>
  <c r="X391"/>
  <c r="Y391"/>
  <c r="N391"/>
  <c r="J391"/>
  <c r="I391"/>
  <c r="K391"/>
  <c r="AH391"/>
  <c r="B391"/>
  <c r="C391" s="1"/>
  <c r="D391" s="1"/>
  <c r="A392"/>
  <c r="AF391" l="1"/>
  <c r="V391"/>
  <c r="AI391"/>
  <c r="W392"/>
  <c r="AB392"/>
  <c r="AG392"/>
  <c r="H392"/>
  <c r="AC392"/>
  <c r="AH392"/>
  <c r="N392"/>
  <c r="G392"/>
  <c r="T392"/>
  <c r="Y392"/>
  <c r="AA392" s="1"/>
  <c r="U392"/>
  <c r="AD392"/>
  <c r="E392"/>
  <c r="B392"/>
  <c r="C392" s="1"/>
  <c r="D392" s="1"/>
  <c r="AE392"/>
  <c r="Z392"/>
  <c r="K392"/>
  <c r="X392"/>
  <c r="I392"/>
  <c r="J392"/>
  <c r="A393"/>
  <c r="AA391"/>
  <c r="M391"/>
  <c r="L391"/>
  <c r="P391"/>
  <c r="O391"/>
  <c r="AK391"/>
  <c r="AJ391"/>
  <c r="AL391" s="1"/>
  <c r="AI392" l="1"/>
  <c r="AF392"/>
  <c r="V392"/>
  <c r="AD393"/>
  <c r="W393"/>
  <c r="Z393"/>
  <c r="H393"/>
  <c r="U393"/>
  <c r="B393"/>
  <c r="C393" s="1"/>
  <c r="D393" s="1"/>
  <c r="T393"/>
  <c r="V393" s="1"/>
  <c r="N393"/>
  <c r="AH393"/>
  <c r="AG393"/>
  <c r="K393"/>
  <c r="AB393"/>
  <c r="AE393"/>
  <c r="X393"/>
  <c r="J393"/>
  <c r="I393"/>
  <c r="E393"/>
  <c r="AC393"/>
  <c r="G393"/>
  <c r="Y393"/>
  <c r="AA393" s="1"/>
  <c r="A394"/>
  <c r="AJ392"/>
  <c r="AL392" s="1"/>
  <c r="AK392"/>
  <c r="O392"/>
  <c r="L392"/>
  <c r="P392"/>
  <c r="M392"/>
  <c r="M393" l="1"/>
  <c r="O393"/>
  <c r="L393"/>
  <c r="P393"/>
  <c r="AB394"/>
  <c r="E394"/>
  <c r="G394"/>
  <c r="W394"/>
  <c r="N394"/>
  <c r="AH394"/>
  <c r="Y394"/>
  <c r="AD394"/>
  <c r="AG394"/>
  <c r="U394"/>
  <c r="B394"/>
  <c r="C394" s="1"/>
  <c r="D394" s="1"/>
  <c r="AC394"/>
  <c r="Z394"/>
  <c r="H394"/>
  <c r="K394"/>
  <c r="AE394"/>
  <c r="I394"/>
  <c r="X394"/>
  <c r="T394"/>
  <c r="J394"/>
  <c r="A395"/>
  <c r="AF393"/>
  <c r="AI393"/>
  <c r="V394" l="1"/>
  <c r="AA394"/>
  <c r="AF394"/>
  <c r="AI394"/>
  <c r="AJ394" s="1"/>
  <c r="AL394" s="1"/>
  <c r="L394"/>
  <c r="P394"/>
  <c r="O394"/>
  <c r="M394"/>
  <c r="AJ393"/>
  <c r="AL393" s="1"/>
  <c r="AK393"/>
  <c r="W395"/>
  <c r="K395"/>
  <c r="T395"/>
  <c r="U395"/>
  <c r="AB395"/>
  <c r="N395"/>
  <c r="J395"/>
  <c r="Z395"/>
  <c r="AE395"/>
  <c r="Y395"/>
  <c r="AH395"/>
  <c r="H395"/>
  <c r="G395"/>
  <c r="E395"/>
  <c r="AD395"/>
  <c r="AF395" s="1"/>
  <c r="AG395"/>
  <c r="I395"/>
  <c r="AC395"/>
  <c r="X395"/>
  <c r="B395"/>
  <c r="C395" s="1"/>
  <c r="D395" s="1"/>
  <c r="A396"/>
  <c r="AK394" l="1"/>
  <c r="V395"/>
  <c r="AA395"/>
  <c r="M395"/>
  <c r="L395"/>
  <c r="P395"/>
  <c r="O395"/>
  <c r="AI395"/>
  <c r="K396"/>
  <c r="H396"/>
  <c r="E396"/>
  <c r="X396"/>
  <c r="Z396"/>
  <c r="Y396"/>
  <c r="AB396"/>
  <c r="W396"/>
  <c r="AC396"/>
  <c r="AH396"/>
  <c r="U396"/>
  <c r="N396"/>
  <c r="G396"/>
  <c r="T396"/>
  <c r="AD396"/>
  <c r="AG396"/>
  <c r="B396"/>
  <c r="C396" s="1"/>
  <c r="D396" s="1"/>
  <c r="AE396"/>
  <c r="I396"/>
  <c r="J396"/>
  <c r="A397"/>
  <c r="V396" l="1"/>
  <c r="AI396"/>
  <c r="AJ396" s="1"/>
  <c r="AL396" s="1"/>
  <c r="AA396"/>
  <c r="AK396"/>
  <c r="AF396"/>
  <c r="P396"/>
  <c r="L396"/>
  <c r="O396"/>
  <c r="M396"/>
  <c r="B397"/>
  <c r="C397" s="1"/>
  <c r="D397" s="1"/>
  <c r="N397"/>
  <c r="Z397"/>
  <c r="AE397"/>
  <c r="K397"/>
  <c r="J397"/>
  <c r="T397"/>
  <c r="AH397"/>
  <c r="AG397"/>
  <c r="AC397"/>
  <c r="W397"/>
  <c r="H397"/>
  <c r="AB397"/>
  <c r="G397"/>
  <c r="X397"/>
  <c r="AI397" s="1"/>
  <c r="E397"/>
  <c r="I397"/>
  <c r="Y397"/>
  <c r="AD397"/>
  <c r="U397"/>
  <c r="A398"/>
  <c r="AK395"/>
  <c r="AJ395"/>
  <c r="AL395" s="1"/>
  <c r="O397" l="1"/>
  <c r="M397"/>
  <c r="P397"/>
  <c r="L397"/>
  <c r="AJ397"/>
  <c r="AL397" s="1"/>
  <c r="AK397"/>
  <c r="AF397"/>
  <c r="V397"/>
  <c r="AH398"/>
  <c r="Y398"/>
  <c r="AG398"/>
  <c r="G398"/>
  <c r="X398"/>
  <c r="AC398"/>
  <c r="T398"/>
  <c r="B398"/>
  <c r="C398" s="1"/>
  <c r="D398" s="1"/>
  <c r="AB398"/>
  <c r="W398"/>
  <c r="U398"/>
  <c r="AE398"/>
  <c r="N398"/>
  <c r="Z398"/>
  <c r="J398"/>
  <c r="AD398"/>
  <c r="AF398" s="1"/>
  <c r="H398"/>
  <c r="I398"/>
  <c r="E398"/>
  <c r="K398"/>
  <c r="A399"/>
  <c r="AA397"/>
  <c r="AA398" l="1"/>
  <c r="X399"/>
  <c r="AC399"/>
  <c r="I399"/>
  <c r="H399"/>
  <c r="AH399"/>
  <c r="E399"/>
  <c r="G399"/>
  <c r="Z399"/>
  <c r="AE399"/>
  <c r="AD399"/>
  <c r="Y399"/>
  <c r="B399"/>
  <c r="C399" s="1"/>
  <c r="D399" s="1"/>
  <c r="U399"/>
  <c r="T399"/>
  <c r="V399" s="1"/>
  <c r="W399"/>
  <c r="N399"/>
  <c r="AG399"/>
  <c r="K399"/>
  <c r="AB399"/>
  <c r="J399"/>
  <c r="A400"/>
  <c r="L398"/>
  <c r="M398"/>
  <c r="O398"/>
  <c r="P398"/>
  <c r="V398"/>
  <c r="AI398"/>
  <c r="AA399" l="1"/>
  <c r="AF399"/>
  <c r="M399"/>
  <c r="P399"/>
  <c r="O399"/>
  <c r="L399"/>
  <c r="AJ398"/>
  <c r="AL398" s="1"/>
  <c r="AK398"/>
  <c r="I400"/>
  <c r="W400"/>
  <c r="AG400"/>
  <c r="AB400"/>
  <c r="T400"/>
  <c r="Y400"/>
  <c r="N400"/>
  <c r="U400"/>
  <c r="AH400"/>
  <c r="AE400"/>
  <c r="H400"/>
  <c r="K400"/>
  <c r="G400"/>
  <c r="J400"/>
  <c r="AD400"/>
  <c r="AF400" s="1"/>
  <c r="AC400"/>
  <c r="B400"/>
  <c r="C400" s="1"/>
  <c r="D400" s="1"/>
  <c r="Z400"/>
  <c r="X400"/>
  <c r="E400"/>
  <c r="A401"/>
  <c r="AI399"/>
  <c r="V400" l="1"/>
  <c r="AA400"/>
  <c r="O400"/>
  <c r="P400"/>
  <c r="M400"/>
  <c r="L400"/>
  <c r="AE401"/>
  <c r="AC401"/>
  <c r="B401"/>
  <c r="C401" s="1"/>
  <c r="D401" s="1"/>
  <c r="T401"/>
  <c r="J401"/>
  <c r="K401"/>
  <c r="U401"/>
  <c r="AB401"/>
  <c r="AD401"/>
  <c r="N401"/>
  <c r="Z401"/>
  <c r="I401"/>
  <c r="AH401"/>
  <c r="H401"/>
  <c r="G401"/>
  <c r="Y401"/>
  <c r="AA401" s="1"/>
  <c r="X401"/>
  <c r="W401"/>
  <c r="E401"/>
  <c r="AG401"/>
  <c r="A402"/>
  <c r="AK399"/>
  <c r="AJ399"/>
  <c r="AL399" s="1"/>
  <c r="AI400"/>
  <c r="AI401" l="1"/>
  <c r="AK401" s="1"/>
  <c r="M401"/>
  <c r="P401"/>
  <c r="O401"/>
  <c r="L401"/>
  <c r="AJ400"/>
  <c r="AL400" s="1"/>
  <c r="AK400"/>
  <c r="V401"/>
  <c r="Z402"/>
  <c r="H402"/>
  <c r="W402"/>
  <c r="N402"/>
  <c r="U402"/>
  <c r="AB402"/>
  <c r="T402"/>
  <c r="V402" s="1"/>
  <c r="AC402"/>
  <c r="E402"/>
  <c r="AH402"/>
  <c r="AG402"/>
  <c r="J402"/>
  <c r="G402"/>
  <c r="K402"/>
  <c r="AD402"/>
  <c r="AE402"/>
  <c r="B402"/>
  <c r="C402" s="1"/>
  <c r="D402" s="1"/>
  <c r="X402"/>
  <c r="I402"/>
  <c r="Y402"/>
  <c r="A403"/>
  <c r="AF401"/>
  <c r="AJ401" l="1"/>
  <c r="AL401" s="1"/>
  <c r="AF402"/>
  <c r="P402"/>
  <c r="O402"/>
  <c r="M402"/>
  <c r="L402"/>
  <c r="K403"/>
  <c r="J403"/>
  <c r="AB403"/>
  <c r="E403"/>
  <c r="G403"/>
  <c r="W403"/>
  <c r="H403"/>
  <c r="Y403"/>
  <c r="B403"/>
  <c r="C403" s="1"/>
  <c r="D403" s="1"/>
  <c r="U403"/>
  <c r="X403"/>
  <c r="N403"/>
  <c r="I403"/>
  <c r="AH403"/>
  <c r="T403"/>
  <c r="AG403"/>
  <c r="AD403"/>
  <c r="AC403"/>
  <c r="Z403"/>
  <c r="AE403"/>
  <c r="A404"/>
  <c r="AA402"/>
  <c r="AI402"/>
  <c r="V403" l="1"/>
  <c r="AA403"/>
  <c r="AF403"/>
  <c r="L403"/>
  <c r="M403"/>
  <c r="O403"/>
  <c r="P403"/>
  <c r="AI403"/>
  <c r="AJ402"/>
  <c r="AL402" s="1"/>
  <c r="AK402"/>
  <c r="X404"/>
  <c r="N404"/>
  <c r="AD404"/>
  <c r="B404"/>
  <c r="C404" s="1"/>
  <c r="D404" s="1"/>
  <c r="Z404"/>
  <c r="W404"/>
  <c r="G404"/>
  <c r="AC404"/>
  <c r="K404"/>
  <c r="U404"/>
  <c r="H404"/>
  <c r="AH404"/>
  <c r="AE404"/>
  <c r="T404"/>
  <c r="V404" s="1"/>
  <c r="J404"/>
  <c r="I404"/>
  <c r="E404"/>
  <c r="AB404"/>
  <c r="AG404"/>
  <c r="Y404"/>
  <c r="AA404" s="1"/>
  <c r="A405"/>
  <c r="AF404" l="1"/>
  <c r="AI404"/>
  <c r="M404"/>
  <c r="P404"/>
  <c r="O404"/>
  <c r="L404"/>
  <c r="G405"/>
  <c r="AG405"/>
  <c r="U405"/>
  <c r="AD405"/>
  <c r="AE405"/>
  <c r="B405"/>
  <c r="C405" s="1"/>
  <c r="D405" s="1"/>
  <c r="N405"/>
  <c r="Y405"/>
  <c r="K405"/>
  <c r="J405"/>
  <c r="X405"/>
  <c r="AC405"/>
  <c r="W405"/>
  <c r="T405"/>
  <c r="H405"/>
  <c r="I405"/>
  <c r="E405"/>
  <c r="Z405"/>
  <c r="AB405"/>
  <c r="AH405"/>
  <c r="A406"/>
  <c r="AJ403"/>
  <c r="AL403" s="1"/>
  <c r="AK403"/>
  <c r="AF405" l="1"/>
  <c r="V405"/>
  <c r="AI405"/>
  <c r="K406"/>
  <c r="Y406"/>
  <c r="AH406"/>
  <c r="X406"/>
  <c r="W406"/>
  <c r="AG406"/>
  <c r="I406"/>
  <c r="U406"/>
  <c r="T406"/>
  <c r="N406"/>
  <c r="AB406"/>
  <c r="H406"/>
  <c r="G406"/>
  <c r="AE406"/>
  <c r="B406"/>
  <c r="C406" s="1"/>
  <c r="D406" s="1"/>
  <c r="J406"/>
  <c r="AC406"/>
  <c r="AD406"/>
  <c r="AF406" s="1"/>
  <c r="Z406"/>
  <c r="E406"/>
  <c r="A407"/>
  <c r="P405"/>
  <c r="M405"/>
  <c r="L405"/>
  <c r="O405"/>
  <c r="AA405"/>
  <c r="AK404"/>
  <c r="AJ404"/>
  <c r="AL404" s="1"/>
  <c r="V406" l="1"/>
  <c r="Z407"/>
  <c r="Y407"/>
  <c r="U407"/>
  <c r="AC407"/>
  <c r="K407"/>
  <c r="X407"/>
  <c r="W407"/>
  <c r="AH407"/>
  <c r="B407"/>
  <c r="C407" s="1"/>
  <c r="D407" s="1"/>
  <c r="AG407"/>
  <c r="H407"/>
  <c r="G407"/>
  <c r="I407"/>
  <c r="AE407"/>
  <c r="N407"/>
  <c r="J407"/>
  <c r="T407"/>
  <c r="V407" s="1"/>
  <c r="AD407"/>
  <c r="AF407" s="1"/>
  <c r="AB407"/>
  <c r="E407"/>
  <c r="A408"/>
  <c r="AA406"/>
  <c r="AI406"/>
  <c r="O406"/>
  <c r="M406"/>
  <c r="P406"/>
  <c r="L406"/>
  <c r="AK405"/>
  <c r="AJ405"/>
  <c r="AL405" s="1"/>
  <c r="AA407" l="1"/>
  <c r="M407"/>
  <c r="O407"/>
  <c r="L407"/>
  <c r="P407"/>
  <c r="AG408"/>
  <c r="E408"/>
  <c r="AH408"/>
  <c r="J408"/>
  <c r="B408"/>
  <c r="C408" s="1"/>
  <c r="D408" s="1"/>
  <c r="I408"/>
  <c r="G408"/>
  <c r="H408"/>
  <c r="AD408"/>
  <c r="AE408"/>
  <c r="X408"/>
  <c r="U408"/>
  <c r="AB408"/>
  <c r="AC408"/>
  <c r="Z408"/>
  <c r="W408"/>
  <c r="T408"/>
  <c r="V408" s="1"/>
  <c r="K408"/>
  <c r="Y408"/>
  <c r="AA408" s="1"/>
  <c r="N408"/>
  <c r="A409"/>
  <c r="AJ406"/>
  <c r="AL406" s="1"/>
  <c r="AK406"/>
  <c r="AI407"/>
  <c r="L408" l="1"/>
  <c r="M408"/>
  <c r="O408"/>
  <c r="P408"/>
  <c r="AJ407"/>
  <c r="AL407" s="1"/>
  <c r="AK407"/>
  <c r="AI408"/>
  <c r="W409"/>
  <c r="K409"/>
  <c r="X409"/>
  <c r="U409"/>
  <c r="I409"/>
  <c r="N409"/>
  <c r="J409"/>
  <c r="T409"/>
  <c r="AH409"/>
  <c r="AD409"/>
  <c r="Z409"/>
  <c r="B409"/>
  <c r="C409" s="1"/>
  <c r="D409" s="1"/>
  <c r="AE409"/>
  <c r="AB409"/>
  <c r="G409"/>
  <c r="AG409"/>
  <c r="H409"/>
  <c r="E409"/>
  <c r="AC409"/>
  <c r="Y409"/>
  <c r="A410"/>
  <c r="AF408"/>
  <c r="AI409" l="1"/>
  <c r="AK409" s="1"/>
  <c r="AJ409"/>
  <c r="AL409" s="1"/>
  <c r="AF409"/>
  <c r="H410"/>
  <c r="G410"/>
  <c r="X410"/>
  <c r="AG410"/>
  <c r="Z410"/>
  <c r="AC410"/>
  <c r="J410"/>
  <c r="K410"/>
  <c r="E410"/>
  <c r="AH410"/>
  <c r="Y410"/>
  <c r="T410"/>
  <c r="W410"/>
  <c r="AD410"/>
  <c r="U410"/>
  <c r="B410"/>
  <c r="C410" s="1"/>
  <c r="D410" s="1"/>
  <c r="N410"/>
  <c r="AB410"/>
  <c r="I410"/>
  <c r="AE410"/>
  <c r="A411"/>
  <c r="V409"/>
  <c r="L409"/>
  <c r="O409"/>
  <c r="M409"/>
  <c r="P409"/>
  <c r="AK408"/>
  <c r="AJ408"/>
  <c r="AL408" s="1"/>
  <c r="AA409"/>
  <c r="P410" l="1"/>
  <c r="O410"/>
  <c r="M410"/>
  <c r="L410"/>
  <c r="AF410"/>
  <c r="V410"/>
  <c r="AA410"/>
  <c r="I411"/>
  <c r="H411"/>
  <c r="AH411"/>
  <c r="AC411"/>
  <c r="Y411"/>
  <c r="AB411"/>
  <c r="G411"/>
  <c r="E411"/>
  <c r="T411"/>
  <c r="AD411"/>
  <c r="Z411"/>
  <c r="B411"/>
  <c r="C411" s="1"/>
  <c r="D411" s="1"/>
  <c r="U411"/>
  <c r="AG411"/>
  <c r="W411"/>
  <c r="N411"/>
  <c r="K411"/>
  <c r="J411"/>
  <c r="X411"/>
  <c r="AE411"/>
  <c r="A412"/>
  <c r="AI410"/>
  <c r="AA411" l="1"/>
  <c r="AF411"/>
  <c r="Y412"/>
  <c r="K412"/>
  <c r="AE412"/>
  <c r="G412"/>
  <c r="AD412"/>
  <c r="W412"/>
  <c r="B412"/>
  <c r="C412" s="1"/>
  <c r="D412" s="1"/>
  <c r="U412"/>
  <c r="X412"/>
  <c r="Z412"/>
  <c r="N412"/>
  <c r="H412"/>
  <c r="I412"/>
  <c r="AG412"/>
  <c r="AH412"/>
  <c r="AB412"/>
  <c r="J412"/>
  <c r="AC412"/>
  <c r="T412"/>
  <c r="E412"/>
  <c r="A413"/>
  <c r="AI411"/>
  <c r="L411"/>
  <c r="M411"/>
  <c r="O411"/>
  <c r="P411"/>
  <c r="AJ410"/>
  <c r="AL410" s="1"/>
  <c r="AK410"/>
  <c r="V411"/>
  <c r="AI412" l="1"/>
  <c r="AK412" s="1"/>
  <c r="AF412"/>
  <c r="AK411"/>
  <c r="AJ411"/>
  <c r="AL411" s="1"/>
  <c r="V412"/>
  <c r="O412"/>
  <c r="P412"/>
  <c r="M412"/>
  <c r="L412"/>
  <c r="I413"/>
  <c r="Y413"/>
  <c r="AH413"/>
  <c r="W413"/>
  <c r="K413"/>
  <c r="G413"/>
  <c r="U413"/>
  <c r="N413"/>
  <c r="AG413"/>
  <c r="AD413"/>
  <c r="J413"/>
  <c r="E413"/>
  <c r="AE413"/>
  <c r="Z413"/>
  <c r="T413"/>
  <c r="H413"/>
  <c r="AB413"/>
  <c r="AC413"/>
  <c r="X413"/>
  <c r="B413"/>
  <c r="C413" s="1"/>
  <c r="D413" s="1"/>
  <c r="A414"/>
  <c r="AA412"/>
  <c r="AJ412" l="1"/>
  <c r="AL412" s="1"/>
  <c r="V413"/>
  <c r="AA413"/>
  <c r="AF413"/>
  <c r="Z414"/>
  <c r="AE414"/>
  <c r="W414"/>
  <c r="K414"/>
  <c r="AC414"/>
  <c r="X414"/>
  <c r="U414"/>
  <c r="H414"/>
  <c r="I414"/>
  <c r="Y414"/>
  <c r="T414"/>
  <c r="AH414"/>
  <c r="N414"/>
  <c r="G414"/>
  <c r="J414"/>
  <c r="AD414"/>
  <c r="AF414" s="1"/>
  <c r="AG414"/>
  <c r="B414"/>
  <c r="C414" s="1"/>
  <c r="D414" s="1"/>
  <c r="AB414"/>
  <c r="E414"/>
  <c r="A415"/>
  <c r="P413"/>
  <c r="O413"/>
  <c r="M413"/>
  <c r="L413"/>
  <c r="AI413"/>
  <c r="AA414" l="1"/>
  <c r="AI414"/>
  <c r="AK414" s="1"/>
  <c r="V414"/>
  <c r="I415"/>
  <c r="E415"/>
  <c r="AB415"/>
  <c r="T415"/>
  <c r="AE415"/>
  <c r="Z415"/>
  <c r="AD415"/>
  <c r="AC415"/>
  <c r="U415"/>
  <c r="B415"/>
  <c r="C415" s="1"/>
  <c r="D415" s="1"/>
  <c r="W415"/>
  <c r="N415"/>
  <c r="K415"/>
  <c r="H415"/>
  <c r="Y415"/>
  <c r="J415"/>
  <c r="AH415"/>
  <c r="G415"/>
  <c r="X415"/>
  <c r="AG415"/>
  <c r="A416"/>
  <c r="O414"/>
  <c r="M414"/>
  <c r="P414"/>
  <c r="L414"/>
  <c r="AK413"/>
  <c r="AJ413"/>
  <c r="AL413" s="1"/>
  <c r="AJ414" l="1"/>
  <c r="AL414" s="1"/>
  <c r="AF415"/>
  <c r="AI415"/>
  <c r="AK415" s="1"/>
  <c r="V415"/>
  <c r="B416"/>
  <c r="C416" s="1"/>
  <c r="D416" s="1"/>
  <c r="Z416"/>
  <c r="AB416"/>
  <c r="K416"/>
  <c r="AE416"/>
  <c r="X416"/>
  <c r="Y416"/>
  <c r="AA416" s="1"/>
  <c r="AC416"/>
  <c r="J416"/>
  <c r="AH416"/>
  <c r="W416"/>
  <c r="G416"/>
  <c r="N416"/>
  <c r="T416"/>
  <c r="AG416"/>
  <c r="I416"/>
  <c r="U416"/>
  <c r="H416"/>
  <c r="E416"/>
  <c r="AD416"/>
  <c r="A417"/>
  <c r="AA415"/>
  <c r="O415"/>
  <c r="M415"/>
  <c r="L415"/>
  <c r="P415"/>
  <c r="AJ415" l="1"/>
  <c r="AL415" s="1"/>
  <c r="AF416"/>
  <c r="AI416"/>
  <c r="X417"/>
  <c r="E417"/>
  <c r="T417"/>
  <c r="I417"/>
  <c r="AE417"/>
  <c r="W417"/>
  <c r="Z417"/>
  <c r="H417"/>
  <c r="Y417"/>
  <c r="AH417"/>
  <c r="U417"/>
  <c r="G417"/>
  <c r="K417"/>
  <c r="AD417"/>
  <c r="AC417"/>
  <c r="AG417"/>
  <c r="J417"/>
  <c r="B417"/>
  <c r="C417" s="1"/>
  <c r="D417" s="1"/>
  <c r="AB417"/>
  <c r="N417"/>
  <c r="A418"/>
  <c r="O416"/>
  <c r="M416"/>
  <c r="L416"/>
  <c r="P416"/>
  <c r="V416"/>
  <c r="AA417" l="1"/>
  <c r="AD418"/>
  <c r="AH418"/>
  <c r="B418"/>
  <c r="C418" s="1"/>
  <c r="D418" s="1"/>
  <c r="G418"/>
  <c r="W418"/>
  <c r="AC418"/>
  <c r="T418"/>
  <c r="N418"/>
  <c r="AE418"/>
  <c r="Z418"/>
  <c r="E418"/>
  <c r="K418"/>
  <c r="AG418"/>
  <c r="Y418"/>
  <c r="AB418"/>
  <c r="J418"/>
  <c r="U418"/>
  <c r="I418"/>
  <c r="X418"/>
  <c r="H418"/>
  <c r="A419"/>
  <c r="AF417"/>
  <c r="P417"/>
  <c r="M417"/>
  <c r="L417"/>
  <c r="O417"/>
  <c r="AI417"/>
  <c r="V417"/>
  <c r="AK416"/>
  <c r="AJ416"/>
  <c r="AL416" s="1"/>
  <c r="V418" l="1"/>
  <c r="AI418"/>
  <c r="O418"/>
  <c r="P418"/>
  <c r="L418"/>
  <c r="M418"/>
  <c r="Y419"/>
  <c r="N419"/>
  <c r="AE419"/>
  <c r="J419"/>
  <c r="H419"/>
  <c r="AD419"/>
  <c r="X419"/>
  <c r="B419"/>
  <c r="C419" s="1"/>
  <c r="D419" s="1"/>
  <c r="I419"/>
  <c r="Z419"/>
  <c r="AH419"/>
  <c r="AB419"/>
  <c r="G419"/>
  <c r="E419"/>
  <c r="AC419"/>
  <c r="AG419"/>
  <c r="T419"/>
  <c r="U419"/>
  <c r="K419"/>
  <c r="W419"/>
  <c r="A420"/>
  <c r="AA418"/>
  <c r="AK418"/>
  <c r="AJ418"/>
  <c r="AL418" s="1"/>
  <c r="AJ417"/>
  <c r="AL417" s="1"/>
  <c r="AK417"/>
  <c r="AF418"/>
  <c r="AI419" l="1"/>
  <c r="AK419" s="1"/>
  <c r="AA419"/>
  <c r="AF419"/>
  <c r="AJ419"/>
  <c r="AL419" s="1"/>
  <c r="P419"/>
  <c r="M419"/>
  <c r="L419"/>
  <c r="O419"/>
  <c r="V419"/>
  <c r="AC420"/>
  <c r="J420"/>
  <c r="N420"/>
  <c r="AB420"/>
  <c r="Z420"/>
  <c r="K420"/>
  <c r="AD420"/>
  <c r="AH420"/>
  <c r="X420"/>
  <c r="G420"/>
  <c r="I420"/>
  <c r="AG420"/>
  <c r="W420"/>
  <c r="U420"/>
  <c r="H420"/>
  <c r="Y420"/>
  <c r="E420"/>
  <c r="AE420"/>
  <c r="B420"/>
  <c r="C420" s="1"/>
  <c r="D420" s="1"/>
  <c r="T420"/>
  <c r="A421"/>
  <c r="AA420" l="1"/>
  <c r="AI420"/>
  <c r="AF420"/>
  <c r="W421"/>
  <c r="J421"/>
  <c r="AD421"/>
  <c r="H421"/>
  <c r="G421"/>
  <c r="K421"/>
  <c r="T421"/>
  <c r="E421"/>
  <c r="B421"/>
  <c r="C421" s="1"/>
  <c r="D421" s="1"/>
  <c r="AE421"/>
  <c r="AH421"/>
  <c r="AG421"/>
  <c r="U421"/>
  <c r="AC421"/>
  <c r="N421"/>
  <c r="AB421"/>
  <c r="Z421"/>
  <c r="X421"/>
  <c r="AI421" s="1"/>
  <c r="I421"/>
  <c r="Y421"/>
  <c r="A422"/>
  <c r="V420"/>
  <c r="O420"/>
  <c r="M420"/>
  <c r="L420"/>
  <c r="P420"/>
  <c r="V421" l="1"/>
  <c r="AA421"/>
  <c r="P421"/>
  <c r="L421"/>
  <c r="O421"/>
  <c r="M421"/>
  <c r="AF421"/>
  <c r="Z422"/>
  <c r="B422"/>
  <c r="C422" s="1"/>
  <c r="D422" s="1"/>
  <c r="K422"/>
  <c r="AC422"/>
  <c r="Y422"/>
  <c r="AA422" s="1"/>
  <c r="AB422"/>
  <c r="J422"/>
  <c r="X422"/>
  <c r="H422"/>
  <c r="AD422"/>
  <c r="AH422"/>
  <c r="W422"/>
  <c r="U422"/>
  <c r="AE422"/>
  <c r="G422"/>
  <c r="N422"/>
  <c r="T422"/>
  <c r="V422" s="1"/>
  <c r="AG422"/>
  <c r="I422"/>
  <c r="E422"/>
  <c r="AJ421"/>
  <c r="AL421" s="1"/>
  <c r="AK421"/>
  <c r="AJ420"/>
  <c r="AL420" s="1"/>
  <c r="AK420"/>
  <c r="AF422" l="1"/>
  <c r="M422"/>
  <c r="L422"/>
  <c r="O422"/>
  <c r="P422"/>
  <c r="AI422"/>
  <c r="AJ422" l="1"/>
  <c r="AL422" s="1"/>
  <c r="AK422"/>
</calcChain>
</file>

<file path=xl/comments1.xml><?xml version="1.0" encoding="utf-8"?>
<comments xmlns="http://schemas.openxmlformats.org/spreadsheetml/2006/main">
  <authors>
    <author>Radisa Djorovic</author>
  </authors>
  <commentList>
    <comment ref="D2" authorId="0">
      <text>
        <r>
          <rPr>
            <b/>
            <sz val="8"/>
            <color indexed="81"/>
            <rFont val="Tahoma"/>
            <family val="2"/>
            <charset val="204"/>
          </rPr>
          <t>Основица се аутоматски учитава само на страници 1-а уношењем шифре корисника, на осталим страницама се уноси ручно</t>
        </r>
      </text>
    </comment>
  </commentList>
</comments>
</file>

<file path=xl/comments2.xml><?xml version="1.0" encoding="utf-8"?>
<comments xmlns="http://schemas.openxmlformats.org/spreadsheetml/2006/main">
  <authors>
    <author>Administrator</author>
  </authors>
  <commentList>
    <comment ref="D5" authorId="0">
      <text>
        <r>
          <rPr>
            <sz val="8"/>
            <color indexed="81"/>
            <rFont val="Tahoma"/>
            <family val="2"/>
            <charset val="238"/>
          </rPr>
          <t xml:space="preserve">унети апсолутни број (на пример 4,5) а не као проценат (4,5%)
</t>
        </r>
      </text>
    </comment>
    <comment ref="AK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Проценат увећања основице се аутоматски учитава уношењем шифре ДБК на страници "1-средства"
</t>
        </r>
      </text>
    </comment>
  </commentList>
</comments>
</file>

<file path=xl/comments3.xml><?xml version="1.0" encoding="utf-8"?>
<comments xmlns="http://schemas.openxmlformats.org/spreadsheetml/2006/main">
  <authors>
    <author>Administrator</author>
  </authors>
  <commentList>
    <comment ref="C7" authorId="0">
      <text>
        <r>
          <rPr>
            <sz val="8"/>
            <color indexed="81"/>
            <rFont val="Tahoma"/>
            <family val="2"/>
            <charset val="238"/>
          </rPr>
          <t xml:space="preserve">унети апсолутни број (на пример 4,5) а не као проценат (4,5%)
</t>
        </r>
      </text>
    </comment>
  </commentList>
</comments>
</file>

<file path=xl/comments4.xml><?xml version="1.0" encoding="utf-8"?>
<comments xmlns="http://schemas.openxmlformats.org/spreadsheetml/2006/main">
  <authors>
    <author>Administrator</author>
    <author>Dunja Tepavac</author>
  </authors>
  <commentList>
    <comment ref="C6" authorId="0">
      <text>
        <r>
          <rPr>
            <sz val="8"/>
            <color indexed="81"/>
            <rFont val="Tahoma"/>
            <family val="2"/>
            <charset val="238"/>
          </rPr>
          <t xml:space="preserve">унети апсолутни број (на пример 4,5) а не као проценат (4,5%)
</t>
        </r>
      </text>
    </comment>
    <comment ref="O6" authorId="1">
      <text>
        <r>
          <rPr>
            <sz val="9"/>
            <color indexed="81"/>
            <rFont val="Tahoma"/>
            <charset val="1"/>
          </rPr>
          <t xml:space="preserve">Изменити у случају да се разликује
</t>
        </r>
      </text>
    </comment>
  </commentList>
</comments>
</file>

<file path=xl/comments5.xml><?xml version="1.0" encoding="utf-8"?>
<comments xmlns="http://schemas.openxmlformats.org/spreadsheetml/2006/main">
  <authors>
    <author>Administrator</author>
    <author>Radisa Djorovic</author>
  </authors>
  <commentList>
    <comment ref="D6" authorId="0">
      <text>
        <r>
          <rPr>
            <sz val="8"/>
            <color indexed="81"/>
            <rFont val="Tahoma"/>
            <family val="2"/>
            <charset val="238"/>
          </rPr>
          <t xml:space="preserve">унети апсолутни број (на пример 4,5) а не као проценат (4,5%)
</t>
        </r>
      </text>
    </comment>
    <comment ref="J10" authorId="1">
      <text>
        <r>
          <rPr>
            <sz val="11"/>
            <color indexed="81"/>
            <rFont val="Times New Roman"/>
            <family val="1"/>
            <charset val="204"/>
          </rPr>
          <t xml:space="preserve">Уколико се основица разликује, изменити је у овом пољу у колони Ј
</t>
        </r>
      </text>
    </comment>
  </commentList>
</comments>
</file>

<file path=xl/connections.xml><?xml version="1.0" encoding="utf-8"?>
<connections xmlns="http://schemas.openxmlformats.org/spreadsheetml/2006/main">
  <connection id="1" sourceFile="Z:\SEKTOR BUDZETA\Baze\BAZE2012avg\PLATE.accdb" keepAlive="1" name="PLATE" type="5" refreshedVersion="3" saveData="1">
    <dbPr connection="Provider=Microsoft.ACE.OLEDB.12.0;User ID=Admin;Data Source=Z:\SEKTOR BUDZETA\Baze\BAZE2012avg\PLATE.accdb;Mode=Read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SELECT * FROM RAZRADA" commandType="3"/>
  </connection>
</connections>
</file>

<file path=xl/sharedStrings.xml><?xml version="1.0" encoding="utf-8"?>
<sst xmlns="http://schemas.openxmlformats.org/spreadsheetml/2006/main" count="1421" uniqueCount="926">
  <si>
    <t>Назив корисника:</t>
  </si>
  <si>
    <t>Функционална класификација:</t>
  </si>
  <si>
    <t>а) запослени који живе и раде на територији АП КиМ (увећање плате  50%)</t>
  </si>
  <si>
    <t>б) запослени који живе ван територије АП КиМ а раде на територији АП КиМ (увећање плате  12,5%)</t>
  </si>
  <si>
    <t>д) запослени који живе на територији АП КиМ а не раде (накнада 8.526+30%)</t>
  </si>
  <si>
    <t>опис</t>
  </si>
  <si>
    <t>411 - Плате, додаци и накнаде запослених (зараде)</t>
  </si>
  <si>
    <t>412 - Социјални доприноси на терет послодавца</t>
  </si>
  <si>
    <t>укупно I (411+412):</t>
  </si>
  <si>
    <t>II  Потребна средства  за извршиоце са територије АП КиМ</t>
  </si>
  <si>
    <t>укупно 411+412:</t>
  </si>
  <si>
    <t>укупно II :</t>
  </si>
  <si>
    <t>укупно II (411+412) :</t>
  </si>
  <si>
    <t>СВЕГА (I+II):</t>
  </si>
  <si>
    <t>Шифра ДБК:</t>
  </si>
  <si>
    <t>Шифра функције:</t>
  </si>
  <si>
    <t>г) изабрана и постављена лица која живе ван територије АП КиМ а  раде на територији АП КиМ (увећање плате 5%)</t>
  </si>
  <si>
    <t>ђ) запослени који живе ван територије АП КиМ и не раде (накнада 8.526 )</t>
  </si>
  <si>
    <t>в)изабрана и постављена лица која живе на територији АП КиМ и раде на територији АП КиМ (увећање плате  10%)</t>
  </si>
  <si>
    <t>СВЕГА (411+412+463)</t>
  </si>
  <si>
    <t>Опис</t>
  </si>
  <si>
    <t>Коефицијент</t>
  </si>
  <si>
    <t>председник Републике</t>
  </si>
  <si>
    <t>председник Народне скупштине, председник Владе</t>
  </si>
  <si>
    <t>потпредседник Народне скупштине, потпредседник Владе</t>
  </si>
  <si>
    <t>министар</t>
  </si>
  <si>
    <t>председник сталног радног тела Народне скупштине, председник посланичке групе</t>
  </si>
  <si>
    <t>заменик председника сталног радног тела Народне скупштине, заменик председника посланичке групе</t>
  </si>
  <si>
    <t>народни посланик на сталном раду у Народној скупштини</t>
  </si>
  <si>
    <t>народни посланик који прима разлику у плати</t>
  </si>
  <si>
    <t>председник Уставног суда</t>
  </si>
  <si>
    <t>судија Уставног суда</t>
  </si>
  <si>
    <t>Прва група положаја</t>
  </si>
  <si>
    <t>Друга група положаја</t>
  </si>
  <si>
    <t>Трећа група положаја</t>
  </si>
  <si>
    <t>Четврта група положаја</t>
  </si>
  <si>
    <t>Пета група положаја</t>
  </si>
  <si>
    <t>Виши саветник (укупно)</t>
  </si>
  <si>
    <t>I платни разред</t>
  </si>
  <si>
    <t>II платни разред</t>
  </si>
  <si>
    <t>III платни разред</t>
  </si>
  <si>
    <t>V платни разред</t>
  </si>
  <si>
    <t>VI платни разред</t>
  </si>
  <si>
    <t>VII платни разред</t>
  </si>
  <si>
    <t>VIII платни разред</t>
  </si>
  <si>
    <t>Самостални саветник (укупно)</t>
  </si>
  <si>
    <t>Саветник (укупно)</t>
  </si>
  <si>
    <t>Сарадник (укупно)</t>
  </si>
  <si>
    <t>Референт (укупно)</t>
  </si>
  <si>
    <t>II платна група</t>
  </si>
  <si>
    <t>III платна група</t>
  </si>
  <si>
    <t>IV платна група</t>
  </si>
  <si>
    <t>Послови према уредбама о коефицијентима за обрачун и исплату плата донетим на основу Закона о платама у државним органима и јавним службама, односно према актима донетим на основу посебних закона</t>
  </si>
  <si>
    <t>I Групе послова</t>
  </si>
  <si>
    <t>УКУПНО I:</t>
  </si>
  <si>
    <t xml:space="preserve">II Извршиоци из АП Косова и Метохије </t>
  </si>
  <si>
    <t>УКУПНО II:</t>
  </si>
  <si>
    <t>број извршилаца</t>
  </si>
  <si>
    <t>СУДИЈА</t>
  </si>
  <si>
    <t>прекршајни судови</t>
  </si>
  <si>
    <t>основни судови</t>
  </si>
  <si>
    <t>Привредни апелациони суд, апелациони судови и Управни суд</t>
  </si>
  <si>
    <t>чланови Високог савета судства</t>
  </si>
  <si>
    <t>ПРЕДСЕДНИК СУДА</t>
  </si>
  <si>
    <t>ЗАМЕНИК ПРЕДСЕДНИКА СУДА</t>
  </si>
  <si>
    <t>ЈАВНО ТУЖИЛАШТВО</t>
  </si>
  <si>
    <t>укупно:</t>
  </si>
  <si>
    <t>Укупан коефицијент</t>
  </si>
  <si>
    <t>основица</t>
  </si>
  <si>
    <t>основни</t>
  </si>
  <si>
    <t>додатни</t>
  </si>
  <si>
    <t>Oпис</t>
  </si>
  <si>
    <t xml:space="preserve">Број запослених </t>
  </si>
  <si>
    <t>укупно потребна средства</t>
  </si>
  <si>
    <t>I</t>
  </si>
  <si>
    <t>ЈУБИЛАРНА НАГРАДА</t>
  </si>
  <si>
    <t>за 10 година</t>
  </si>
  <si>
    <t>за 20 година</t>
  </si>
  <si>
    <t>за 30 година</t>
  </si>
  <si>
    <t>за 40 година</t>
  </si>
  <si>
    <t>УКУПНО I</t>
  </si>
  <si>
    <t>II</t>
  </si>
  <si>
    <t>ОТПРЕМНИНЕ</t>
  </si>
  <si>
    <t xml:space="preserve">УКУПНО I и II </t>
  </si>
  <si>
    <t>Млађи саветник (укупно)</t>
  </si>
  <si>
    <t>Млађи сарадник (укупно)</t>
  </si>
  <si>
    <t>Млађи референт (укупно)</t>
  </si>
  <si>
    <t>Намештеник (укупно)</t>
  </si>
  <si>
    <t>виши саветник</t>
  </si>
  <si>
    <t>самостални саветник</t>
  </si>
  <si>
    <t>саветник</t>
  </si>
  <si>
    <t>млађи саветник</t>
  </si>
  <si>
    <t>сарадник</t>
  </si>
  <si>
    <t>млађи сарадник</t>
  </si>
  <si>
    <t>референт</t>
  </si>
  <si>
    <t>млађи референт</t>
  </si>
  <si>
    <t>намештеник</t>
  </si>
  <si>
    <t>у кабинетима</t>
  </si>
  <si>
    <t xml:space="preserve">приправници   </t>
  </si>
  <si>
    <t>коефицијент</t>
  </si>
  <si>
    <t>Државни секретар</t>
  </si>
  <si>
    <t>УКУПНО:</t>
  </si>
  <si>
    <t>државни секретари</t>
  </si>
  <si>
    <t>државни службеници</t>
  </si>
  <si>
    <t>намештеници</t>
  </si>
  <si>
    <t>државни службеници на положају</t>
  </si>
  <si>
    <t>држ.служ.на положају (укупно)</t>
  </si>
  <si>
    <t>на неодређено време</t>
  </si>
  <si>
    <t>на одређено време</t>
  </si>
  <si>
    <t>9 (4+5+6+7+8)</t>
  </si>
  <si>
    <r>
      <t>I   Потребна средства</t>
    </r>
    <r>
      <rPr>
        <i/>
        <sz val="9"/>
        <color indexed="10"/>
        <rFont val="Arial"/>
        <family val="2"/>
      </rPr>
      <t xml:space="preserve"> </t>
    </r>
    <r>
      <rPr>
        <b/>
        <i/>
        <u/>
        <sz val="9"/>
        <color indexed="10"/>
        <rFont val="Arial"/>
        <family val="2"/>
      </rPr>
      <t>без</t>
    </r>
    <r>
      <rPr>
        <i/>
        <sz val="7"/>
        <color indexed="10"/>
        <rFont val="Arial"/>
        <family val="2"/>
        <charset val="238"/>
      </rPr>
      <t xml:space="preserve"> средстава потребних за извршиоце са територије АП КиМ</t>
    </r>
  </si>
  <si>
    <t>маса коефицијената за постојеће стање</t>
  </si>
  <si>
    <t>маса коефицијената за планирано стање</t>
  </si>
  <si>
    <t>Изабрана лица</t>
  </si>
  <si>
    <t xml:space="preserve">ИЗАБРАНА ЛИЦА </t>
  </si>
  <si>
    <t>Просечан % за "минули рад":________________</t>
  </si>
  <si>
    <t>9 (7+8)</t>
  </si>
  <si>
    <t>411-Плате, додаци и накнаде запослених (зараде)</t>
  </si>
  <si>
    <t>010</t>
  </si>
  <si>
    <t>Болест и инвалидност</t>
  </si>
  <si>
    <t>040</t>
  </si>
  <si>
    <t>Породица и деца</t>
  </si>
  <si>
    <t>070</t>
  </si>
  <si>
    <t>Социјална помоћ угроженом становништву некласификована на другом месту</t>
  </si>
  <si>
    <t>090</t>
  </si>
  <si>
    <t>Социјална заштита некласификована на другом месту</t>
  </si>
  <si>
    <t>110</t>
  </si>
  <si>
    <t>Извршни и законодавни органи, финансијски и фискални послови и спољни послови</t>
  </si>
  <si>
    <t>111</t>
  </si>
  <si>
    <t>Извршни и законодавни органи</t>
  </si>
  <si>
    <t>113</t>
  </si>
  <si>
    <t>Спољни послови</t>
  </si>
  <si>
    <t>130</t>
  </si>
  <si>
    <t>Опште услуге</t>
  </si>
  <si>
    <t>133</t>
  </si>
  <si>
    <t>Остале опште услуге</t>
  </si>
  <si>
    <t>140</t>
  </si>
  <si>
    <t>Основно истраживање</t>
  </si>
  <si>
    <t>160</t>
  </si>
  <si>
    <t>170</t>
  </si>
  <si>
    <t>180</t>
  </si>
  <si>
    <t>Трансакције општег карактера између различитих нивоа власти</t>
  </si>
  <si>
    <t>210</t>
  </si>
  <si>
    <t>Војна одбрана</t>
  </si>
  <si>
    <t>250</t>
  </si>
  <si>
    <t>Одбрана некласификована на другом месту</t>
  </si>
  <si>
    <t>310</t>
  </si>
  <si>
    <t>Полицијске услуге</t>
  </si>
  <si>
    <t>330</t>
  </si>
  <si>
    <t>Судови</t>
  </si>
  <si>
    <t>340</t>
  </si>
  <si>
    <t>Затвори</t>
  </si>
  <si>
    <t>360</t>
  </si>
  <si>
    <t>410</t>
  </si>
  <si>
    <t>Општи економски и комерцијални послови и послови по питању рада</t>
  </si>
  <si>
    <t>411</t>
  </si>
  <si>
    <t>Општи економски и комерцијални послови</t>
  </si>
  <si>
    <t>412</t>
  </si>
  <si>
    <t>Општи послови по питању рада</t>
  </si>
  <si>
    <t>420</t>
  </si>
  <si>
    <t>Пољопривреда, шумарство, лов и риболов</t>
  </si>
  <si>
    <t>430</t>
  </si>
  <si>
    <t>Гориво и енергија</t>
  </si>
  <si>
    <t>440</t>
  </si>
  <si>
    <t>Рударство, производња и изградња</t>
  </si>
  <si>
    <t>450</t>
  </si>
  <si>
    <t>460</t>
  </si>
  <si>
    <t>Комуникације</t>
  </si>
  <si>
    <t>473</t>
  </si>
  <si>
    <t>Туризам</t>
  </si>
  <si>
    <t>474</t>
  </si>
  <si>
    <t>Вишенаменски развојни пројекти</t>
  </si>
  <si>
    <t>490</t>
  </si>
  <si>
    <t>Економски послови некласификовани на другом месту</t>
  </si>
  <si>
    <t>560</t>
  </si>
  <si>
    <t>Заштита животне средине некласификована на другом месту</t>
  </si>
  <si>
    <t>620</t>
  </si>
  <si>
    <t>Развој заједнице</t>
  </si>
  <si>
    <t>630</t>
  </si>
  <si>
    <t>Водоснабдевање</t>
  </si>
  <si>
    <t>760</t>
  </si>
  <si>
    <t>Здравство некласификовано на другом месту</t>
  </si>
  <si>
    <t>810</t>
  </si>
  <si>
    <t>Услуге рекреације и спорта</t>
  </si>
  <si>
    <t>820</t>
  </si>
  <si>
    <t>Услуге културе</t>
  </si>
  <si>
    <t>840</t>
  </si>
  <si>
    <t>910</t>
  </si>
  <si>
    <t>Предшколско и основно образовање</t>
  </si>
  <si>
    <t>920</t>
  </si>
  <si>
    <t>Средње образовање</t>
  </si>
  <si>
    <t>940</t>
  </si>
  <si>
    <t>Високо образовање</t>
  </si>
  <si>
    <t>960</t>
  </si>
  <si>
    <t>Помоћне услуге образовању</t>
  </si>
  <si>
    <t>980</t>
  </si>
  <si>
    <t>Образовање некласификовано на другом месту</t>
  </si>
  <si>
    <t>АВИО-СЛУЖБА ВЛАДЕ</t>
  </si>
  <si>
    <t>МИНИСТАРСТВО СПОЉНИХ ПОСЛОВА</t>
  </si>
  <si>
    <t>ДИПЛОМАТСКО-КОНЗУЛАРНА ПРЕДСТАВНИШТВА</t>
  </si>
  <si>
    <t>МИНИСТАРСТВО ОДБРАНЕ</t>
  </si>
  <si>
    <t>ЗАВОД ЗА ИНТЕЛЕКТУАЛНУ СВОЈИНУ</t>
  </si>
  <si>
    <t>ПРЕДСЕДНИК РЕПУБЛИКЕ</t>
  </si>
  <si>
    <t>ГЕНЕРАЛНИ СЕКРЕТАРИЈАТ ВЛАДЕ</t>
  </si>
  <si>
    <t>КАНЦЕЛАРИЈА ЗА САРАДЊУ С МЕДИЈИМА</t>
  </si>
  <si>
    <t>ЦЕНТАР ЗА РАЗМИНИРАЊЕ</t>
  </si>
  <si>
    <t>КАБИНЕТ ПРЕДСЕДНИКА ВЛАДЕ</t>
  </si>
  <si>
    <t>СЛУЖБА ЗА УПРАВЉАЊЕ КАДРОВИМА</t>
  </si>
  <si>
    <t>СЛУЖБА КООРДИНАЦИОНОГ ТЕЛА ВЛАДЕ РЕПУБЛИКЕ СРБИЈЕ ЗА ОПШТИНЕ ПРЕШЕВО, БУЈАНОВАЦ И МЕДВЕЂА</t>
  </si>
  <si>
    <t>КАНЦЕЛАРИЈА САВЕТА ЗА НАЦИОНАЛНУ БЕЗБЕДНОСТ И ЗАШТИТУ ТАЈНИХ ПОДАТАКА</t>
  </si>
  <si>
    <t>КАНЦЕЛАРИЈА ЗА РЕВИЗИЈУ СИСТЕМА УПРАВЉАЊА СРЕДСТВИМА ЕВРОПСКЕ УНИЈЕ</t>
  </si>
  <si>
    <t>КАНЦЕЛАРИЈА ЗА КОСОВО И МЕТОХИЈУ</t>
  </si>
  <si>
    <t>УПРАВА ЗА ИЗВРШЕЊЕ КРИВИЧНИХ САНКЦИЈА</t>
  </si>
  <si>
    <t>ДИРЕКЦИЈА ЗА УПРАВЉАЊЕ ОДУЗЕТОМ ИМОВИНОМ</t>
  </si>
  <si>
    <t>ПРАВОСУДНА АКАДЕМИЈА</t>
  </si>
  <si>
    <t>УПРАВА ЦАРИНА</t>
  </si>
  <si>
    <t>УПРАВА ЗА ТРЕЗОР</t>
  </si>
  <si>
    <t>УПРАВА ЗА ДУВАН</t>
  </si>
  <si>
    <t>УПРАВА ЗА СПРЕЧАВАЊЕ ПРАЊА НОВЦА</t>
  </si>
  <si>
    <t>УПРАВА ЗА СЛОБОДНЕ ЗОНЕ</t>
  </si>
  <si>
    <t>УПРАВА ЗА ЈАВНИ ДУГ</t>
  </si>
  <si>
    <t>ДИРЕКЦИЈА ЗА МЕРЕ И ДРАГОЦЕНЕ МЕТАЛЕ</t>
  </si>
  <si>
    <t>УСТАНОВА У ОБЛАСТИ СТАНДАРДИЗАЦИЈЕ</t>
  </si>
  <si>
    <t>УСТАНОВА У ОБЛАСТИ АКРЕДИТАЦИЈЕ</t>
  </si>
  <si>
    <t>МИНИСТАРСТВО УНУТРАШЊИХ ПОСЛОВА</t>
  </si>
  <si>
    <t>РЕПУБЛИЧКА ДИРЕКЦИЈА ЗА ВОДЕ</t>
  </si>
  <si>
    <t>УПРАВА ЗА ПОЉОПРИВРЕДНО ЗЕМЉИШТЕ</t>
  </si>
  <si>
    <t>ДИРЕКЦИЈА ЗА НАЦИОНАЛНЕ РЕФЕРЕНТНЕ ЛАБОРАТОРИЈЕ</t>
  </si>
  <si>
    <t>УПРАВА ЗА АГРАРНА ПЛАЋАЊА</t>
  </si>
  <si>
    <t>УСТАНОВЕ КУЛТУРЕ</t>
  </si>
  <si>
    <t>МИНИСТАРСТВО ЗДРАВЉА</t>
  </si>
  <si>
    <t>УПРАВА ЗА БИОМЕДИЦИНУ</t>
  </si>
  <si>
    <t>УПРАВА ЗА ШУМЕ</t>
  </si>
  <si>
    <t>ДИРЕКЦИЈА ЗА ВОДНЕ ПУТЕВЕ</t>
  </si>
  <si>
    <t>ДИРЕКЦИЈА ЗА ЖЕЛЕЗНИЦЕ</t>
  </si>
  <si>
    <t>УПРАВА ЗА БЕЗБЕДНОСТ И ЗДРАВЉЕ НА РАДУ</t>
  </si>
  <si>
    <t>ОСНОВНО ОБРАЗОВАЊЕ</t>
  </si>
  <si>
    <t>СРЕДЊЕ ОБРАЗОВАЊЕ</t>
  </si>
  <si>
    <t>УЧЕНИЧКИ СТАНДАРД</t>
  </si>
  <si>
    <t>ВИШЕ И УНИВЕРЗИТЕТСКО ОБРАЗОВАЊЕ</t>
  </si>
  <si>
    <t>СТУДЕНТСКИ СТАНДАРД</t>
  </si>
  <si>
    <t>ЗАВОД ЗА УНАПРЕЂИВАЊЕ ОБРАЗОВАЊА И ВАСПИТАЊА</t>
  </si>
  <si>
    <t>ЗАВОД ЗА ВРЕДНОВАЊЕ КВАЛИТЕТА ОБРAЗОВАЊА И ВАСПИТАЊА</t>
  </si>
  <si>
    <t>УСТАНОВЕ У ОБЛАСТИ ФИЗИЧКЕ КУЛТУРЕ</t>
  </si>
  <si>
    <t>УПРАВА ЗА УТВРЂИВАЊЕ СПОСОБНОСТИ БРОДОВА ЗА ПЛОВИДБУ</t>
  </si>
  <si>
    <t>АГЕНЦИЈА ЗА ЗАШТИТУ ЖИВОТНЕ СРЕДИНЕ</t>
  </si>
  <si>
    <t>НАРОДНА СКУПШТИНА</t>
  </si>
  <si>
    <t>НАРОДНА СКУПШТИНА - СТРУЧНЕ СЛУЖБЕ</t>
  </si>
  <si>
    <t>ДРЖАВНА РЕВИЗОРСКА ИНСТИТУЦИЈА</t>
  </si>
  <si>
    <t>ФИСКАЛНИ САВЕТ</t>
  </si>
  <si>
    <t>УСТАВНИ СУД</t>
  </si>
  <si>
    <t>УПРАВНИ СУД</t>
  </si>
  <si>
    <t>АПЕЛАЦИОНИ СУДОВИ</t>
  </si>
  <si>
    <t>ВИСОКИ САВЕТ СУДСТВА</t>
  </si>
  <si>
    <t>ПРИВРЕДНИ АПЕЛАЦИОНИ СУД</t>
  </si>
  <si>
    <t>ВИШИ СУДОВИ</t>
  </si>
  <si>
    <t>ОСНОВНИ СУДОВИ</t>
  </si>
  <si>
    <t>ПРИВРЕДНИ СУДОВИ</t>
  </si>
  <si>
    <t>ВИША ЈАВНА ТУЖИЛАШТВА</t>
  </si>
  <si>
    <t>ОСНОВНА ЈАВНА ТУЖИЛАШТВА</t>
  </si>
  <si>
    <t>ПРЕКРШАЈНИ СУДОВИ</t>
  </si>
  <si>
    <t>АПЕЛАЦИОНА ЈАВНА ТУЖИЛАШТВА</t>
  </si>
  <si>
    <t>РЕПУБЛИЧКИ СЕКРЕТАРИЈАТ ЗА ЗАКОНОДАВСТВО</t>
  </si>
  <si>
    <t>ПОРЕСКА УПРАВА</t>
  </si>
  <si>
    <t>РЕПУБЛИЧКИ ЗАВОД ЗА СТАТИСТИКУ</t>
  </si>
  <si>
    <t>РЕПУБЛИЧКИ ХИДРОМЕТЕОРОЛОШКИ ЗАВОД</t>
  </si>
  <si>
    <t>РЕПУБЛИЧКИ ГЕОДЕТСКИ ЗАВОД</t>
  </si>
  <si>
    <t>РЕПУБЛИЧКА ДИРЕКЦИЈА ЗА ИМОВИНУ РЕПУБЛИКЕ СРБИЈЕ</t>
  </si>
  <si>
    <t>РЕПУБЛИЧКИ СЕИЗМОЛОШКИ ЗАВОД</t>
  </si>
  <si>
    <t>УПРАВА ЗА ЗАЈЕДНИЧКЕ ПОСЛОВЕ РЕПУБЛИЧКИХ ОРГАНА</t>
  </si>
  <si>
    <t>СЕВЕРНОБАЧКИ УПРАВНИ ОКРУГ</t>
  </si>
  <si>
    <t>СРЕДЊOБАНАТСКИ УПРАВНИ ОКРУГ</t>
  </si>
  <si>
    <t>СЕВЕРНОБАНАТСКИ УПРАВНИ ОКРУГ</t>
  </si>
  <si>
    <t>ЗАПАДНОБАЧКИ УПРАВНИ ОКРУГ</t>
  </si>
  <si>
    <t>ЈУЖНОБАЧКИ УПРАВНИ ОКРУГ</t>
  </si>
  <si>
    <t>СРЕМСКИ УПРАВНИ ОКРУГ</t>
  </si>
  <si>
    <t>МАЧВАНСКИ УПРАВНИ ОКРУГ</t>
  </si>
  <si>
    <t>КОЛУБАРСКИ УПРАВНИ ОКРУГ</t>
  </si>
  <si>
    <t>ПОДУНАВСКИ УПРАВНИ ОКРУГ</t>
  </si>
  <si>
    <t>БРАНИЧЕВСКИ УПРАВНИ ОКРУГ</t>
  </si>
  <si>
    <t>ШУМАДИЈСКИ УПРАВНИ ОКРУГ</t>
  </si>
  <si>
    <t>ПОМОРАВСКИ УПРАВНИ ОКРУГ</t>
  </si>
  <si>
    <t>БОРСКИ УПРАВНИ ОКРУГ</t>
  </si>
  <si>
    <t>ЗАЈЕЧАРСКИ УПРАВНИ ОКРУГ</t>
  </si>
  <si>
    <t>ЗЛАТИБОРСКИ УПРАВНИ ОКРУГ</t>
  </si>
  <si>
    <t>МОРАВИЧКИ УПРАВНИ ОКРУГ</t>
  </si>
  <si>
    <t>РАШКИ УПРАВНИ ОКРУГ</t>
  </si>
  <si>
    <t>РАСИНСКИ УПРАВНИ ОКРУГ</t>
  </si>
  <si>
    <t>НИШАВСКИ УПРАВНИ ОКРУГ</t>
  </si>
  <si>
    <t>ТОПЛИЧКИ УПРАВНИ ОКРУГ</t>
  </si>
  <si>
    <t>ПИРОТСКИ УПРАВНИ ОКРУГ</t>
  </si>
  <si>
    <t>ЈАБЛАНИЧКИ УПРАВНИ ОКРУГ</t>
  </si>
  <si>
    <t>ПЧИЊСКИ УПРАВНИ ОКРУГ</t>
  </si>
  <si>
    <t>КОСОВСКИ УПРАВНИ ОКРУГ</t>
  </si>
  <si>
    <t>ПЕЋКИ УПРАВНИ ОКРУГ</t>
  </si>
  <si>
    <t>ПРИЗРЕНСКИ УПРАВНИ ОКРУГ</t>
  </si>
  <si>
    <t>КОСОВСКО-МИТРОВАЧКИ УПРАВНИ ОКРУГ</t>
  </si>
  <si>
    <t>КОСОВСКО-ПОМОРАВСКИ УПРАВНИ ОКРУГ</t>
  </si>
  <si>
    <t>РЕПУБЛИЧКА КОМИСИЈА ЗА ЗАШТИТУ ПРАВА У ПОСТУПЦИМА ЈАВНИХ НАБАВКИ</t>
  </si>
  <si>
    <t>БЕЗБЕДНОСНО - ИНФОРМАТИВНА АГЕНЦИЈА</t>
  </si>
  <si>
    <t>УПРАВА ЗА ВЕТЕРИНУ</t>
  </si>
  <si>
    <t>УПРАВА ЗА ЗАШТИТУ БИЉА</t>
  </si>
  <si>
    <t>СРПСКА АКАДЕМИЈА НАУКА И УМЕТНОСТИ</t>
  </si>
  <si>
    <t>ПОВЕРЕНИК ЗА ИНФОРМАЦИЈЕ ОД ЈАВНОГ ЗНАЧАЈА И ЗАШТИТУ ПОДАТАКА О ЛИЧНОСТИ</t>
  </si>
  <si>
    <t>ЗАШТИТНИК ГРАЂАНА</t>
  </si>
  <si>
    <t>РЕПУБЛИЧКА АГЕНЦИЈА ЗА МИРНО РЕШАВАЊЕ РАДНИХ СПОРОВА</t>
  </si>
  <si>
    <t>ПОВЕРЕНИК ЗА ЗАШТИТУ РАВНОПРАВНОСТИ</t>
  </si>
  <si>
    <t>РЕПУБЛИЧКА ДИРЕКЦИЈА ЗА РОБНЕ РЕЗЕРВЕ</t>
  </si>
  <si>
    <t>ИНСПЕКТОРАТ ЗА РАД</t>
  </si>
  <si>
    <t>ЗАВОД ЗА СОЦИЈАЛНО ОСИГУРАЊЕ</t>
  </si>
  <si>
    <t>FUNKCIJA</t>
  </si>
  <si>
    <t>NAZIV</t>
  </si>
  <si>
    <t>SIFRA</t>
  </si>
  <si>
    <t>GRUPA</t>
  </si>
  <si>
    <t>PGRUPA</t>
  </si>
  <si>
    <t>I   Потребна средства без средстава потребних за извршиоце са територије АП КиМ</t>
  </si>
  <si>
    <t xml:space="preserve">а) запослени који живе ван територије АП КиМ </t>
  </si>
  <si>
    <t>б) Трансфери осталим нивоима власти (образовање на територији АП Војводина)</t>
  </si>
  <si>
    <t>ЈУЖНОБАНАТСКИ  УПРАВНИ ОКРУГ</t>
  </si>
  <si>
    <t xml:space="preserve">Унети шифру функције </t>
  </si>
  <si>
    <t>FFF</t>
  </si>
  <si>
    <t xml:space="preserve"> </t>
  </si>
  <si>
    <t>Прилог 1</t>
  </si>
  <si>
    <t>Прилог 1а</t>
  </si>
  <si>
    <t>Прилог 1б</t>
  </si>
  <si>
    <t>Прилог 1в</t>
  </si>
  <si>
    <t>Прилог 1г</t>
  </si>
  <si>
    <t>Прилог 1д</t>
  </si>
  <si>
    <t>I платна група</t>
  </si>
  <si>
    <t>V платна група</t>
  </si>
  <si>
    <t>VI  платна група</t>
  </si>
  <si>
    <t>КОМЕСАРИЈАТ ЗА ИЗБЕГЛИЦЕ И МИГРАЦИЈЕ</t>
  </si>
  <si>
    <t>ГЕОЛОШКИ ЗАВОД СРБИЈЕ</t>
  </si>
  <si>
    <t>organizacija</t>
  </si>
  <si>
    <t>naziv_organizacije</t>
  </si>
  <si>
    <t>МИНИСТАРСТВО ФИНАНСИЈА</t>
  </si>
  <si>
    <t>МИНИСТАРСТВО ПРИВРЕДЕ</t>
  </si>
  <si>
    <t>УСТАНОВЕ ОБРАЗОВАЊА ЗА НАЦИОНАЛНУ БЕЗБЕДНОСТ</t>
  </si>
  <si>
    <t>Опште јавне услуге некласификоване на другом месту</t>
  </si>
  <si>
    <t>Трансакције  јавног дуга</t>
  </si>
  <si>
    <t>Јавни ред и безбедност некласификован на другом месту</t>
  </si>
  <si>
    <t>Саобраћај</t>
  </si>
  <si>
    <t>Верске и остале услуге заједнице</t>
  </si>
  <si>
    <t>Место, Датум</t>
  </si>
  <si>
    <t>M.П.</t>
  </si>
  <si>
    <t>Потпис одговорног лица</t>
  </si>
  <si>
    <t>IV платни разред</t>
  </si>
  <si>
    <t>звања</t>
  </si>
  <si>
    <t xml:space="preserve"> платни разреди</t>
  </si>
  <si>
    <t xml:space="preserve">просечан број навршених година радног стажа </t>
  </si>
  <si>
    <t>укупан број коефицијената</t>
  </si>
  <si>
    <t xml:space="preserve">за извршиоце на одређено време  </t>
  </si>
  <si>
    <t xml:space="preserve">Просечан број навршених година радног стажа </t>
  </si>
  <si>
    <t xml:space="preserve">                     ПРЕГЛЕД БРОЈА ИЗВРШИЛАЦА</t>
  </si>
  <si>
    <t>остали</t>
  </si>
  <si>
    <t>neto-mesečno</t>
  </si>
  <si>
    <t>411-Плате, додаци и накнаде осталих -Прилог 1в</t>
  </si>
  <si>
    <t>411-Плате, додаци и накнаде изабраних лица у правосуђу -Прилог 1г</t>
  </si>
  <si>
    <t>411-Плате, додаци и накнаде изабраних лица у Влади, НС и Уставном суду -Прилог 1б</t>
  </si>
  <si>
    <t>Свега</t>
  </si>
  <si>
    <t>5(3+4)</t>
  </si>
  <si>
    <t>6(2+5)</t>
  </si>
  <si>
    <t xml:space="preserve">за извршиоце на нeодређено време </t>
  </si>
  <si>
    <t>одређено време</t>
  </si>
  <si>
    <t>12(11*2)</t>
  </si>
  <si>
    <t>13(11*5)</t>
  </si>
  <si>
    <t>14(12+13)</t>
  </si>
  <si>
    <t>Број запослених на одређено време</t>
  </si>
  <si>
    <t>Шифра корисника:</t>
  </si>
  <si>
    <t>маса плата- нето - месечно</t>
  </si>
  <si>
    <t>маса плата- бруто - месечно</t>
  </si>
  <si>
    <t>Доприноси на терет послодавца</t>
  </si>
  <si>
    <t>Доприноси на терет послодавца -конто 412</t>
  </si>
  <si>
    <t>412-Социјални доприноси на терет послодавца изабраних лица у правосуђу- Прилог 1г</t>
  </si>
  <si>
    <t>412-Социјални доприноси на терет послодавца изабраних лица у Влади, НС и Уставном суду- Прилог 1б</t>
  </si>
  <si>
    <t>412-Социјални доприноси на терет послодавца код запослених - Прилог 1а</t>
  </si>
  <si>
    <t>412-Социјални доприноси на терет послодавца - остали - Прилог 1в</t>
  </si>
  <si>
    <t>Маса плата за постојећи број запослених</t>
  </si>
  <si>
    <t>на неодређено</t>
  </si>
  <si>
    <t>на одређено</t>
  </si>
  <si>
    <t>Маса плата за новозапослене</t>
  </si>
  <si>
    <t>укупно</t>
  </si>
  <si>
    <t>свега нето</t>
  </si>
  <si>
    <t>бруто</t>
  </si>
  <si>
    <t>Извршиоци на одређено време</t>
  </si>
  <si>
    <t>нето плата</t>
  </si>
  <si>
    <t>5(3*4)</t>
  </si>
  <si>
    <t>5а</t>
  </si>
  <si>
    <t>Повећање броја запослених</t>
  </si>
  <si>
    <t>6а</t>
  </si>
  <si>
    <t>6б</t>
  </si>
  <si>
    <t>Смањење броја запослених</t>
  </si>
  <si>
    <t>Промена броја запослених на НЕОДРЕЂЕНО ВРЕМЕ</t>
  </si>
  <si>
    <t>6в</t>
  </si>
  <si>
    <t>6г</t>
  </si>
  <si>
    <t xml:space="preserve">Повећање </t>
  </si>
  <si>
    <t>Смањење</t>
  </si>
  <si>
    <t>Извршиоци на неодређено време</t>
  </si>
  <si>
    <t>%</t>
  </si>
  <si>
    <t>НОВО запошљавање на одређено време - СВЕГА</t>
  </si>
  <si>
    <t>РЕЗИМЕ:</t>
  </si>
  <si>
    <t>RB</t>
  </si>
  <si>
    <t>Zvanja</t>
  </si>
  <si>
    <t>Platni razredi</t>
  </si>
  <si>
    <t>koeficijent</t>
  </si>
  <si>
    <t>NOV-postojeći broj</t>
  </si>
  <si>
    <t>NOV-povećanje</t>
  </si>
  <si>
    <t>NOV-smanjenje</t>
  </si>
  <si>
    <t>kabineti</t>
  </si>
  <si>
    <t>Masa-NOV-postojeći</t>
  </si>
  <si>
    <t>Masa-OV-postojeći</t>
  </si>
  <si>
    <t>OrgId</t>
  </si>
  <si>
    <t>Naziv</t>
  </si>
  <si>
    <t>F-ja</t>
  </si>
  <si>
    <t>zvanja</t>
  </si>
  <si>
    <t>КАНЦЕЛАРИЈА ЗА БОРБУ ПРОТИВ ДРОГА</t>
  </si>
  <si>
    <t>МИНИСТАРСТВО ПРАВДЕ</t>
  </si>
  <si>
    <t>УПРАВА ЗА САРАДЊУ С ЦРКВАМА И ВЕРСКИМ ЗАЈЕДНИЦАМА</t>
  </si>
  <si>
    <t>УСТАНОВА ЗА РЕГИСТАР ОБАВЕЗНОГ СОЦИЈАЛНОГ ОСИГУРАЊА</t>
  </si>
  <si>
    <t>МИНИСТАРСТВО ЗА РАД, ЗАПОШЉАВАЊЕ, БОРАЧКА И СОЦИЈАЛНА ПИТАЊА</t>
  </si>
  <si>
    <t>УСТАНОВЕ ЗА ОСТВАРИВАЊЕ ПРАВА ЗАПОСЛЕНИХ ИЗ РАДНОГ ОДНОСА И САВЕТА ЗА РАЗВОЈ СОЦИЈАЛНОГ ДИЈАЛОГА</t>
  </si>
  <si>
    <t>МИНИСТАРСТВО ДРЖАВНЕ УПРАВЕ И ЛОКАЛНЕ САМОУПРАВЕ</t>
  </si>
  <si>
    <t>МИНИСТАРСТВО ГРАЂЕВИНАРСТВА, САОБРАЋАЈА И ИНФРАСТРУКТУРЕ</t>
  </si>
  <si>
    <t>МИНИСТАРСТВО РУДАРСТВА И ЕНЕРГЕТИКЕ</t>
  </si>
  <si>
    <t>ПРЕКРШАЈНИ АПЕЛАЦИОНИ СУД</t>
  </si>
  <si>
    <t>РЕПУБЛИЧКИ СЕКРЕТАРИЈАТ ЗА ЈАВНЕ ПОЛИТИКЕ</t>
  </si>
  <si>
    <t>УПРАВА ЗА САРАДЊУ СА ДИЈАСПОРОМ И СРБИМА У РЕГИОНУ</t>
  </si>
  <si>
    <t>Masa-NOV-za povećani br zap</t>
  </si>
  <si>
    <t>Masa-OV-za povećani br zap</t>
  </si>
  <si>
    <t>Masa-za povećani br.zap-NETO-mes</t>
  </si>
  <si>
    <t>Masa-NOV-za smanjenje br.zap.</t>
  </si>
  <si>
    <t>Masa-OV-za smanjenje br.zap.</t>
  </si>
  <si>
    <t>Masa-za smanjenje br.zap-NETO-mes</t>
  </si>
  <si>
    <t>Masa-smanjenje br.zap.-BRUTO-mes</t>
  </si>
  <si>
    <t>Masa-SMANJENI br zap-BRUTO-GOD</t>
  </si>
  <si>
    <t>Прилог 1ђ</t>
  </si>
  <si>
    <t xml:space="preserve">Месец </t>
  </si>
  <si>
    <t>ИЗВОР 01</t>
  </si>
  <si>
    <t>411+412</t>
  </si>
  <si>
    <t>Број запослених</t>
  </si>
  <si>
    <t>Напомена*</t>
  </si>
  <si>
    <t>Јануар</t>
  </si>
  <si>
    <t>Фебруар</t>
  </si>
  <si>
    <t>Март</t>
  </si>
  <si>
    <t>Април</t>
  </si>
  <si>
    <t>Мај</t>
  </si>
  <si>
    <t>Јун</t>
  </si>
  <si>
    <t>Јул</t>
  </si>
  <si>
    <t>Август</t>
  </si>
  <si>
    <t>Септембар</t>
  </si>
  <si>
    <t>Октобар</t>
  </si>
  <si>
    <t>Новембар</t>
  </si>
  <si>
    <t>Децембар</t>
  </si>
  <si>
    <t>УКУПНО</t>
  </si>
  <si>
    <t>ИЗВОР 04</t>
  </si>
  <si>
    <t>ИЗВОР 13</t>
  </si>
  <si>
    <t>*Напомена: Дати образложење уколико се месечна маса мења из одређених разлога (новозапослење, одлазак у пензију, итд.) и навести број и структуру запослених који се мења (виши саветник, сам. саветник, судија, итд.).</t>
  </si>
  <si>
    <t>Основица</t>
  </si>
  <si>
    <t>Постојећи број запослених за који се врши обрачун плата</t>
  </si>
  <si>
    <t>Годишњи износ средстава потребан за исплату основне плате за постојећи број запослених (коефицијент * основица)</t>
  </si>
  <si>
    <t>Средства потребна за исплату минулог рада на годишњем нивоу</t>
  </si>
  <si>
    <t>Додаци (на годишњем нивоу) у складу са Законом о платама државних службеника и намештеника и Законом о платама у државним органима и јавним службама</t>
  </si>
  <si>
    <t xml:space="preserve">Додатак (на годишњем нивоу) за остварене резултате рада намештеника </t>
  </si>
  <si>
    <t>16(2+10-13)</t>
  </si>
  <si>
    <t>17(3+11-14)</t>
  </si>
  <si>
    <t>18 (9+12+15)</t>
  </si>
  <si>
    <t>Промена броја запослених на ОДРЕЂЕНО време</t>
  </si>
  <si>
    <t>УПРАВА ЗА РЕЗЕРВЕ ЕНЕРГЕНАТА</t>
  </si>
  <si>
    <t>КАНЦЕЛАРИЈА ЗА КООРДИНАЦИОНЕ ПОСЛОВЕ У ПРЕГОВАРАЧКОМ ПРОЦЕСУ СА ПРИВРЕМЕНИМ ИНСТИТУЦИЈАМА САМОУПРАВЕ У ПРИШТИНИ</t>
  </si>
  <si>
    <t>Смањење масе плата по основу смањења броја запослених</t>
  </si>
  <si>
    <t>број</t>
  </si>
  <si>
    <t xml:space="preserve">Укупан број </t>
  </si>
  <si>
    <t xml:space="preserve">Укупна маса средстава за ПОСТОЈЕЋИ број </t>
  </si>
  <si>
    <t xml:space="preserve">Укупна маса средстава за ПОВЕЋАНИ број </t>
  </si>
  <si>
    <t xml:space="preserve">Уштеда на маси средстава кроз СМАЊЕЊЕ броја </t>
  </si>
  <si>
    <t>УКУПНО II</t>
  </si>
  <si>
    <t>КАНЦЕЛАРИЈА НАЦИОНАЛНОГ САВЕТА ЗА КООРДИНАЦИЈУ САРАДЊЕ СА РУСКОМ ФЕДЕРАЦИЈОМ И НАРОДНОМ РЕПУБЛИКОМ КИНОМ</t>
  </si>
  <si>
    <t>КАНЦЕЛАРИЈА ЗА ИНФОРМАЦИОНЕ ТЕХНОЛОГИЈЕ И ЕЛЕКТРОНСКУ УПРАВУ</t>
  </si>
  <si>
    <t>МИНИСТАРСТВО ПОЉОПРИВРЕДЕ, ШУМАРСТВА И ВОДОПРИВРЕДЕ</t>
  </si>
  <si>
    <t>МИНИСТАРСТВО ЗАШТИТЕ ЖИВОТНЕ СРЕДИНЕ</t>
  </si>
  <si>
    <t>МИНИСТАРСТВО ЗА ЕВРОПСКЕ ИНТЕГРАЦИЈЕ</t>
  </si>
  <si>
    <t>27(9+15+21)</t>
  </si>
  <si>
    <t>28(10+16+22)</t>
  </si>
  <si>
    <t>29(11+17+23)</t>
  </si>
  <si>
    <t>Број на неодређено</t>
  </si>
  <si>
    <t>Број на одређено</t>
  </si>
  <si>
    <t>pripravnici-postojeći broj</t>
  </si>
  <si>
    <t>pripravnici-povećanje</t>
  </si>
  <si>
    <t>pripravnici-smanjenje</t>
  </si>
  <si>
    <t>POP-povećanje</t>
  </si>
  <si>
    <t>POP-smanjenje</t>
  </si>
  <si>
    <t>kabineti-povećanje</t>
  </si>
  <si>
    <t>kabineti-smanjenje</t>
  </si>
  <si>
    <t>% uvećanja</t>
  </si>
  <si>
    <t>osnovica</t>
  </si>
  <si>
    <t>Masa-postojeći-BRUTO 1-mesec</t>
  </si>
  <si>
    <t>Masa-postojeći-BRUTO 1-GOD</t>
  </si>
  <si>
    <t>MP-za povećani.br.zap-BRUTO 1-mes</t>
  </si>
  <si>
    <t>Masa-za POVEĆANI br zap-BRUTO 1-GOD</t>
  </si>
  <si>
    <t>ДРЖАВНО ПРАВОБРАНИЛАШТВО</t>
  </si>
  <si>
    <t>НАЦИОНАЛНА АКАДЕМИЈА ЗА ЈАВНУ УПРАВУ</t>
  </si>
  <si>
    <t>POP-postojeći broj</t>
  </si>
  <si>
    <t>Masa-postojeći-NETO-mesec</t>
  </si>
  <si>
    <r>
      <t xml:space="preserve">Број запослених у складу са </t>
    </r>
    <r>
      <rPr>
        <b/>
        <sz val="8"/>
        <rFont val="Arial"/>
        <family val="2"/>
        <charset val="204"/>
      </rPr>
      <t>важећом систематизацијом</t>
    </r>
  </si>
  <si>
    <t>за 35 година</t>
  </si>
  <si>
    <t>ЦЕНТАР ЗА ИСТРАЖИВАЊЕ НЕСРЕЋА У САОБРАЋАЈУ</t>
  </si>
  <si>
    <t>УПРАВА ЗА ИГРЕ НА СРЕЋУ</t>
  </si>
  <si>
    <t>привредни и виши судови и Прекршајни апелациони суд</t>
  </si>
  <si>
    <t>приправници</t>
  </si>
  <si>
    <t>одређено време и повећање обима посла</t>
  </si>
  <si>
    <t>важећа основица</t>
  </si>
  <si>
    <t>Број судија/тужилаца</t>
  </si>
  <si>
    <t>411 mesečno</t>
  </si>
  <si>
    <t>411 godišnje</t>
  </si>
  <si>
    <t>Укупна маса средстава за ПОСТОЈЕЋИ број запослених</t>
  </si>
  <si>
    <t>Укупна маса средстава за ПОВЕЋАНИ број запослених</t>
  </si>
  <si>
    <t>Уштеда на маси средстава кроз СМАЊЕЊЕ броја запослених</t>
  </si>
  <si>
    <t>Нето плата по запосленом</t>
  </si>
  <si>
    <t>неодређено време нето месечно</t>
  </si>
  <si>
    <t>одређено време нето месечно</t>
  </si>
  <si>
    <t>свега 411 годишње</t>
  </si>
  <si>
    <t>Доприноси на терет послодавца -конто 412 годишње</t>
  </si>
  <si>
    <t>ЕТНОГРАФСКИ МУЗЕЈ У БЕОГРАДУ</t>
  </si>
  <si>
    <t>МУЗЕЈ ЈУГОСЛАВИЈЕ БЕОГРАД</t>
  </si>
  <si>
    <t>ИСТОРИЈСКИ МУЗЕЈ СРБИЈЕ</t>
  </si>
  <si>
    <t>МУЗЕЈ НАУКЕ И ТЕХНИКЕ</t>
  </si>
  <si>
    <t>МУЗЕЈ ПОЗОРИШНЕ УМЕТНОСТИ СРБИЈЕ</t>
  </si>
  <si>
    <t>МУЗЕЈ ПРИМЕЊЕНЕ УМЕТНОСТИ</t>
  </si>
  <si>
    <t>МУЗЕЈ У ПРИШТИНИ</t>
  </si>
  <si>
    <t>НАРОДНИ МУЗЕЈ У БЕОГРАДУ</t>
  </si>
  <si>
    <t>ПРИРОДЊАЧКИ МУЗЕЈ</t>
  </si>
  <si>
    <t>МУЗЕЈ ЖРТАВА ГЕНОЦИДА КРАГУЈЕВАЦ</t>
  </si>
  <si>
    <t>ГАЛЕРИЈА МАТИЦЕ СРПСКЕ</t>
  </si>
  <si>
    <t>ГАЛЕРИЈА УМЕТНОСТИ ПРИШТИНА</t>
  </si>
  <si>
    <t>НАРОДНА И УНИВЕРЗИТЕТСКА БИБЛИОТЕКА ИВО АНДРИЋ У ПРИШТИНИ</t>
  </si>
  <si>
    <t>БИБЛИОТЕКА МАТИЦЕ СРПСКЕ</t>
  </si>
  <si>
    <t>АРХИВ СРБИЈЕ</t>
  </si>
  <si>
    <t>АРХИВ ГРАДА ПРИШТИНЕ</t>
  </si>
  <si>
    <t>АРХИВ КОСОВА И МЕТОХИЈЕ</t>
  </si>
  <si>
    <t>ИСТОРИЈСКИ АРХИВ КОСОВСКА МИТРОВИЦА</t>
  </si>
  <si>
    <t>ИСТОРИЈСКИ АРХИВ ГЊИЛАНЕ</t>
  </si>
  <si>
    <t>МЕЂУКОМУНАЛНИ АРХИВ ПЕЋ</t>
  </si>
  <si>
    <t>МЕЂУОПШТИСКИ  ИСТОРИЈСКИ АРХИВ ПРИЗРЕН</t>
  </si>
  <si>
    <t>РЕПУБЛИЧКИ ЗАВОД ЗА ЗАШТИТУ СПОМЕНИКА КУЛТУРЕ</t>
  </si>
  <si>
    <t>ПОКРАЈИНСКИ ЗАВОД ЗА ЗАШТИТУ СПОМЕНИКА КУЛТУРЕ</t>
  </si>
  <si>
    <t>ПОКРАЈИНСКИ КУЛТУРНИ ЦЕНТАР</t>
  </si>
  <si>
    <t>КУЛТУРНО ПРОСВЕТНА ЗАЈЕДНИЦА КОСОВА И МЕТОХИЈЕ ГРАЧАНИЦА</t>
  </si>
  <si>
    <t>БЕОГРАДСКА ФИЛХАРМОНИЈА</t>
  </si>
  <si>
    <t>НАРОДНО ПОЗОРИШТЕ У БЕОГРАДУ</t>
  </si>
  <si>
    <t>АНСАМБЛ НАРОДНИХ ИГАРА И ПЕСАМА СРБИЈЕ КОЛО</t>
  </si>
  <si>
    <t>АНСАМБЛ НАРОДНИХ ИГАРА И ПЕСАМА КОСОВА И МЕТОХИЈЕ ВЕНАЦ ЧАГЛАВИЦА</t>
  </si>
  <si>
    <t>НАРОДНО ПОЗОРИШТЕ ПРИШТИНА</t>
  </si>
  <si>
    <t>МУЗЕЈ НА ОТВОРЕНОМ СТАРО СЕЛО СИРОГОЈНО</t>
  </si>
  <si>
    <t>МУЗЕЈ НАИВНЕ И МАРГИНАЛНЕ УМЕТНОСТИ</t>
  </si>
  <si>
    <t>АРХИВ ЈУГОСЛАВИЈЕ</t>
  </si>
  <si>
    <t>ЦЕНТРАЛНИ ИНСТИТУТ ЗА КОНЗЕРВАЦИЈУ</t>
  </si>
  <si>
    <t>РЕПУБЛИЧКА УСТАНОВА ФИЛМСКЕ НОВОСТИ</t>
  </si>
  <si>
    <t>УСТАНОВА ЗА НОВИНСКО ИЗДАВАЧКУ ДЕЛАТНОСТ ПАНОРАМА</t>
  </si>
  <si>
    <t>доприноси на терет послодавца</t>
  </si>
  <si>
    <t>КОМИСИЈА ЗА КОНТРОЛУ ДРЖАВНЕ ПОМОЋИ</t>
  </si>
  <si>
    <t>Апелациони суд у Београду</t>
  </si>
  <si>
    <t>Апелациони суд у Крагујевцу</t>
  </si>
  <si>
    <t>Апелациони суд у Нишу</t>
  </si>
  <si>
    <t>Апелациони суд у Новом Саду</t>
  </si>
  <si>
    <t>Виши суд у  Београду</t>
  </si>
  <si>
    <t>Виши суд у Ваљеву</t>
  </si>
  <si>
    <t>Виши суд у Врању</t>
  </si>
  <si>
    <t>Виши суд у Зајечару</t>
  </si>
  <si>
    <t>Виши суд у Зрењанину</t>
  </si>
  <si>
    <t>Виши суд у Јагодини</t>
  </si>
  <si>
    <t>Виши суд у Косовској Митровици</t>
  </si>
  <si>
    <t>Виши суд у Крагујевцу</t>
  </si>
  <si>
    <t>Виши суд у Краљеву</t>
  </si>
  <si>
    <t>Виши суд у Крушевцу</t>
  </si>
  <si>
    <t>Виши суд у Лесковцу</t>
  </si>
  <si>
    <t>Виши суд у Неготину</t>
  </si>
  <si>
    <t>Виши суд у Нишу</t>
  </si>
  <si>
    <t>Виши суд у Новом Пазару</t>
  </si>
  <si>
    <t>Виши суд у Новом Саду</t>
  </si>
  <si>
    <t>Виши суд у Панчеву</t>
  </si>
  <si>
    <t>Виши суд у Пироту</t>
  </si>
  <si>
    <t>Виши суд у Пожаревцу</t>
  </si>
  <si>
    <t>Виши суд у Прокупљу</t>
  </si>
  <si>
    <t>Виши суд у Смедереву</t>
  </si>
  <si>
    <t>Виши суд у Сомбору</t>
  </si>
  <si>
    <t>Виши суд у Сремској Митровици</t>
  </si>
  <si>
    <t>Виши суд у Суботици</t>
  </si>
  <si>
    <t>Виши суд у Ужицу</t>
  </si>
  <si>
    <t>Виши суд у Чачак</t>
  </si>
  <si>
    <t>Виши суд у Шапцу</t>
  </si>
  <si>
    <t>Први основни суд у Београду</t>
  </si>
  <si>
    <t>Основни суд у Бору</t>
  </si>
  <si>
    <t>Основни суд у Ваљеву</t>
  </si>
  <si>
    <t>Основни суд у Врању</t>
  </si>
  <si>
    <t>Основни суд у Вршцу</t>
  </si>
  <si>
    <t>Основни суд у Зајечару</t>
  </si>
  <si>
    <t>Основни суд у Зрењанину</t>
  </si>
  <si>
    <t>Основни суд у Јагодини</t>
  </si>
  <si>
    <t>Основни суд у Кикинди</t>
  </si>
  <si>
    <t>Основни суд у Косовској Митровици</t>
  </si>
  <si>
    <t>Основни суд у Крагујевцу</t>
  </si>
  <si>
    <t>Основни суд у Краљеву</t>
  </si>
  <si>
    <t>Основни суд у Крушевцу</t>
  </si>
  <si>
    <t>Основни суд у Лесковцу</t>
  </si>
  <si>
    <t>Основни суд у Лозници</t>
  </si>
  <si>
    <t>Основни суд у Неготину</t>
  </si>
  <si>
    <t>Основни суд у Нишу</t>
  </si>
  <si>
    <t>Основни суд у Новом Пазару</t>
  </si>
  <si>
    <t>Основни суд у Новом Саду</t>
  </si>
  <si>
    <t>Основни суд у Панчеву</t>
  </si>
  <si>
    <t>Основни суд у Параћину</t>
  </si>
  <si>
    <t>Основни суд у Пироту</t>
  </si>
  <si>
    <t>Основни суд у Пожаревцу</t>
  </si>
  <si>
    <t>Основни суд у Пожеги</t>
  </si>
  <si>
    <t>Основни суд у Пријепољу</t>
  </si>
  <si>
    <t>Основни суд у Прокупљу</t>
  </si>
  <si>
    <t>Основни суд у Смедереву</t>
  </si>
  <si>
    <t>Основни суд у Сомбору</t>
  </si>
  <si>
    <t>Основни суд у Сремској Митровици</t>
  </si>
  <si>
    <t>Основни суд у Суботици</t>
  </si>
  <si>
    <t>Основни суд у Ужицу</t>
  </si>
  <si>
    <t>Основни суд у Чачку</t>
  </si>
  <si>
    <t>Основни суд у Шапцу</t>
  </si>
  <si>
    <t>ОСНОВНИ СУД У АЛЕКСИНЦУ</t>
  </si>
  <si>
    <t>ОСНОВНИ СУД У АРАНЂЕЛОВЦУ</t>
  </si>
  <si>
    <t>ОСНОВНИ СУД У БАЧКОЈ ПАЛАНЦИ</t>
  </si>
  <si>
    <t>ДРУГИ ОСНОВНИ СУД У БЕОГРАДУ</t>
  </si>
  <si>
    <t>ТРЕЋИ ОСНОВНИ СУД У БЕОГРАДУ</t>
  </si>
  <si>
    <t>ОСНОВНИ СУД У БЕЧЕЈУ</t>
  </si>
  <si>
    <t>ОСНОВНИ СУД У БРУСУ</t>
  </si>
  <si>
    <t>ОСНОВНИ СУД У БУЈАНОВЦУ</t>
  </si>
  <si>
    <t>ОСНОВНИ СУД У ВЕЛИКОЈ ПЛАНИ</t>
  </si>
  <si>
    <t>ОСНОВНИ СУД У ВЕЛИКОМ ГРАДИШТУ</t>
  </si>
  <si>
    <t>ОСНОВНИ СУД У ВРБАСУ</t>
  </si>
  <si>
    <t>ОСНОВНИ СУД У ГОРЊЕМ МИЛАНОВЦУ</t>
  </si>
  <si>
    <t>ОСНОВНИ СУД У ДЕСПОТОВЦУ</t>
  </si>
  <si>
    <t>ОСНОВНИ СУД У ДИМИТРОВГРАДУ</t>
  </si>
  <si>
    <t>ОСНОВНИ СУД У ИВАЊИЦИ</t>
  </si>
  <si>
    <t>ОСНОВНИ СУД У КЊАЖЕВЦУ</t>
  </si>
  <si>
    <t>ОСНОВНИ СУД У КУРШУМЛИЈИ</t>
  </si>
  <si>
    <t>ОСНОВНИ СУД У ЛАЗАРЕВЦУ</t>
  </si>
  <si>
    <t>ОСНОВНИ СУД У ЛЕБАНУ</t>
  </si>
  <si>
    <t>ОСНОВНИ СУД У МАЈДАНПЕКУ</t>
  </si>
  <si>
    <t>ОСНОВНИ СУД У МИОНИЦИ</t>
  </si>
  <si>
    <t>ОСНОВНИ СУД У МЛАДЕНОВЦУ</t>
  </si>
  <si>
    <t>ОСНОВНИ СУД У ОБРЕНОВЦУ</t>
  </si>
  <si>
    <t>ОСНОВНИ СУД У ПЕТРОВЦУ НА МЛАВИ</t>
  </si>
  <si>
    <t>ОСНОВНИ СУД У ПРИБОЈУ</t>
  </si>
  <si>
    <t>ОСНОВНИ СУД У РАШКОЈ</t>
  </si>
  <si>
    <t>ОСНОВНИ СУД У РУМИ</t>
  </si>
  <si>
    <t>ОСНОВНИ СУД У СЕНТИ</t>
  </si>
  <si>
    <t>ОСНОВНИ СУД У СЈЕНИЦИ</t>
  </si>
  <si>
    <t>ОСНОВНИ СУД У СТАРОЈ ПАЗОВИ</t>
  </si>
  <si>
    <t>ОСНОВНИ СУД У СУРДУЛИЦИ</t>
  </si>
  <si>
    <t>ОСНОВНИ СУД У ТРСТЕНИКУ</t>
  </si>
  <si>
    <t>ОСНОВНИ СУД У УБУ</t>
  </si>
  <si>
    <t>ОСНОВНИ СУД У ШИДУ</t>
  </si>
  <si>
    <t>Привредни суд у Београду</t>
  </si>
  <si>
    <t>Привредни суд у Ваљеву</t>
  </si>
  <si>
    <t>Привредни суд у Зајечару</t>
  </si>
  <si>
    <t>Привредни суд у Зрењанину</t>
  </si>
  <si>
    <t>Привредни суд у Краљеву</t>
  </si>
  <si>
    <t>Привредни суд у Крагујевцу</t>
  </si>
  <si>
    <t>Привредни суд у Лесковцу</t>
  </si>
  <si>
    <t>Привредни суд у Нишу</t>
  </si>
  <si>
    <t>Привредни суд у Новом Саду</t>
  </si>
  <si>
    <t>Привредни суд у Панчеву</t>
  </si>
  <si>
    <t>Привредни суд у Пожаревцу</t>
  </si>
  <si>
    <t>Привредни суд у Сомбору</t>
  </si>
  <si>
    <t>Привредни суд у Сремској Митровици</t>
  </si>
  <si>
    <t>Привредни суд у Суботици</t>
  </si>
  <si>
    <t>Привредни суд у Ужицу</t>
  </si>
  <si>
    <t>Привредни суд у Чачку</t>
  </si>
  <si>
    <t>Прекршајни суд у Аранђеловцу</t>
  </si>
  <si>
    <t>Прекршајни суд у Бачкој Паланци</t>
  </si>
  <si>
    <t>Прекршајни суд у Београду</t>
  </si>
  <si>
    <t>Прекршајни суд у Бечеју</t>
  </si>
  <si>
    <t>Прекршајни суд у Ваљеву</t>
  </si>
  <si>
    <t>Прекршајни суд у Врању</t>
  </si>
  <si>
    <t>Прекршајни суд у Вршцу</t>
  </si>
  <si>
    <t>Прекршајни суд у Горњем Милановцу</t>
  </si>
  <si>
    <t>Прекршајни суд у Зајечару</t>
  </si>
  <si>
    <t>Прекршајни суд у Зрењанину</t>
  </si>
  <si>
    <t>Прекршајни суд у Јагодини</t>
  </si>
  <si>
    <t>Прекршајни суд у Кикинди</t>
  </si>
  <si>
    <t>Прекршајни суд у Косовској Митровици</t>
  </si>
  <si>
    <t>Прекршајни суд у Крагујевцу</t>
  </si>
  <si>
    <t>Прекршајни суд у Краљеву</t>
  </si>
  <si>
    <t>Прекршајни суд у Крушевцу</t>
  </si>
  <si>
    <t>Прекршајни суд у Лазаревцу</t>
  </si>
  <si>
    <t>Прекршајни суд у Лесковцу</t>
  </si>
  <si>
    <t>Прекршајни суд у Лозници</t>
  </si>
  <si>
    <t>Прекршајни суд у Младеновцу</t>
  </si>
  <si>
    <t>Прекршајни суд у Неготину</t>
  </si>
  <si>
    <t>Прекршајни суд у Нишу</t>
  </si>
  <si>
    <t>Прекршајни суд у Новом Пазару</t>
  </si>
  <si>
    <t>Прекршајни суд у Новом Саду</t>
  </si>
  <si>
    <t>Прекршајни суд у Обреновцу</t>
  </si>
  <si>
    <t>Прекршајни суд у Панчеву</t>
  </si>
  <si>
    <t>Прекршајни суд у Параћину</t>
  </si>
  <si>
    <t>Прекршајни суд у Пироту</t>
  </si>
  <si>
    <t>Прекршајни суд у Пожаревцу</t>
  </si>
  <si>
    <t>Прекршајни суд у Пожеги</t>
  </si>
  <si>
    <t>Прекршајни суд у Прешеву</t>
  </si>
  <si>
    <t>Прекршајни суд у Пријепољу</t>
  </si>
  <si>
    <t>Прекршајни суд у Прокупљу</t>
  </si>
  <si>
    <t>Прекршајни суд у Рашки</t>
  </si>
  <si>
    <t>Прекршајни суд у Руми</t>
  </si>
  <si>
    <t>Прекршајни суд у Сенти</t>
  </si>
  <si>
    <t>Прекршајни суд у Сјеници</t>
  </si>
  <si>
    <t>Прекршајни суд у Смедереву</t>
  </si>
  <si>
    <t>Прекршајни суд у Сомбору</t>
  </si>
  <si>
    <t>Прекршајни суд у Сремској Митровици</t>
  </si>
  <si>
    <t>Прекршајни суд у Суботици</t>
  </si>
  <si>
    <t>Прекршајни суд у Трстенику</t>
  </si>
  <si>
    <t>Прекршајни суд у Ужицу</t>
  </si>
  <si>
    <t>Прекршајни суд у Чачку</t>
  </si>
  <si>
    <t>Прекршајни суд у Шапцу</t>
  </si>
  <si>
    <t>Апелационо јавно тужилаштво у Београду</t>
  </si>
  <si>
    <t>Апелационо јавно тужилаштво у Крагујевцу</t>
  </si>
  <si>
    <t>Апелационо јавно тужилаштво у Нишу</t>
  </si>
  <si>
    <t>Апелационо јавно тужилаштво у Новом Саду</t>
  </si>
  <si>
    <t>Више јавно тужилаштво у Београду</t>
  </si>
  <si>
    <t>Више јавно тужилаштво у Ваљеву</t>
  </si>
  <si>
    <t>Више јавно тужилаштво у Врању</t>
  </si>
  <si>
    <t>Више јавно тужилаштво у Зајечару</t>
  </si>
  <si>
    <t>Више јавно тужилаштво у Зрењанину</t>
  </si>
  <si>
    <t>Више јавно тужилаштво у Јагодини</t>
  </si>
  <si>
    <t>Више јавно тужилаштво у Косовској Митровици</t>
  </si>
  <si>
    <t>Више јавно тужилаштво у Крагујевцу</t>
  </si>
  <si>
    <t>Више јавно тужилаштво у Краљеву</t>
  </si>
  <si>
    <t>Више јавно тужилаштво у Крушевцу</t>
  </si>
  <si>
    <t>Више јавно тужилаштво у Лесковцу</t>
  </si>
  <si>
    <t>Више јавно тужилаштво у Неготину</t>
  </si>
  <si>
    <t>Више јавно тужилаштво у Нишу</t>
  </si>
  <si>
    <t>Више јавно тужилаштво у Новом Пазару</t>
  </si>
  <si>
    <t>Више јавно тужилаштво у Новом Саду</t>
  </si>
  <si>
    <t>Више јавно тужилаштво у Панчеву</t>
  </si>
  <si>
    <t>Више јавно тужилаштво у Пироту</t>
  </si>
  <si>
    <t>Више јавно тужилаштво у Пожаревцу</t>
  </si>
  <si>
    <t>Више јавно тужилаштво у Прокупљу</t>
  </si>
  <si>
    <t>Више јавно тужилаштво у Смедереву</t>
  </si>
  <si>
    <t>Више јавно тужилаштво у Сомбору</t>
  </si>
  <si>
    <t>Више јавно тужилаштво у Сремској Митровици</t>
  </si>
  <si>
    <t>Више јавно тужилаштво у Суботици</t>
  </si>
  <si>
    <t>Више јавно тужилаштво у Ужицу</t>
  </si>
  <si>
    <t>Више јавно тужилаштво у Чачку</t>
  </si>
  <si>
    <t>Више јавно тужилаштво у Шапцу</t>
  </si>
  <si>
    <t>Прво основно јавно тужилаштво у Београду</t>
  </si>
  <si>
    <t>Основно јавно тужилаштво у Бору</t>
  </si>
  <si>
    <t>Основно јавно тужилаштво у Ваљеву</t>
  </si>
  <si>
    <t>Основно јавно тужилаштво у Врању</t>
  </si>
  <si>
    <t>Основно јавно тужилаштво у Вршцу</t>
  </si>
  <si>
    <t>Основно јавно тужилаштво у Зајечару</t>
  </si>
  <si>
    <t>Основно јавно тужилаштво у Зрењанину</t>
  </si>
  <si>
    <t>Основно јавно тужилаштво у Јагодини</t>
  </si>
  <si>
    <t>Основно јавно тужилаштво у Кикинди</t>
  </si>
  <si>
    <t>Основно јавно тужилаштво у Косовској Митровици</t>
  </si>
  <si>
    <t>Основно јавно тужилаштво у Крагујевцу</t>
  </si>
  <si>
    <t>Основно јавно тужилаштво у Краљеву</t>
  </si>
  <si>
    <t>Основно јавно тужилаштво у Крушевцу</t>
  </si>
  <si>
    <t>Основно јавно тужилаштво у Лесковцу</t>
  </si>
  <si>
    <t>Основно јавно тужилаштво у Лозници</t>
  </si>
  <si>
    <t>Основно јавно тужилаштво у Неготину</t>
  </si>
  <si>
    <t>Основно јавно тужилаштво у Нишу</t>
  </si>
  <si>
    <t>Основно јавно тужилаштво у Новом Пазару</t>
  </si>
  <si>
    <t>Основно јавно тужилаштво у Новом Саду</t>
  </si>
  <si>
    <t>Основно јавно тужилаштво у Панчеву</t>
  </si>
  <si>
    <t>Основно јавно тужилаштво у Параћину</t>
  </si>
  <si>
    <t>Основно јавно тужилаштво у Пироту</t>
  </si>
  <si>
    <t>Основно јавно тужилаштво у Пожаревцу</t>
  </si>
  <si>
    <t>Основно јавно тужилаштво у Пожеги</t>
  </si>
  <si>
    <t>Основно јавно тужилаштво у Пријепољу</t>
  </si>
  <si>
    <t>Основно јавно тужилаштво у Прокупљу</t>
  </si>
  <si>
    <t>Основно јавно тужилаштво у Смедереву</t>
  </si>
  <si>
    <t>Основно јавно тужилаштво у Сомбору</t>
  </si>
  <si>
    <t>Основно јавно тужилаштво у Сремској Митровици</t>
  </si>
  <si>
    <t>Основно јавно тужилаштво у Суботици</t>
  </si>
  <si>
    <t>Основно јавно тужилаштво у Ужицу</t>
  </si>
  <si>
    <t>Основно јавно тужилаштво у Чачку</t>
  </si>
  <si>
    <t>Основно јавно тужилаштво у Шапцу</t>
  </si>
  <si>
    <t>ДРУГО ОСНОВНО ЈАВНО ТУЖИЛАШТВО У БЕОГРАДУ</t>
  </si>
  <si>
    <t>ТРЕЋЕ ОСНОВНО ЈАВНО ТУЖИЛАШТВО У БЕОГРАДУ</t>
  </si>
  <si>
    <t>ОСНОВНО ЈАВНО ТУЖИЛАШТВО У ОБРЕНОВЦУ</t>
  </si>
  <si>
    <t>ОСНОВНО ЈАВНО ТУЖИЛАШТВО У МЛАДЕНОВЦУ</t>
  </si>
  <si>
    <t>ОСНОВНО ЈАВНО ТУЖИЛАШТВО У ЛАЗАРЕВЦУ</t>
  </si>
  <si>
    <t>ОСНОВНО ЈАВНО ТУЖИЛАШТВО У МИОНИЦИ</t>
  </si>
  <si>
    <t>ОСНОВНО ЈАВНО ТУЖИЛАШТВО У УБУ</t>
  </si>
  <si>
    <t>ОСНОВНО ЈАВНО ТУЖИЛАШТВО У ВЛАДИЧИНОМ ХАНУ</t>
  </si>
  <si>
    <t>ОСНОВНО ЈАВНО ТУЖИЛАШТВО У АРАНЂЕЛОВЦУ</t>
  </si>
  <si>
    <t>ОСНОВНО ЈАВНО ТУЖИЛАШТВО У РАШКОЈ</t>
  </si>
  <si>
    <t>ОСНОВНО ЈАВНО ТУЖИЛАШТВО У ТРСТЕНИКУ</t>
  </si>
  <si>
    <t>ОСНОВНО ЈАВНО ТУЖИЛАШТВО У БРУСУ</t>
  </si>
  <si>
    <t>ОСНОВНО ЈАВНО ТУЖИЛАШТВО У ЛЕБАНУ</t>
  </si>
  <si>
    <t>ОСНОВНО ЈАВНО ТУЖИЛАШТВО У АЛЕКСИНЦУ</t>
  </si>
  <si>
    <t>ОСНОВНО ЈАВНО ТУЖИЛАШТВО У БЕЧЕЈУ</t>
  </si>
  <si>
    <t>ОСНОВНО ЈАВНО ТУЖИЛАШТВО У ВРБАСУ</t>
  </si>
  <si>
    <t>ОСНОВНО ЈАВНО ТУЖИЛАШТВО У БАЧКОЈ ПАЛАНЦИ</t>
  </si>
  <si>
    <t>ОСНОВНО ЈАВНО ТУЖИЛАШТВО У ДЕСПОТОВЦУ</t>
  </si>
  <si>
    <t>ОСНОВНО ЈАВНО ТУЖИЛАШТВО У ВЕЛИКОМ ГРАДИШТУ</t>
  </si>
  <si>
    <t>ОСНОВНО ЈАВНО ТУЖИЛАШТВО У ПЕТРОВЦУ НА МЛАВИ</t>
  </si>
  <si>
    <t>ОСНОВНО ЈАВНО ТУЖИЛАШТВО У КУРШУМЛИЈИ</t>
  </si>
  <si>
    <t>ОСНОВНО  ЈАВНО ТУЖИЛАШТВО У ВЕЛИКОЈ ПЛАНИ</t>
  </si>
  <si>
    <t>ОСНОВНО ЈАВНО ТУЖИЛАШТВО У РУМИ</t>
  </si>
  <si>
    <t>ОСНОВНО ЈАВНО ТУЖИЛАШТВО У СТАРОЈ ПАЗОВИ</t>
  </si>
  <si>
    <t>ОСНОВНО ЈАВНО ТУЖИЛАШТВО У СЕНТИ</t>
  </si>
  <si>
    <t>ОСНОВНО ЈАВНО ТУЖИЛАШТВО У ГОРЊЕМ МИЛАНОВЦУ</t>
  </si>
  <si>
    <t>КАЗНЕНО-ПОПРАВНИ ЗАВОД У БЕОГРАДУ - ПАДИНСКА СКЕЛА</t>
  </si>
  <si>
    <t>СПЕЦИЈАЛНА ЗАТВОРСКА БОЛНИЦА У БЕОГРАДУ</t>
  </si>
  <si>
    <t>ОКРУЖНИ ЗАТВОР У БЕОГРАДУ</t>
  </si>
  <si>
    <t>ОКРУЖНИ ЗАТВОР У ЧАЧКУ</t>
  </si>
  <si>
    <t>ОКРУЖНИ ЗАТВОР У КРАГУЈЕВЦУ</t>
  </si>
  <si>
    <t>ОКРУЖНИ ЗАТВОР У КРАЉЕВУ</t>
  </si>
  <si>
    <t>ВАСПИТНО-ПОПРАВНИ ДОМ У КРУШЕВЦУ</t>
  </si>
  <si>
    <t>ОКРУЖНИ ЗАТВОР У КРУШЕВЦУ</t>
  </si>
  <si>
    <t>ОКРУЖНИ ЗАТВОР У ЛЕСКОВЦУ</t>
  </si>
  <si>
    <t>КАЗНЕНО-ПОПРАВНИ ЗАВОД У НИШУ</t>
  </si>
  <si>
    <t>ОКРУЖНИ ЗАТВОР У НОВОМ ПАЗАРУ</t>
  </si>
  <si>
    <t>КАЗНЕНО-ПОПРАВНИ ЗАВОД У ПОЖАРЕВЦУ - ЗАБЕЛА</t>
  </si>
  <si>
    <t>КАЗНЕНО-ПОПРАВНИ ЗАВОД ЗА ЖЕНЕ У ПОЖАРЕВЦУ</t>
  </si>
  <si>
    <t>ОКРУЖНИ ЗАТВОР У ПРОКУПЉУ</t>
  </si>
  <si>
    <t>ОКРУЖНИ ЗАТВОР У СМЕДЕРЕВУ</t>
  </si>
  <si>
    <t>КАЗНЕНО-ПОПРАВНИ ЗАВОД У ЋУПРИЈИ</t>
  </si>
  <si>
    <t>КАЗНЕНО-ПОПРАВНИ ЗАВОД У ШАПЦУ</t>
  </si>
  <si>
    <t>ОКРУЖНИ ЗАТВОР У УЖИЦУ</t>
  </si>
  <si>
    <t>КАЗНЕНО-ПОПРАВНИ ЗАВОД ЗА МАЛОЛЕТНИКЕ У ВАЉЕВУ</t>
  </si>
  <si>
    <t>ОКРУЖНИ ЗАТВОР У ВРАЊУ</t>
  </si>
  <si>
    <t>ОКРУЖНИ ЗАТВОР У ЗАЈЕЧАРУ</t>
  </si>
  <si>
    <t>ОКРУЖНИ ЗАТВОР У НЕГОТИНУ</t>
  </si>
  <si>
    <t>ОКРУЖНИ ЗАТВОР У НОВОМ САДУ</t>
  </si>
  <si>
    <t>ОКРУЖНИ ЗАТВОР У ПАНЧЕВУ</t>
  </si>
  <si>
    <t>КАЗНЕНО-ПОПРАВНИ ЗАВОД У СОМБОРУ</t>
  </si>
  <si>
    <t>КАЗНЕНО-ПОПРАВНИ ЗАВОД У СРЕМСКОЈ МИТРОВИЦИ</t>
  </si>
  <si>
    <t>ОКРУЖНИ ЗАТВОР У СУБОТИЦИ</t>
  </si>
  <si>
    <t>ОКРУЖНИ ЗАТВОР У ЗРЕЊАНИНУ</t>
  </si>
  <si>
    <t>ЦЕНТАР ЗА ОБУКУ И СТРУЧНО ОСПОСОБЉАВАЊЕ УПРАВЕ ЗА ИЗВРШЕЊЕ КРИВИЧНИХ САНКЦИЈА</t>
  </si>
  <si>
    <t>КАЗНЕНО-ПОПРАВНИ ЗАВОД У БЕОГРАДУ</t>
  </si>
  <si>
    <t>КАЗНЕНО-ПОПРАВНИ ЗАВОД У ПАНЧЕВУ</t>
  </si>
  <si>
    <t>ЗАВОД ЗА ПРОУЧАВАЊЕ КУЛТУРНОГ РАЗВИТКА - УСТАНОВА КУЛТУРЕ ОД НАЦИОНАЛНОГ ЗНАЧАЈА</t>
  </si>
  <si>
    <t>МУЗЕЈ САВРЕМЕНЕ УМЕТНОСТИ - УСТАНОВА ОД НАЦИОНАЛНОГ ЗНАЧАЈА</t>
  </si>
  <si>
    <t>НАРОДНА БИБЛИОТЕКА СРБИЈЕ-УСТАНОВА КУЛТУРЕ ОД НАЦИОНАЛНОГ ЗНАЧАЈА</t>
  </si>
  <si>
    <t>ЈУГОСЛОВЕНСКА КИНОТЕКА-УСТАНОВА КУЛТУРЕ ОД НАЦИОНАЛНОГ ЗНАЧАЈА</t>
  </si>
  <si>
    <t>ФИЛМСКИ ЦЕНТАР СРБИЈЕ УСТАНОВА ЗА ОБАВЉАЊЕ КУЛТУРНО-ОБРАЗОВНЕ ДЕЛАТ-УСТН.КУЛТУРЕ ОД НАЦИОНАЛНОГ ЗНАЧАЈА</t>
  </si>
  <si>
    <t>11 (9*10)</t>
  </si>
  <si>
    <t>КАНЦЕЛАРИЈА ЗА ЈАВНЕ НАБАВКЕ</t>
  </si>
  <si>
    <t>АГЕНЦИЈА ЗА СПРЕЧАВАЊЕ КОРУПЦИЈЕ</t>
  </si>
  <si>
    <t>КАБИНЕТ ПОТПРЕДСЕДНИКА И МИНИСТРА ОДБРАНЕ</t>
  </si>
  <si>
    <t>КАБИНЕТ ПОТПРЕДСЕДНИЦЕ И МИНИСТРА КУЛТУРЕ И ИНФОРМИСАЊА</t>
  </si>
  <si>
    <t>КАБИНЕТ МИНИСТРА БЕЗ ПОРТФЕЉА ЗАДУЖЕНОГ ЗА УНАПРЕЂЕЊЕ РАЗВОЈА НЕДОВОЉНО РАЗВИЈЕНИХ ОПШТИНА НА ТЕРИТОРИЈИ РЕПУБЛИКЕ СРБИЈЕ</t>
  </si>
  <si>
    <t>КРИМИНАЛИСТИЧКО-ПОЛИЦИЈСКИ УНИВЕРЗИТЕТ</t>
  </si>
  <si>
    <t>МИНИСТАРСТВО ЗА ЉУДСКА И МАЊИНСКА ПРАВА И ДРУШТВЕНИ ДИЈАЛОГ</t>
  </si>
  <si>
    <t>МИНИСТАРСТВО ЗА БРИГУ О ПОРОДИЦИ И ДЕМОГРАФИЈУ</t>
  </si>
  <si>
    <t>МИНИСТАРСТВО ЗА БРИГУ О СЕЛУ</t>
  </si>
  <si>
    <t>Укупна средства на годишњем нивоу за постојећи број запослених</t>
  </si>
  <si>
    <t>Планирано повећање броја запослених</t>
  </si>
  <si>
    <t>Средства потребна за повећање броја запослених</t>
  </si>
  <si>
    <t>Планирано смањење броја запослених</t>
  </si>
  <si>
    <t>Уштеда по основу смањења броја запослених</t>
  </si>
  <si>
    <t>2022- UKUPNO 411</t>
  </si>
  <si>
    <t>2022- UKUPNO 412</t>
  </si>
  <si>
    <t>2022- UKUPNO 411- sa min.rad.</t>
  </si>
  <si>
    <t>2022- UKUPNO 412-sa min.rad.</t>
  </si>
  <si>
    <t>Функција:</t>
  </si>
  <si>
    <t>Средства потребна за напредовање и награђивање државних службеника у складу са Законом о платама државних службеника и намештеника</t>
  </si>
  <si>
    <t>УПРАВА ЗА ФИНАНСИРАЊЕ И ПОДСТИЦАЊЕ ЕНЕРГЕТСКЕ ЕФИКАСНОСТИ</t>
  </si>
  <si>
    <t>Планирано СМАЊЕЊЕ броја запослених - СВЕГА</t>
  </si>
  <si>
    <t xml:space="preserve">Mаса коефицијената за одређено време </t>
  </si>
  <si>
    <t>Mаса коефицијената за новозапослене на одређено време</t>
  </si>
  <si>
    <t>јавни тужилац Врховног јавног тужилаштва</t>
  </si>
  <si>
    <t>јавни тужилац основних јавних тужилаштава</t>
  </si>
  <si>
    <t>јавни тужилац виших јавних тужилаштава, јавни тужилац тужилаштава посебне надлежности</t>
  </si>
  <si>
    <t>јавни тужилац апелационих тужилаштава</t>
  </si>
  <si>
    <t>главни јавни тужилац апелационих, виших и основних тужилаштава</t>
  </si>
  <si>
    <t>врховни јавни тужилац</t>
  </si>
  <si>
    <t>чланови Високог савета тужилаца</t>
  </si>
  <si>
    <t>Врховни суд</t>
  </si>
  <si>
    <t>главни јавни тужилац за ратне злочине, главни јавни тужилац за организовани криминал</t>
  </si>
  <si>
    <t>МИНИСТАРСТВО КУЛТУРЕ</t>
  </si>
  <si>
    <t>МИНИСТАРСТВО ПРОСВЕТЕ</t>
  </si>
  <si>
    <t>КАБИНЕТ ПОТПРЕДСЕДНИКА ВЛАДЕ И МИНИСТРА ФИНАНСИЈА</t>
  </si>
  <si>
    <t>КАБИНЕТ ПРВОГ ПОТПРЕДСЕДНИКА ВЛАДЕ И МИНИСТРА СПОЉНИХ ПОСЛОВА</t>
  </si>
  <si>
    <t>КАНЦЕЛАРИЈА ЗА ДУАЛНО ОБРАЗОВАЊЕ И НАЦИОНАЛНИ ОКВИР КВАЛИФИКАЦИЈА</t>
  </si>
  <si>
    <t>ВРХОВНО ЈАВНО ТУЖИЛАШТВО</t>
  </si>
  <si>
    <t>ЈАВНО ТУЖИЛАШТВО ЗА РАТНЕ ЗЛОЧИНЕ</t>
  </si>
  <si>
    <t>ВИСОКИ САВЕТ ТУЖИЛАЦА</t>
  </si>
  <si>
    <t>ВРХОВНИ СУД</t>
  </si>
  <si>
    <t>ЈАВНО ТУЖИЛАШТВО ЗА ОРГАНИЗОВАНИ КРИМИНАЛ</t>
  </si>
  <si>
    <t>УСТАНОВЕ У ОБЛАСТИ СОЦИЈАЛНЕ ЗАШТИТЕ</t>
  </si>
  <si>
    <t>МИНИСТАРСТВО СПОРТА</t>
  </si>
  <si>
    <t>УСТАНОВА ИЗ ОБЛАСТИ АНТИДОПИНГА</t>
  </si>
  <si>
    <t>МИНИСТАРСТВО УНУТРАШЊЕ И СПОЉНЕ ТРГОВИНЕ</t>
  </si>
  <si>
    <t>МИНИСТАРСТВО НАУКЕ, ТЕХНОЛОШКОГ РАЗВОЈА И ИНОВАЦИЈА</t>
  </si>
  <si>
    <t>МИНИСТАРСТВО ТУРИЗМА И ОМЛАДИНЕ</t>
  </si>
  <si>
    <t>МИНИСТАРСТВО ИНФОРМИСАЊА И ТЕЛЕКОМУНИКАЦИЈА</t>
  </si>
  <si>
    <t>МИНИСТАРСТВО ЗА ЈАВНА УЛАГАЊА</t>
  </si>
  <si>
    <t>КАБИНЕТ МИНИСТРА БЕЗ ПОРТФЕЉА ЗАДУЖЕНОГ ЗА КООРДИНАЦИЈУ АКТИВНОСТИ И МЕРА У ОБЛАСТИ ОДНОСА С ДИЈАСПОРОМ</t>
  </si>
  <si>
    <t>КАБИНЕТ МИНИСТРА БЕЗ ПОРТФЕЉА ЗАДУЖЕНОГ ЗА КООРДИНАЦИЈУ АКТИВНОСТИ У ОБЛАСТИ РАВНОМЕРНОГ РЕГИОНАЛНОГ РАЗВОЈА</t>
  </si>
  <si>
    <t>МУЗЕЈ НИКОЛЕ ТЕСЛЕ</t>
  </si>
  <si>
    <t>МЕМОРИЈАЛНИ ЦЕНТАР СТАРО САЈМИШТЕ</t>
  </si>
  <si>
    <t>д) запослени који живе на територији АП КиМ а не раде (накнада 8.526+135%)</t>
  </si>
  <si>
    <t>в) изабрана и постављена лица која живе на територије АП КиМ и раде на територији АП КиМ (увећање плате 10%)</t>
  </si>
  <si>
    <t>б) запослени који живе ван територије АП КиМ а раде на територији АП КиМ (увећање плате 12,5%)</t>
  </si>
  <si>
    <t>а) запослени који живе и раде на територији АП КиМ (увећање плате 50%)</t>
  </si>
  <si>
    <t>ђ) запослени који живе ван територије АП КиМ и не раде (накнада 8.526)</t>
  </si>
  <si>
    <t>III</t>
  </si>
  <si>
    <t>ПРОЈЕКЦИЈА ПЛАТА И БРОЈА ЗАПОСЛЕНИХ ПО МЕСЕЦИМА У 2025. ГОДИНИ</t>
  </si>
  <si>
    <t xml:space="preserve">Преглед планираних средстава за плате  у 2026. години </t>
  </si>
  <si>
    <t>Укупан број запослених за који су обзбеђена средства у буџету за 2026. год.</t>
  </si>
  <si>
    <t xml:space="preserve">Укупна средства обезбеђена у буџету за 2026. годину </t>
  </si>
  <si>
    <t>Планирано ПОВЕЋАЊЕ броја запослених у 2026. години</t>
  </si>
  <si>
    <t>Планирано СМАЊЕЊЕ броја запослених у 2026. години</t>
  </si>
  <si>
    <t>у децембру 2026. године</t>
  </si>
  <si>
    <t>2026-повећање</t>
  </si>
  <si>
    <t>2026-смањење</t>
  </si>
  <si>
    <t>2026-свега - бруто 1</t>
  </si>
  <si>
    <t>у јуну 2025. год.</t>
  </si>
  <si>
    <t>Преглед броја запослених у 2026. години на које се не односи Закон о платама државних службеника и намештеника и у МУП-у, Војсци РС и БИА-и</t>
  </si>
  <si>
    <t xml:space="preserve">Број запослених на неодређено време у јуну 2025. године  </t>
  </si>
  <si>
    <t>Број запослених на одређено време у јуну 2025. године</t>
  </si>
  <si>
    <t xml:space="preserve">Број запослених у јуну 2025. године за који су обезбеђена средства за плате у буџету за 2025. годину </t>
  </si>
  <si>
    <t>Преглед броја носиоца правосудних функција на које се односи Закон о судијама и Закон о јавном тужилаштву за 2026. годину</t>
  </si>
  <si>
    <t>2026 - маса бруто плата</t>
  </si>
  <si>
    <t>Број у јуну 2025. године</t>
  </si>
  <si>
    <t>Број запослених и потребна средства за јубиларне награде и отпремнине запосленима у 2026. години</t>
  </si>
  <si>
    <t>ПРОЈЕКЦИЈА ПЛАТА И БРОЈА ЗАПОСЛЕНИХ ПО МЕСЕЦИМА У 2026. ГОДИНИ</t>
  </si>
  <si>
    <t>* УПИСАТИ РЕАЛИЗАЦИЈУ У ЈУНУ 2025. ГОДИНЕ, А ЗА ПРЕОСТАЛЕ МЕСЕЦЕ ПЛАНИРАНУ МАСУ СРЕДСТАВА И БРОЈ ЗАПОСЛЕНИХ</t>
  </si>
</sst>
</file>

<file path=xl/styles.xml><?xml version="1.0" encoding="utf-8"?>
<styleSheet xmlns="http://schemas.openxmlformats.org/spreadsheetml/2006/main">
  <numFmts count="1">
    <numFmt numFmtId="164" formatCode="0.0%"/>
  </numFmts>
  <fonts count="6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38"/>
    </font>
    <font>
      <b/>
      <sz val="8"/>
      <name val="Arial"/>
      <family val="2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u/>
      <sz val="8"/>
      <name val="Arial"/>
      <family val="2"/>
      <charset val="238"/>
    </font>
    <font>
      <sz val="8"/>
      <name val="Arial"/>
      <family val="2"/>
    </font>
    <font>
      <sz val="7"/>
      <name val="Arial"/>
      <family val="2"/>
      <charset val="238"/>
    </font>
    <font>
      <b/>
      <i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</font>
    <font>
      <sz val="6"/>
      <name val="Arial"/>
      <family val="2"/>
      <charset val="238"/>
    </font>
    <font>
      <sz val="7"/>
      <name val="Arial"/>
      <family val="2"/>
    </font>
    <font>
      <b/>
      <sz val="7"/>
      <name val="Arial"/>
      <family val="2"/>
    </font>
    <font>
      <sz val="9"/>
      <name val="Arial"/>
      <family val="2"/>
    </font>
    <font>
      <b/>
      <i/>
      <sz val="7"/>
      <name val="Arial"/>
      <family val="2"/>
    </font>
    <font>
      <sz val="6"/>
      <name val="Arial"/>
      <family val="2"/>
    </font>
    <font>
      <b/>
      <sz val="9"/>
      <name val="Arial"/>
      <family val="2"/>
    </font>
    <font>
      <b/>
      <sz val="7"/>
      <name val="Arial"/>
      <family val="2"/>
      <charset val="238"/>
    </font>
    <font>
      <i/>
      <sz val="7"/>
      <name val="Arial"/>
      <family val="2"/>
      <charset val="238"/>
    </font>
    <font>
      <i/>
      <sz val="7"/>
      <color indexed="10"/>
      <name val="Arial"/>
      <family val="2"/>
      <charset val="238"/>
    </font>
    <font>
      <i/>
      <sz val="9"/>
      <color indexed="10"/>
      <name val="Arial"/>
      <family val="2"/>
    </font>
    <font>
      <b/>
      <i/>
      <u/>
      <sz val="9"/>
      <color indexed="10"/>
      <name val="Arial"/>
      <family val="2"/>
    </font>
    <font>
      <b/>
      <i/>
      <sz val="9"/>
      <name val="Arial"/>
      <family val="2"/>
    </font>
    <font>
      <sz val="10"/>
      <color indexed="8"/>
      <name val="Arial"/>
      <family val="2"/>
    </font>
    <font>
      <i/>
      <sz val="8"/>
      <name val="Arial"/>
      <family val="2"/>
      <charset val="238"/>
    </font>
    <font>
      <sz val="11"/>
      <color indexed="8"/>
      <name val="Calibri"/>
      <family val="2"/>
    </font>
    <font>
      <b/>
      <sz val="12"/>
      <name val="Arial"/>
      <family val="2"/>
      <charset val="238"/>
    </font>
    <font>
      <b/>
      <sz val="11"/>
      <name val="Arial"/>
      <family val="2"/>
    </font>
    <font>
      <b/>
      <u/>
      <sz val="8"/>
      <name val="Arial"/>
      <family val="2"/>
      <charset val="238"/>
    </font>
    <font>
      <sz val="8"/>
      <color indexed="81"/>
      <name val="Tahoma"/>
      <family val="2"/>
      <charset val="238"/>
    </font>
    <font>
      <sz val="11"/>
      <color rgb="FF006100"/>
      <name val="Calibri"/>
      <family val="2"/>
      <charset val="238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7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7"/>
      <color theme="1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charset val="238"/>
      <scheme val="minor"/>
    </font>
    <font>
      <b/>
      <sz val="11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9"/>
      <name val="Arial"/>
      <family val="2"/>
      <charset val="238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8"/>
      <name val="Arial"/>
      <family val="2"/>
      <charset val="204"/>
    </font>
    <font>
      <sz val="8"/>
      <color theme="1"/>
      <name val="Arial"/>
      <family val="2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9"/>
      <color indexed="81"/>
      <name val="Tahoma"/>
      <charset val="1"/>
    </font>
    <font>
      <sz val="11"/>
      <color indexed="81"/>
      <name val="Times New Roman"/>
      <family val="1"/>
      <charset val="204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0C0C0"/>
        <bgColor rgb="FFC0C0C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CF3FD"/>
        <bgColor indexed="64"/>
      </patternFill>
    </fill>
    <fill>
      <patternFill patternType="solid">
        <fgColor rgb="FFF4AA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EB9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4D79B"/>
        <bgColor indexed="64"/>
      </patternFill>
    </fill>
  </fills>
  <borders count="91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/>
      <right style="thin">
        <color indexed="64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indexed="64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999999"/>
      </left>
      <right/>
      <top style="thin">
        <color rgb="FF999999"/>
      </top>
      <bottom/>
      <diagonal/>
    </border>
  </borders>
  <cellStyleXfs count="7">
    <xf numFmtId="0" fontId="0" fillId="0" borderId="0"/>
    <xf numFmtId="0" fontId="37" fillId="6" borderId="0" applyNumberFormat="0" applyBorder="0" applyAlignment="0" applyProtection="0"/>
    <xf numFmtId="0" fontId="30" fillId="0" borderId="0"/>
    <xf numFmtId="0" fontId="30" fillId="0" borderId="0"/>
    <xf numFmtId="0" fontId="3" fillId="0" borderId="0"/>
    <xf numFmtId="0" fontId="52" fillId="31" borderId="0" applyNumberFormat="0" applyBorder="0" applyAlignment="0" applyProtection="0"/>
    <xf numFmtId="0" fontId="1" fillId="0" borderId="0"/>
  </cellStyleXfs>
  <cellXfs count="593">
    <xf numFmtId="0" fontId="0" fillId="0" borderId="0" xfId="0"/>
    <xf numFmtId="0" fontId="4" fillId="0" borderId="0" xfId="0" applyFont="1" applyProtection="1">
      <protection locked="0"/>
    </xf>
    <xf numFmtId="0" fontId="4" fillId="0" borderId="2" xfId="0" applyFont="1" applyBorder="1" applyProtection="1">
      <protection locked="0"/>
    </xf>
    <xf numFmtId="0" fontId="4" fillId="0" borderId="3" xfId="0" applyFont="1" applyBorder="1" applyProtection="1">
      <protection locked="0"/>
    </xf>
    <xf numFmtId="0" fontId="11" fillId="0" borderId="4" xfId="0" applyFont="1" applyBorder="1" applyProtection="1">
      <protection locked="0"/>
    </xf>
    <xf numFmtId="0" fontId="11" fillId="0" borderId="4" xfId="0" applyFont="1" applyBorder="1" applyAlignment="1" applyProtection="1">
      <alignment horizontal="right"/>
      <protection locked="0"/>
    </xf>
    <xf numFmtId="0" fontId="5" fillId="0" borderId="4" xfId="0" applyFont="1" applyBorder="1" applyProtection="1">
      <protection locked="0"/>
    </xf>
    <xf numFmtId="0" fontId="11" fillId="7" borderId="4" xfId="0" applyFont="1" applyFill="1" applyBorder="1" applyProtection="1">
      <protection locked="0"/>
    </xf>
    <xf numFmtId="0" fontId="5" fillId="0" borderId="4" xfId="0" applyFont="1" applyBorder="1" applyAlignment="1" applyProtection="1">
      <alignment wrapText="1"/>
      <protection locked="0"/>
    </xf>
    <xf numFmtId="0" fontId="12" fillId="0" borderId="0" xfId="0" applyFont="1"/>
    <xf numFmtId="0" fontId="12" fillId="0" borderId="4" xfId="0" applyFont="1" applyBorder="1" applyAlignment="1" applyProtection="1">
      <alignment horizontal="center"/>
      <protection locked="0"/>
    </xf>
    <xf numFmtId="0" fontId="12" fillId="0" borderId="4" xfId="0" applyFont="1" applyBorder="1" applyProtection="1">
      <protection locked="0"/>
    </xf>
    <xf numFmtId="0" fontId="5" fillId="0" borderId="4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wrapText="1"/>
      <protection locked="0"/>
    </xf>
    <xf numFmtId="0" fontId="5" fillId="0" borderId="4" xfId="0" applyFont="1" applyBorder="1" applyAlignment="1" applyProtection="1">
      <alignment horizontal="center" wrapText="1"/>
      <protection locked="0"/>
    </xf>
    <xf numFmtId="0" fontId="9" fillId="0" borderId="0" xfId="0" applyFont="1"/>
    <xf numFmtId="0" fontId="9" fillId="0" borderId="4" xfId="0" applyFont="1" applyBorder="1" applyProtection="1"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11" fillId="0" borderId="4" xfId="0" applyFont="1" applyBorder="1"/>
    <xf numFmtId="0" fontId="11" fillId="0" borderId="0" xfId="0" applyFont="1"/>
    <xf numFmtId="0" fontId="11" fillId="0" borderId="0" xfId="0" applyFont="1" applyAlignment="1">
      <alignment horizontal="center"/>
    </xf>
    <xf numFmtId="0" fontId="9" fillId="0" borderId="4" xfId="0" applyFont="1" applyBorder="1"/>
    <xf numFmtId="0" fontId="6" fillId="0" borderId="4" xfId="0" applyFont="1" applyBorder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21" fillId="0" borderId="0" xfId="0" applyFont="1"/>
    <xf numFmtId="3" fontId="18" fillId="0" borderId="0" xfId="0" applyNumberFormat="1" applyFont="1"/>
    <xf numFmtId="0" fontId="22" fillId="0" borderId="5" xfId="0" applyFont="1" applyBorder="1" applyAlignment="1" applyProtection="1">
      <alignment horizontal="center" vertical="center" wrapText="1"/>
      <protection locked="0"/>
    </xf>
    <xf numFmtId="0" fontId="23" fillId="0" borderId="0" xfId="0" applyFont="1"/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center" vertical="center" wrapText="1"/>
    </xf>
    <xf numFmtId="0" fontId="25" fillId="0" borderId="0" xfId="0" applyFont="1" applyAlignment="1" applyProtection="1">
      <alignment horizontal="center" vertical="center" wrapText="1"/>
      <protection locked="0"/>
    </xf>
    <xf numFmtId="0" fontId="25" fillId="0" borderId="0" xfId="0" applyFont="1" applyAlignment="1">
      <alignment horizontal="center" vertical="center" wrapText="1"/>
    </xf>
    <xf numFmtId="0" fontId="10" fillId="0" borderId="0" xfId="0" applyFont="1" applyProtection="1">
      <protection locked="0"/>
    </xf>
    <xf numFmtId="0" fontId="10" fillId="0" borderId="0" xfId="0" applyFont="1"/>
    <xf numFmtId="0" fontId="10" fillId="7" borderId="0" xfId="0" applyFont="1" applyFill="1" applyProtection="1">
      <protection locked="0"/>
    </xf>
    <xf numFmtId="0" fontId="10" fillId="7" borderId="0" xfId="0" applyFont="1" applyFill="1"/>
    <xf numFmtId="4" fontId="0" fillId="0" borderId="0" xfId="0" applyNumberFormat="1"/>
    <xf numFmtId="4" fontId="18" fillId="0" borderId="0" xfId="0" applyNumberFormat="1" applyFont="1"/>
    <xf numFmtId="3" fontId="0" fillId="0" borderId="0" xfId="0" applyNumberFormat="1"/>
    <xf numFmtId="3" fontId="18" fillId="0" borderId="5" xfId="0" applyNumberFormat="1" applyFont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 applyProtection="1">
      <alignment wrapText="1"/>
      <protection locked="0"/>
    </xf>
    <xf numFmtId="0" fontId="13" fillId="0" borderId="0" xfId="0" applyFont="1" applyAlignment="1">
      <alignment horizontal="center"/>
    </xf>
    <xf numFmtId="0" fontId="8" fillId="0" borderId="0" xfId="0" applyFont="1" applyProtection="1">
      <protection locked="0"/>
    </xf>
    <xf numFmtId="0" fontId="13" fillId="0" borderId="0" xfId="0" applyFont="1"/>
    <xf numFmtId="0" fontId="30" fillId="0" borderId="0" xfId="2"/>
    <xf numFmtId="0" fontId="38" fillId="0" borderId="2" xfId="0" applyFont="1" applyBorder="1"/>
    <xf numFmtId="0" fontId="4" fillId="0" borderId="0" xfId="0" applyFont="1"/>
    <xf numFmtId="0" fontId="32" fillId="2" borderId="6" xfId="3" applyFont="1" applyFill="1" applyBorder="1" applyAlignment="1">
      <alignment horizontal="center"/>
    </xf>
    <xf numFmtId="0" fontId="32" fillId="0" borderId="1" xfId="3" applyFont="1" applyBorder="1" applyAlignment="1">
      <alignment horizontal="right" wrapText="1"/>
    </xf>
    <xf numFmtId="0" fontId="32" fillId="0" borderId="1" xfId="3" applyFont="1" applyBorder="1" applyAlignment="1">
      <alignment wrapText="1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16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26" fillId="0" borderId="13" xfId="0" applyFont="1" applyBorder="1" applyAlignment="1">
      <alignment horizontal="left" vertical="center" wrapText="1"/>
    </xf>
    <xf numFmtId="0" fontId="29" fillId="0" borderId="13" xfId="0" applyFont="1" applyBorder="1"/>
    <xf numFmtId="3" fontId="25" fillId="0" borderId="11" xfId="0" applyNumberFormat="1" applyFont="1" applyBorder="1" applyAlignment="1">
      <alignment horizontal="right" vertical="center" wrapText="1"/>
    </xf>
    <xf numFmtId="3" fontId="10" fillId="0" borderId="11" xfId="0" applyNumberFormat="1" applyFont="1" applyBorder="1"/>
    <xf numFmtId="3" fontId="10" fillId="0" borderId="15" xfId="0" applyNumberFormat="1" applyFont="1" applyBorder="1"/>
    <xf numFmtId="3" fontId="4" fillId="0" borderId="11" xfId="0" applyNumberFormat="1" applyFont="1" applyBorder="1"/>
    <xf numFmtId="49" fontId="25" fillId="0" borderId="11" xfId="0" applyNumberFormat="1" applyFont="1" applyBorder="1" applyAlignment="1">
      <alignment horizontal="right" wrapText="1"/>
    </xf>
    <xf numFmtId="0" fontId="0" fillId="0" borderId="0" xfId="0" applyAlignment="1">
      <alignment wrapText="1"/>
    </xf>
    <xf numFmtId="0" fontId="18" fillId="0" borderId="0" xfId="0" applyFont="1" applyAlignment="1" applyProtection="1">
      <alignment vertical="center"/>
      <protection locked="0"/>
    </xf>
    <xf numFmtId="0" fontId="30" fillId="0" borderId="0" xfId="2" applyProtection="1">
      <protection locked="0"/>
    </xf>
    <xf numFmtId="3" fontId="24" fillId="4" borderId="11" xfId="0" applyNumberFormat="1" applyFont="1" applyFill="1" applyBorder="1" applyAlignment="1">
      <alignment horizontal="right" vertical="center"/>
    </xf>
    <xf numFmtId="3" fontId="24" fillId="4" borderId="11" xfId="0" applyNumberFormat="1" applyFont="1" applyFill="1" applyBorder="1" applyAlignment="1">
      <alignment vertical="center"/>
    </xf>
    <xf numFmtId="3" fontId="24" fillId="4" borderId="15" xfId="0" applyNumberFormat="1" applyFont="1" applyFill="1" applyBorder="1" applyAlignment="1">
      <alignment vertical="center"/>
    </xf>
    <xf numFmtId="3" fontId="10" fillId="0" borderId="11" xfId="0" applyNumberFormat="1" applyFont="1" applyBorder="1" applyAlignment="1">
      <alignment horizontal="right" vertical="center"/>
    </xf>
    <xf numFmtId="3" fontId="10" fillId="0" borderId="11" xfId="0" applyNumberFormat="1" applyFont="1" applyBorder="1" applyAlignment="1">
      <alignment vertical="center"/>
    </xf>
    <xf numFmtId="3" fontId="10" fillId="0" borderId="15" xfId="0" applyNumberFormat="1" applyFont="1" applyBorder="1" applyAlignment="1">
      <alignment vertical="center"/>
    </xf>
    <xf numFmtId="0" fontId="16" fillId="0" borderId="2" xfId="0" applyFont="1" applyBorder="1"/>
    <xf numFmtId="0" fontId="16" fillId="0" borderId="3" xfId="0" applyFont="1" applyBorder="1"/>
    <xf numFmtId="0" fontId="9" fillId="13" borderId="0" xfId="0" applyFont="1" applyFill="1" applyAlignment="1">
      <alignment horizontal="right"/>
    </xf>
    <xf numFmtId="0" fontId="16" fillId="0" borderId="0" xfId="0" applyFont="1"/>
    <xf numFmtId="0" fontId="5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4" fillId="0" borderId="4" xfId="0" applyFont="1" applyBorder="1" applyAlignment="1">
      <alignment horizontal="center" wrapText="1"/>
    </xf>
    <xf numFmtId="0" fontId="14" fillId="0" borderId="11" xfId="0" applyFont="1" applyBorder="1" applyAlignment="1">
      <alignment horizontal="center"/>
    </xf>
    <xf numFmtId="1" fontId="9" fillId="13" borderId="0" xfId="0" applyNumberFormat="1" applyFont="1" applyFill="1"/>
    <xf numFmtId="0" fontId="9" fillId="13" borderId="0" xfId="0" applyFont="1" applyFill="1"/>
    <xf numFmtId="49" fontId="9" fillId="13" borderId="0" xfId="0" applyNumberFormat="1" applyFont="1" applyFill="1" applyAlignment="1">
      <alignment horizontal="right"/>
    </xf>
    <xf numFmtId="0" fontId="12" fillId="0" borderId="4" xfId="0" applyFont="1" applyBorder="1"/>
    <xf numFmtId="0" fontId="5" fillId="0" borderId="4" xfId="0" applyFont="1" applyBorder="1"/>
    <xf numFmtId="0" fontId="12" fillId="0" borderId="2" xfId="0" applyFont="1" applyBorder="1"/>
    <xf numFmtId="0" fontId="12" fillId="0" borderId="3" xfId="0" applyFont="1" applyBorder="1"/>
    <xf numFmtId="0" fontId="13" fillId="0" borderId="4" xfId="0" applyFont="1" applyBorder="1" applyAlignment="1">
      <alignment horizontal="center" vertical="center" wrapText="1"/>
    </xf>
    <xf numFmtId="0" fontId="9" fillId="0" borderId="2" xfId="0" applyFont="1" applyBorder="1"/>
    <xf numFmtId="0" fontId="9" fillId="0" borderId="3" xfId="0" applyFont="1" applyBorder="1"/>
    <xf numFmtId="0" fontId="8" fillId="0" borderId="0" xfId="0" applyFont="1"/>
    <xf numFmtId="0" fontId="9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2" fontId="9" fillId="0" borderId="4" xfId="0" applyNumberFormat="1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3" fontId="11" fillId="0" borderId="4" xfId="0" applyNumberFormat="1" applyFont="1" applyBorder="1" applyAlignment="1">
      <alignment horizontal="center" vertical="center" wrapText="1"/>
    </xf>
    <xf numFmtId="0" fontId="11" fillId="0" borderId="16" xfId="0" applyFont="1" applyBorder="1"/>
    <xf numFmtId="0" fontId="5" fillId="0" borderId="17" xfId="0" applyFont="1" applyBorder="1"/>
    <xf numFmtId="0" fontId="11" fillId="0" borderId="18" xfId="0" applyFont="1" applyBorder="1"/>
    <xf numFmtId="0" fontId="5" fillId="0" borderId="20" xfId="0" applyFont="1" applyBorder="1"/>
    <xf numFmtId="0" fontId="5" fillId="0" borderId="4" xfId="0" applyFont="1" applyBorder="1" applyAlignment="1">
      <alignment wrapText="1"/>
    </xf>
    <xf numFmtId="1" fontId="16" fillId="13" borderId="0" xfId="0" applyNumberFormat="1" applyFont="1" applyFill="1"/>
    <xf numFmtId="0" fontId="16" fillId="13" borderId="0" xfId="0" applyFont="1" applyFill="1"/>
    <xf numFmtId="0" fontId="16" fillId="13" borderId="0" xfId="0" applyFont="1" applyFill="1" applyAlignment="1">
      <alignment horizontal="right"/>
    </xf>
    <xf numFmtId="49" fontId="16" fillId="13" borderId="0" xfId="0" applyNumberFormat="1" applyFont="1" applyFill="1" applyAlignment="1">
      <alignment horizontal="right"/>
    </xf>
    <xf numFmtId="3" fontId="4" fillId="0" borderId="4" xfId="0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3" fontId="13" fillId="0" borderId="11" xfId="0" applyNumberFormat="1" applyFont="1" applyBorder="1" applyAlignment="1">
      <alignment horizontal="center" vertical="center" wrapText="1"/>
    </xf>
    <xf numFmtId="0" fontId="11" fillId="5" borderId="4" xfId="0" applyFont="1" applyFill="1" applyBorder="1"/>
    <xf numFmtId="0" fontId="9" fillId="0" borderId="4" xfId="0" applyFont="1" applyBorder="1" applyAlignment="1">
      <alignment wrapText="1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0" fontId="18" fillId="0" borderId="5" xfId="0" applyFont="1" applyBorder="1" applyAlignment="1">
      <alignment horizontal="center"/>
    </xf>
    <xf numFmtId="3" fontId="18" fillId="0" borderId="5" xfId="0" applyNumberFormat="1" applyFont="1" applyBorder="1" applyAlignment="1">
      <alignment horizontal="center"/>
    </xf>
    <xf numFmtId="3" fontId="18" fillId="0" borderId="4" xfId="0" applyNumberFormat="1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4" fontId="18" fillId="7" borderId="4" xfId="0" applyNumberFormat="1" applyFont="1" applyFill="1" applyBorder="1"/>
    <xf numFmtId="4" fontId="18" fillId="0" borderId="4" xfId="0" applyNumberFormat="1" applyFont="1" applyBorder="1" applyAlignment="1">
      <alignment horizontal="right"/>
    </xf>
    <xf numFmtId="0" fontId="10" fillId="0" borderId="4" xfId="0" applyFont="1" applyBorder="1"/>
    <xf numFmtId="49" fontId="18" fillId="0" borderId="4" xfId="0" applyNumberFormat="1" applyFont="1" applyBorder="1"/>
    <xf numFmtId="0" fontId="21" fillId="0" borderId="4" xfId="0" applyFont="1" applyBorder="1"/>
    <xf numFmtId="0" fontId="18" fillId="0" borderId="4" xfId="0" applyFont="1" applyBorder="1"/>
    <xf numFmtId="4" fontId="42" fillId="0" borderId="4" xfId="0" applyNumberFormat="1" applyFont="1" applyBorder="1"/>
    <xf numFmtId="0" fontId="18" fillId="0" borderId="4" xfId="0" applyFont="1" applyBorder="1" applyAlignment="1">
      <alignment horizontal="left"/>
    </xf>
    <xf numFmtId="0" fontId="20" fillId="0" borderId="0" xfId="0" applyFont="1"/>
    <xf numFmtId="0" fontId="23" fillId="0" borderId="0" xfId="0" applyFont="1" applyAlignment="1">
      <alignment horizontal="center"/>
    </xf>
    <xf numFmtId="0" fontId="23" fillId="0" borderId="4" xfId="0" applyFont="1" applyBorder="1" applyAlignment="1">
      <alignment horizontal="right"/>
    </xf>
    <xf numFmtId="0" fontId="23" fillId="0" borderId="4" xfId="0" applyFont="1" applyBorder="1"/>
    <xf numFmtId="0" fontId="18" fillId="0" borderId="0" xfId="0" applyFont="1" applyAlignment="1">
      <alignment horizontal="left" vertical="top"/>
    </xf>
    <xf numFmtId="0" fontId="21" fillId="0" borderId="0" xfId="0" applyFont="1" applyAlignment="1">
      <alignment horizontal="left" vertical="top"/>
    </xf>
    <xf numFmtId="0" fontId="23" fillId="0" borderId="0" xfId="0" applyFont="1" applyAlignment="1">
      <alignment horizontal="left" vertical="top"/>
    </xf>
    <xf numFmtId="0" fontId="43" fillId="14" borderId="34" xfId="0" applyFont="1" applyFill="1" applyBorder="1" applyAlignment="1" applyProtection="1">
      <alignment horizontal="center" vertical="center"/>
      <protection locked="0"/>
    </xf>
    <xf numFmtId="0" fontId="43" fillId="0" borderId="34" xfId="0" applyFont="1" applyBorder="1" applyAlignment="1" applyProtection="1">
      <alignment horizontal="center" vertical="center"/>
      <protection locked="0"/>
    </xf>
    <xf numFmtId="0" fontId="44" fillId="0" borderId="35" xfId="0" applyFont="1" applyBorder="1" applyAlignment="1" applyProtection="1">
      <alignment vertical="center" wrapText="1"/>
      <protection locked="0"/>
    </xf>
    <xf numFmtId="3" fontId="18" fillId="0" borderId="4" xfId="0" applyNumberFormat="1" applyFont="1" applyBorder="1" applyAlignment="1" applyProtection="1">
      <alignment horizontal="right" vertical="center" wrapText="1"/>
      <protection locked="0"/>
    </xf>
    <xf numFmtId="3" fontId="18" fillId="0" borderId="4" xfId="0" applyNumberFormat="1" applyFont="1" applyBorder="1" applyAlignment="1" applyProtection="1">
      <alignment horizontal="right"/>
      <protection locked="0"/>
    </xf>
    <xf numFmtId="3" fontId="23" fillId="0" borderId="4" xfId="0" applyNumberFormat="1" applyFont="1" applyBorder="1" applyAlignment="1">
      <alignment horizontal="right"/>
    </xf>
    <xf numFmtId="0" fontId="45" fillId="0" borderId="0" xfId="0" applyFont="1"/>
    <xf numFmtId="0" fontId="45" fillId="0" borderId="21" xfId="0" applyFont="1" applyBorder="1"/>
    <xf numFmtId="0" fontId="45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18" fillId="0" borderId="5" xfId="0" applyFont="1" applyBorder="1" applyAlignment="1">
      <alignment horizontal="center" vertical="center" wrapText="1"/>
    </xf>
    <xf numFmtId="49" fontId="42" fillId="0" borderId="22" xfId="0" applyNumberFormat="1" applyFont="1" applyBorder="1" applyAlignment="1">
      <alignment horizontal="center" vertical="center" textRotation="90"/>
    </xf>
    <xf numFmtId="0" fontId="18" fillId="0" borderId="11" xfId="0" applyFont="1" applyBorder="1" applyAlignment="1">
      <alignment horizontal="center"/>
    </xf>
    <xf numFmtId="0" fontId="47" fillId="0" borderId="0" xfId="0" applyFont="1"/>
    <xf numFmtId="3" fontId="9" fillId="0" borderId="0" xfId="0" applyNumberFormat="1" applyFont="1"/>
    <xf numFmtId="2" fontId="9" fillId="0" borderId="11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wrapText="1"/>
    </xf>
    <xf numFmtId="3" fontId="11" fillId="0" borderId="11" xfId="0" applyNumberFormat="1" applyFont="1" applyBorder="1" applyAlignment="1">
      <alignment horizontal="center" wrapText="1"/>
    </xf>
    <xf numFmtId="0" fontId="9" fillId="0" borderId="7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center"/>
    </xf>
    <xf numFmtId="3" fontId="9" fillId="0" borderId="4" xfId="0" applyNumberFormat="1" applyFont="1" applyBorder="1" applyProtection="1">
      <protection locked="0"/>
    </xf>
    <xf numFmtId="3" fontId="9" fillId="0" borderId="4" xfId="0" applyNumberFormat="1" applyFont="1" applyBorder="1"/>
    <xf numFmtId="3" fontId="5" fillId="0" borderId="17" xfId="0" applyNumberFormat="1" applyFont="1" applyBorder="1"/>
    <xf numFmtId="3" fontId="11" fillId="0" borderId="16" xfId="0" applyNumberFormat="1" applyFont="1" applyBorder="1"/>
    <xf numFmtId="0" fontId="9" fillId="13" borderId="0" xfId="0" applyFont="1" applyFill="1" applyAlignment="1">
      <alignment horizontal="left" vertical="center"/>
    </xf>
    <xf numFmtId="0" fontId="9" fillId="16" borderId="4" xfId="0" applyFont="1" applyFill="1" applyBorder="1" applyAlignment="1">
      <alignment horizontal="left" vertical="center" wrapText="1"/>
    </xf>
    <xf numFmtId="0" fontId="5" fillId="16" borderId="4" xfId="0" applyFont="1" applyFill="1" applyBorder="1" applyAlignment="1">
      <alignment horizontal="right" wrapText="1"/>
    </xf>
    <xf numFmtId="0" fontId="9" fillId="16" borderId="4" xfId="0" applyFont="1" applyFill="1" applyBorder="1"/>
    <xf numFmtId="3" fontId="9" fillId="16" borderId="4" xfId="0" applyNumberFormat="1" applyFont="1" applyFill="1" applyBorder="1"/>
    <xf numFmtId="0" fontId="11" fillId="16" borderId="20" xfId="0" applyFont="1" applyFill="1" applyBorder="1"/>
    <xf numFmtId="0" fontId="11" fillId="16" borderId="23" xfId="0" applyFont="1" applyFill="1" applyBorder="1"/>
    <xf numFmtId="0" fontId="9" fillId="16" borderId="4" xfId="0" applyFont="1" applyFill="1" applyBorder="1" applyAlignment="1" applyProtection="1">
      <alignment horizontal="left" vertical="center" wrapText="1"/>
      <protection locked="0"/>
    </xf>
    <xf numFmtId="3" fontId="18" fillId="17" borderId="4" xfId="0" applyNumberFormat="1" applyFont="1" applyFill="1" applyBorder="1" applyAlignment="1">
      <alignment horizontal="right"/>
    </xf>
    <xf numFmtId="4" fontId="18" fillId="17" borderId="4" xfId="0" applyNumberFormat="1" applyFont="1" applyFill="1" applyBorder="1" applyAlignment="1">
      <alignment horizontal="right"/>
    </xf>
    <xf numFmtId="0" fontId="48" fillId="0" borderId="0" xfId="0" applyFont="1" applyAlignment="1">
      <alignment vertical="center" wrapText="1"/>
    </xf>
    <xf numFmtId="0" fontId="48" fillId="0" borderId="0" xfId="0" applyFont="1" applyAlignment="1">
      <alignment vertical="center"/>
    </xf>
    <xf numFmtId="0" fontId="39" fillId="18" borderId="25" xfId="0" applyFont="1" applyFill="1" applyBorder="1" applyAlignment="1">
      <alignment vertical="top"/>
    </xf>
    <xf numFmtId="0" fontId="39" fillId="18" borderId="26" xfId="0" applyFont="1" applyFill="1" applyBorder="1" applyAlignment="1">
      <alignment vertical="top"/>
    </xf>
    <xf numFmtId="0" fontId="39" fillId="18" borderId="25" xfId="0" applyFont="1" applyFill="1" applyBorder="1"/>
    <xf numFmtId="0" fontId="39" fillId="18" borderId="26" xfId="0" applyFont="1" applyFill="1" applyBorder="1"/>
    <xf numFmtId="0" fontId="6" fillId="9" borderId="28" xfId="0" applyFont="1" applyFill="1" applyBorder="1" applyAlignment="1">
      <alignment vertical="top" wrapText="1"/>
    </xf>
    <xf numFmtId="3" fontId="23" fillId="18" borderId="4" xfId="0" applyNumberFormat="1" applyFont="1" applyFill="1" applyBorder="1" applyAlignment="1">
      <alignment horizontal="right"/>
    </xf>
    <xf numFmtId="0" fontId="9" fillId="0" borderId="0" xfId="0" applyFont="1" applyAlignment="1">
      <alignment vertical="top"/>
    </xf>
    <xf numFmtId="0" fontId="9" fillId="0" borderId="4" xfId="0" applyFont="1" applyBorder="1" applyAlignment="1">
      <alignment horizontal="right"/>
    </xf>
    <xf numFmtId="0" fontId="33" fillId="12" borderId="2" xfId="0" applyFont="1" applyFill="1" applyBorder="1" applyAlignment="1">
      <alignment vertical="center" wrapText="1"/>
    </xf>
    <xf numFmtId="0" fontId="6" fillId="12" borderId="0" xfId="0" applyFont="1" applyFill="1"/>
    <xf numFmtId="0" fontId="9" fillId="12" borderId="0" xfId="0" applyFont="1" applyFill="1"/>
    <xf numFmtId="0" fontId="33" fillId="0" borderId="2" xfId="0" applyFont="1" applyBorder="1" applyAlignment="1">
      <alignment vertical="center" wrapText="1"/>
    </xf>
    <xf numFmtId="0" fontId="33" fillId="0" borderId="0" xfId="0" applyFont="1" applyAlignment="1">
      <alignment vertical="center"/>
    </xf>
    <xf numFmtId="0" fontId="33" fillId="0" borderId="0" xfId="0" applyFont="1" applyAlignment="1">
      <alignment vertical="center" wrapText="1"/>
    </xf>
    <xf numFmtId="3" fontId="12" fillId="0" borderId="0" xfId="0" applyNumberFormat="1" applyFont="1"/>
    <xf numFmtId="0" fontId="9" fillId="19" borderId="4" xfId="0" applyFont="1" applyFill="1" applyBorder="1" applyAlignment="1">
      <alignment horizontal="center" vertical="center" wrapText="1"/>
    </xf>
    <xf numFmtId="0" fontId="12" fillId="19" borderId="4" xfId="0" applyFont="1" applyFill="1" applyBorder="1" applyProtection="1">
      <protection locked="0"/>
    </xf>
    <xf numFmtId="0" fontId="12" fillId="19" borderId="4" xfId="0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vertical="top" wrapText="1"/>
    </xf>
    <xf numFmtId="4" fontId="9" fillId="0" borderId="0" xfId="0" applyNumberFormat="1" applyFont="1"/>
    <xf numFmtId="10" fontId="12" fillId="0" borderId="0" xfId="0" applyNumberFormat="1" applyFont="1"/>
    <xf numFmtId="0" fontId="34" fillId="0" borderId="0" xfId="0" applyFont="1"/>
    <xf numFmtId="3" fontId="18" fillId="0" borderId="0" xfId="0" applyNumberFormat="1" applyFont="1" applyAlignment="1">
      <alignment horizontal="right"/>
    </xf>
    <xf numFmtId="3" fontId="23" fillId="21" borderId="4" xfId="0" applyNumberFormat="1" applyFont="1" applyFill="1" applyBorder="1" applyAlignment="1">
      <alignment horizontal="right"/>
    </xf>
    <xf numFmtId="3" fontId="23" fillId="16" borderId="4" xfId="0" applyNumberFormat="1" applyFont="1" applyFill="1" applyBorder="1" applyAlignment="1">
      <alignment horizontal="right"/>
    </xf>
    <xf numFmtId="3" fontId="12" fillId="16" borderId="0" xfId="0" applyNumberFormat="1" applyFont="1" applyFill="1"/>
    <xf numFmtId="4" fontId="15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top"/>
    </xf>
    <xf numFmtId="0" fontId="15" fillId="12" borderId="0" xfId="0" applyFont="1" applyFill="1" applyAlignment="1">
      <alignment horizontal="center"/>
    </xf>
    <xf numFmtId="0" fontId="16" fillId="13" borderId="0" xfId="0" applyFont="1" applyFill="1" applyAlignment="1">
      <alignment vertical="center"/>
    </xf>
    <xf numFmtId="0" fontId="16" fillId="13" borderId="0" xfId="0" applyFont="1" applyFill="1" applyAlignment="1">
      <alignment vertical="top" wrapText="1"/>
    </xf>
    <xf numFmtId="3" fontId="13" fillId="0" borderId="4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top" wrapText="1"/>
    </xf>
    <xf numFmtId="3" fontId="9" fillId="0" borderId="3" xfId="0" applyNumberFormat="1" applyFont="1" applyBorder="1"/>
    <xf numFmtId="0" fontId="9" fillId="0" borderId="3" xfId="0" applyFont="1" applyBorder="1" applyAlignment="1">
      <alignment horizontal="right"/>
    </xf>
    <xf numFmtId="3" fontId="18" fillId="22" borderId="5" xfId="0" applyNumberFormat="1" applyFont="1" applyFill="1" applyBorder="1" applyAlignment="1">
      <alignment horizontal="center"/>
    </xf>
    <xf numFmtId="0" fontId="35" fillId="0" borderId="0" xfId="0" applyFont="1" applyAlignment="1" applyProtection="1">
      <alignment wrapText="1"/>
      <protection locked="0"/>
    </xf>
    <xf numFmtId="4" fontId="33" fillId="10" borderId="12" xfId="0" applyNumberFormat="1" applyFont="1" applyFill="1" applyBorder="1" applyProtection="1">
      <protection locked="0"/>
    </xf>
    <xf numFmtId="3" fontId="9" fillId="16" borderId="0" xfId="0" applyNumberFormat="1" applyFont="1" applyFill="1"/>
    <xf numFmtId="0" fontId="21" fillId="9" borderId="4" xfId="0" applyFont="1" applyFill="1" applyBorder="1" applyAlignment="1">
      <alignment horizontal="left"/>
    </xf>
    <xf numFmtId="4" fontId="18" fillId="9" borderId="4" xfId="0" applyNumberFormat="1" applyFont="1" applyFill="1" applyBorder="1"/>
    <xf numFmtId="3" fontId="18" fillId="9" borderId="4" xfId="0" applyNumberFormat="1" applyFont="1" applyFill="1" applyBorder="1" applyAlignment="1" applyProtection="1">
      <alignment horizontal="right" vertical="center" wrapText="1"/>
      <protection locked="0"/>
    </xf>
    <xf numFmtId="3" fontId="18" fillId="9" borderId="4" xfId="0" applyNumberFormat="1" applyFont="1" applyFill="1" applyBorder="1" applyAlignment="1" applyProtection="1">
      <alignment horizontal="right"/>
      <protection locked="0"/>
    </xf>
    <xf numFmtId="4" fontId="18" fillId="9" borderId="4" xfId="0" applyNumberFormat="1" applyFont="1" applyFill="1" applyBorder="1" applyAlignment="1">
      <alignment horizontal="right"/>
    </xf>
    <xf numFmtId="3" fontId="18" fillId="9" borderId="4" xfId="0" applyNumberFormat="1" applyFont="1" applyFill="1" applyBorder="1" applyAlignment="1">
      <alignment horizontal="right"/>
    </xf>
    <xf numFmtId="3" fontId="21" fillId="9" borderId="4" xfId="0" applyNumberFormat="1" applyFont="1" applyFill="1" applyBorder="1" applyAlignment="1">
      <alignment horizontal="right"/>
    </xf>
    <xf numFmtId="4" fontId="21" fillId="9" borderId="4" xfId="0" applyNumberFormat="1" applyFont="1" applyFill="1" applyBorder="1" applyAlignment="1">
      <alignment horizontal="right"/>
    </xf>
    <xf numFmtId="49" fontId="21" fillId="9" borderId="4" xfId="0" applyNumberFormat="1" applyFont="1" applyFill="1" applyBorder="1"/>
    <xf numFmtId="49" fontId="19" fillId="9" borderId="4" xfId="0" applyNumberFormat="1" applyFont="1" applyFill="1" applyBorder="1"/>
    <xf numFmtId="0" fontId="19" fillId="9" borderId="4" xfId="0" applyFont="1" applyFill="1" applyBorder="1"/>
    <xf numFmtId="0" fontId="20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4" fontId="23" fillId="18" borderId="4" xfId="0" applyNumberFormat="1" applyFont="1" applyFill="1" applyBorder="1" applyAlignment="1">
      <alignment horizontal="right"/>
    </xf>
    <xf numFmtId="0" fontId="9" fillId="16" borderId="4" xfId="0" applyFont="1" applyFill="1" applyBorder="1" applyAlignment="1" applyProtection="1">
      <alignment horizontal="center"/>
      <protection locked="0"/>
    </xf>
    <xf numFmtId="0" fontId="5" fillId="16" borderId="4" xfId="0" applyFont="1" applyFill="1" applyBorder="1"/>
    <xf numFmtId="0" fontId="9" fillId="16" borderId="4" xfId="0" applyFont="1" applyFill="1" applyBorder="1" applyAlignment="1">
      <alignment horizontal="right"/>
    </xf>
    <xf numFmtId="0" fontId="12" fillId="0" borderId="30" xfId="0" applyFont="1" applyBorder="1"/>
    <xf numFmtId="0" fontId="12" fillId="0" borderId="14" xfId="0" applyFont="1" applyBorder="1"/>
    <xf numFmtId="0" fontId="5" fillId="0" borderId="11" xfId="0" applyFont="1" applyBorder="1" applyAlignment="1" applyProtection="1">
      <alignment horizontal="center"/>
      <protection locked="0"/>
    </xf>
    <xf numFmtId="0" fontId="12" fillId="19" borderId="11" xfId="0" applyFont="1" applyFill="1" applyBorder="1" applyProtection="1">
      <protection locked="0"/>
    </xf>
    <xf numFmtId="0" fontId="12" fillId="0" borderId="11" xfId="0" applyFont="1" applyBorder="1" applyProtection="1">
      <protection locked="0"/>
    </xf>
    <xf numFmtId="0" fontId="13" fillId="0" borderId="9" xfId="0" applyFont="1" applyBorder="1" applyAlignment="1">
      <alignment horizontal="center" vertical="center"/>
    </xf>
    <xf numFmtId="0" fontId="13" fillId="19" borderId="9" xfId="0" applyFont="1" applyFill="1" applyBorder="1" applyAlignment="1">
      <alignment horizontal="center" vertical="center" wrapText="1"/>
    </xf>
    <xf numFmtId="0" fontId="5" fillId="0" borderId="9" xfId="0" applyFont="1" applyBorder="1" applyAlignment="1" applyProtection="1">
      <alignment wrapText="1"/>
      <protection locked="0"/>
    </xf>
    <xf numFmtId="3" fontId="12" fillId="0" borderId="10" xfId="0" applyNumberFormat="1" applyFont="1" applyBorder="1"/>
    <xf numFmtId="3" fontId="12" fillId="0" borderId="24" xfId="0" applyNumberFormat="1" applyFont="1" applyBorder="1"/>
    <xf numFmtId="0" fontId="13" fillId="0" borderId="9" xfId="0" applyFont="1" applyBorder="1" applyAlignment="1">
      <alignment horizontal="center" vertical="center" wrapText="1"/>
    </xf>
    <xf numFmtId="0" fontId="5" fillId="0" borderId="9" xfId="0" applyFont="1" applyBorder="1"/>
    <xf numFmtId="4" fontId="50" fillId="10" borderId="12" xfId="0" applyNumberFormat="1" applyFont="1" applyFill="1" applyBorder="1" applyProtection="1">
      <protection locked="0"/>
    </xf>
    <xf numFmtId="3" fontId="7" fillId="0" borderId="0" xfId="0" applyNumberFormat="1" applyFont="1"/>
    <xf numFmtId="2" fontId="9" fillId="0" borderId="4" xfId="0" applyNumberFormat="1" applyFont="1" applyBorder="1"/>
    <xf numFmtId="0" fontId="7" fillId="0" borderId="0" xfId="0" applyFont="1"/>
    <xf numFmtId="1" fontId="0" fillId="0" borderId="0" xfId="0" applyNumberFormat="1"/>
    <xf numFmtId="0" fontId="7" fillId="0" borderId="24" xfId="0" applyFont="1" applyBorder="1" applyAlignment="1">
      <alignment vertical="top"/>
    </xf>
    <xf numFmtId="0" fontId="7" fillId="0" borderId="24" xfId="0" applyFont="1" applyBorder="1" applyAlignment="1">
      <alignment vertical="top" wrapText="1"/>
    </xf>
    <xf numFmtId="0" fontId="7" fillId="27" borderId="24" xfId="0" applyFont="1" applyFill="1" applyBorder="1" applyAlignment="1">
      <alignment vertical="top" wrapText="1"/>
    </xf>
    <xf numFmtId="0" fontId="7" fillId="26" borderId="24" xfId="0" applyFont="1" applyFill="1" applyBorder="1" applyAlignment="1">
      <alignment vertical="top" wrapText="1"/>
    </xf>
    <xf numFmtId="0" fontId="7" fillId="28" borderId="24" xfId="0" applyFont="1" applyFill="1" applyBorder="1" applyAlignment="1">
      <alignment vertical="top" wrapText="1"/>
    </xf>
    <xf numFmtId="0" fontId="33" fillId="28" borderId="0" xfId="0" applyFont="1" applyFill="1"/>
    <xf numFmtId="0" fontId="11" fillId="0" borderId="16" xfId="0" applyFont="1" applyBorder="1" applyAlignment="1">
      <alignment horizontal="right"/>
    </xf>
    <xf numFmtId="0" fontId="5" fillId="0" borderId="17" xfId="0" applyFont="1" applyBorder="1" applyAlignment="1">
      <alignment horizontal="right"/>
    </xf>
    <xf numFmtId="2" fontId="9" fillId="16" borderId="4" xfId="0" applyNumberFormat="1" applyFont="1" applyFill="1" applyBorder="1"/>
    <xf numFmtId="3" fontId="11" fillId="0" borderId="36" xfId="0" applyNumberFormat="1" applyFont="1" applyBorder="1"/>
    <xf numFmtId="3" fontId="12" fillId="16" borderId="3" xfId="0" applyNumberFormat="1" applyFont="1" applyFill="1" applyBorder="1"/>
    <xf numFmtId="3" fontId="5" fillId="16" borderId="4" xfId="0" applyNumberFormat="1" applyFont="1" applyFill="1" applyBorder="1" applyAlignment="1">
      <alignment horizontal="right" wrapText="1"/>
    </xf>
    <xf numFmtId="0" fontId="9" fillId="16" borderId="4" xfId="0" applyFont="1" applyFill="1" applyBorder="1" applyProtection="1">
      <protection locked="0"/>
    </xf>
    <xf numFmtId="3" fontId="9" fillId="16" borderId="4" xfId="0" applyNumberFormat="1" applyFont="1" applyFill="1" applyBorder="1" applyProtection="1">
      <protection locked="0"/>
    </xf>
    <xf numFmtId="3" fontId="11" fillId="16" borderId="23" xfId="0" applyNumberFormat="1" applyFont="1" applyFill="1" applyBorder="1"/>
    <xf numFmtId="0" fontId="51" fillId="0" borderId="0" xfId="0" applyFont="1"/>
    <xf numFmtId="3" fontId="9" fillId="0" borderId="4" xfId="0" applyNumberFormat="1" applyFont="1" applyBorder="1" applyAlignment="1">
      <alignment wrapText="1"/>
    </xf>
    <xf numFmtId="3" fontId="11" fillId="7" borderId="4" xfId="0" applyNumberFormat="1" applyFont="1" applyFill="1" applyBorder="1"/>
    <xf numFmtId="0" fontId="9" fillId="25" borderId="4" xfId="0" applyFont="1" applyFill="1" applyBorder="1" applyAlignment="1">
      <alignment horizontal="center" vertical="center" wrapText="1"/>
    </xf>
    <xf numFmtId="0" fontId="9" fillId="24" borderId="4" xfId="0" applyFont="1" applyFill="1" applyBorder="1" applyAlignment="1">
      <alignment horizontal="center" vertical="center" wrapText="1"/>
    </xf>
    <xf numFmtId="0" fontId="33" fillId="30" borderId="0" xfId="0" applyFont="1" applyFill="1"/>
    <xf numFmtId="4" fontId="3" fillId="0" borderId="0" xfId="4" applyNumberFormat="1"/>
    <xf numFmtId="4" fontId="54" fillId="0" borderId="0" xfId="4" applyNumberFormat="1" applyFont="1"/>
    <xf numFmtId="49" fontId="53" fillId="0" borderId="36" xfId="4" applyNumberFormat="1" applyFont="1" applyBorder="1" applyAlignment="1">
      <alignment horizontal="center"/>
    </xf>
    <xf numFmtId="49" fontId="53" fillId="0" borderId="32" xfId="4" applyNumberFormat="1" applyFont="1" applyBorder="1" applyAlignment="1">
      <alignment horizontal="center"/>
    </xf>
    <xf numFmtId="49" fontId="53" fillId="32" borderId="42" xfId="4" applyNumberFormat="1" applyFont="1" applyFill="1" applyBorder="1" applyAlignment="1">
      <alignment horizontal="center"/>
    </xf>
    <xf numFmtId="4" fontId="53" fillId="0" borderId="43" xfId="4" applyNumberFormat="1" applyFont="1" applyBorder="1" applyAlignment="1">
      <alignment horizontal="center"/>
    </xf>
    <xf numFmtId="4" fontId="3" fillId="0" borderId="37" xfId="4" applyNumberFormat="1" applyBorder="1"/>
    <xf numFmtId="3" fontId="3" fillId="32" borderId="37" xfId="4" applyNumberFormat="1" applyFill="1" applyBorder="1" applyAlignment="1">
      <alignment horizontal="right"/>
    </xf>
    <xf numFmtId="4" fontId="3" fillId="0" borderId="47" xfId="4" applyNumberFormat="1" applyBorder="1"/>
    <xf numFmtId="3" fontId="3" fillId="32" borderId="47" xfId="4" applyNumberFormat="1" applyFill="1" applyBorder="1" applyAlignment="1">
      <alignment horizontal="right"/>
    </xf>
    <xf numFmtId="4" fontId="3" fillId="0" borderId="41" xfId="4" applyNumberFormat="1" applyBorder="1"/>
    <xf numFmtId="3" fontId="3" fillId="32" borderId="53" xfId="4" applyNumberFormat="1" applyFill="1" applyBorder="1" applyAlignment="1">
      <alignment horizontal="right"/>
    </xf>
    <xf numFmtId="4" fontId="3" fillId="0" borderId="55" xfId="4" applyNumberFormat="1" applyBorder="1"/>
    <xf numFmtId="3" fontId="3" fillId="24" borderId="56" xfId="4" applyNumberFormat="1" applyFill="1" applyBorder="1" applyAlignment="1">
      <alignment horizontal="right"/>
    </xf>
    <xf numFmtId="3" fontId="3" fillId="24" borderId="39" xfId="4" applyNumberFormat="1" applyFill="1" applyBorder="1" applyAlignment="1">
      <alignment horizontal="right"/>
    </xf>
    <xf numFmtId="3" fontId="3" fillId="24" borderId="55" xfId="4" applyNumberFormat="1" applyFill="1" applyBorder="1" applyAlignment="1">
      <alignment horizontal="right"/>
    </xf>
    <xf numFmtId="4" fontId="3" fillId="0" borderId="57" xfId="4" applyNumberFormat="1" applyBorder="1" applyAlignment="1">
      <alignment horizontal="right"/>
    </xf>
    <xf numFmtId="49" fontId="53" fillId="0" borderId="60" xfId="4" applyNumberFormat="1" applyFont="1" applyBorder="1" applyAlignment="1">
      <alignment horizontal="center"/>
    </xf>
    <xf numFmtId="49" fontId="53" fillId="0" borderId="61" xfId="4" applyNumberFormat="1" applyFont="1" applyBorder="1" applyAlignment="1">
      <alignment horizontal="center"/>
    </xf>
    <xf numFmtId="49" fontId="53" fillId="32" borderId="55" xfId="4" applyNumberFormat="1" applyFont="1" applyFill="1" applyBorder="1" applyAlignment="1">
      <alignment horizontal="center"/>
    </xf>
    <xf numFmtId="4" fontId="3" fillId="0" borderId="58" xfId="4" applyNumberFormat="1" applyBorder="1"/>
    <xf numFmtId="3" fontId="3" fillId="32" borderId="63" xfId="4" applyNumberFormat="1" applyFill="1" applyBorder="1" applyAlignment="1">
      <alignment horizontal="right"/>
    </xf>
    <xf numFmtId="4" fontId="3" fillId="0" borderId="64" xfId="4" applyNumberFormat="1" applyBorder="1"/>
    <xf numFmtId="4" fontId="3" fillId="0" borderId="66" xfId="4" applyNumberFormat="1" applyBorder="1"/>
    <xf numFmtId="4" fontId="3" fillId="0" borderId="38" xfId="4" applyNumberFormat="1" applyBorder="1"/>
    <xf numFmtId="3" fontId="3" fillId="24" borderId="70" xfId="4" applyNumberFormat="1" applyFill="1" applyBorder="1" applyAlignment="1">
      <alignment horizontal="right"/>
    </xf>
    <xf numFmtId="3" fontId="3" fillId="32" borderId="41" xfId="4" applyNumberFormat="1" applyFill="1" applyBorder="1" applyAlignment="1">
      <alignment horizontal="right"/>
    </xf>
    <xf numFmtId="4" fontId="3" fillId="0" borderId="0" xfId="4" applyNumberFormat="1" applyAlignment="1">
      <alignment wrapText="1"/>
    </xf>
    <xf numFmtId="3" fontId="11" fillId="0" borderId="4" xfId="0" applyNumberFormat="1" applyFont="1" applyBorder="1" applyProtection="1">
      <protection locked="0"/>
    </xf>
    <xf numFmtId="3" fontId="9" fillId="19" borderId="4" xfId="0" applyNumberFormat="1" applyFont="1" applyFill="1" applyBorder="1"/>
    <xf numFmtId="0" fontId="6" fillId="19" borderId="4" xfId="0" applyFont="1" applyFill="1" applyBorder="1"/>
    <xf numFmtId="0" fontId="18" fillId="0" borderId="0" xfId="0" applyFont="1" applyAlignment="1">
      <alignment horizontal="center" vertical="center" wrapText="1"/>
    </xf>
    <xf numFmtId="0" fontId="18" fillId="16" borderId="0" xfId="0" applyFont="1" applyFill="1" applyAlignment="1">
      <alignment horizontal="center" vertical="center" wrapText="1"/>
    </xf>
    <xf numFmtId="0" fontId="18" fillId="21" borderId="0" xfId="0" applyFont="1" applyFill="1" applyAlignment="1">
      <alignment horizontal="center" vertical="center" wrapText="1"/>
    </xf>
    <xf numFmtId="0" fontId="9" fillId="16" borderId="0" xfId="0" applyFont="1" applyFill="1" applyAlignment="1">
      <alignment vertical="top" wrapText="1"/>
    </xf>
    <xf numFmtId="3" fontId="17" fillId="0" borderId="4" xfId="0" applyNumberFormat="1" applyFont="1" applyBorder="1" applyAlignment="1">
      <alignment horizontal="center" vertical="center" wrapText="1"/>
    </xf>
    <xf numFmtId="0" fontId="0" fillId="16" borderId="0" xfId="0" applyFill="1"/>
    <xf numFmtId="0" fontId="0" fillId="21" borderId="0" xfId="0" applyFill="1"/>
    <xf numFmtId="10" fontId="12" fillId="16" borderId="0" xfId="0" applyNumberFormat="1" applyFont="1" applyFill="1"/>
    <xf numFmtId="4" fontId="15" fillId="0" borderId="0" xfId="0" applyNumberFormat="1" applyFont="1" applyAlignment="1">
      <alignment horizontal="center" vertical="center"/>
    </xf>
    <xf numFmtId="0" fontId="39" fillId="8" borderId="71" xfId="0" applyFont="1" applyFill="1" applyBorder="1"/>
    <xf numFmtId="0" fontId="38" fillId="10" borderId="71" xfId="0" applyFont="1" applyFill="1" applyBorder="1" applyAlignment="1" applyProtection="1">
      <alignment horizontal="right" vertical="top"/>
      <protection locked="0"/>
    </xf>
    <xf numFmtId="49" fontId="38" fillId="10" borderId="71" xfId="0" applyNumberFormat="1" applyFont="1" applyFill="1" applyBorder="1" applyAlignment="1" applyProtection="1">
      <alignment horizontal="right" vertical="top"/>
      <protection locked="0"/>
    </xf>
    <xf numFmtId="0" fontId="38" fillId="0" borderId="72" xfId="0" applyFont="1" applyBorder="1"/>
    <xf numFmtId="0" fontId="4" fillId="0" borderId="0" xfId="0" applyFont="1" applyAlignment="1">
      <alignment horizontal="right"/>
    </xf>
    <xf numFmtId="0" fontId="4" fillId="0" borderId="0" xfId="0" applyFont="1" applyAlignment="1" applyProtection="1">
      <alignment wrapText="1"/>
      <protection locked="0"/>
    </xf>
    <xf numFmtId="0" fontId="49" fillId="0" borderId="74" xfId="0" applyFont="1" applyBorder="1" applyAlignment="1">
      <alignment vertical="center" wrapText="1"/>
    </xf>
    <xf numFmtId="0" fontId="10" fillId="9" borderId="71" xfId="0" applyFont="1" applyFill="1" applyBorder="1" applyAlignment="1">
      <alignment horizontal="center" vertical="center" wrapText="1"/>
    </xf>
    <xf numFmtId="0" fontId="10" fillId="9" borderId="49" xfId="0" applyFont="1" applyFill="1" applyBorder="1" applyAlignment="1">
      <alignment horizontal="center" vertical="center" wrapText="1"/>
    </xf>
    <xf numFmtId="0" fontId="10" fillId="9" borderId="48" xfId="0" applyFont="1" applyFill="1" applyBorder="1" applyAlignment="1">
      <alignment horizontal="center" vertical="center" wrapText="1"/>
    </xf>
    <xf numFmtId="0" fontId="4" fillId="9" borderId="71" xfId="0" applyFont="1" applyFill="1" applyBorder="1" applyAlignment="1">
      <alignment horizontal="center" vertical="center" wrapText="1"/>
    </xf>
    <xf numFmtId="0" fontId="25" fillId="9" borderId="76" xfId="0" applyFont="1" applyFill="1" applyBorder="1" applyAlignment="1">
      <alignment horizontal="center" vertical="center" wrapText="1"/>
    </xf>
    <xf numFmtId="0" fontId="25" fillId="9" borderId="77" xfId="0" applyFont="1" applyFill="1" applyBorder="1" applyAlignment="1">
      <alignment horizontal="center" vertical="center" wrapText="1"/>
    </xf>
    <xf numFmtId="0" fontId="25" fillId="9" borderId="73" xfId="0" applyFont="1" applyFill="1" applyBorder="1" applyAlignment="1">
      <alignment horizontal="center" vertical="center" wrapText="1"/>
    </xf>
    <xf numFmtId="0" fontId="25" fillId="9" borderId="78" xfId="0" applyFont="1" applyFill="1" applyBorder="1" applyAlignment="1">
      <alignment horizontal="center" vertical="center" wrapText="1"/>
    </xf>
    <xf numFmtId="0" fontId="31" fillId="9" borderId="77" xfId="0" applyFont="1" applyFill="1" applyBorder="1" applyAlignment="1">
      <alignment horizontal="center" vertical="center" wrapText="1"/>
    </xf>
    <xf numFmtId="0" fontId="10" fillId="15" borderId="48" xfId="0" applyFont="1" applyFill="1" applyBorder="1" applyAlignment="1">
      <alignment horizontal="left" vertical="center" wrapText="1"/>
    </xf>
    <xf numFmtId="3" fontId="10" fillId="17" borderId="71" xfId="0" applyNumberFormat="1" applyFont="1" applyFill="1" applyBorder="1" applyAlignment="1">
      <alignment horizontal="right" vertical="center" wrapText="1"/>
    </xf>
    <xf numFmtId="3" fontId="40" fillId="17" borderId="71" xfId="1" applyNumberFormat="1" applyFont="1" applyFill="1" applyBorder="1" applyAlignment="1" applyProtection="1">
      <alignment horizontal="right" vertical="center" wrapText="1"/>
    </xf>
    <xf numFmtId="3" fontId="40" fillId="7" borderId="71" xfId="1" applyNumberFormat="1" applyFont="1" applyFill="1" applyBorder="1" applyAlignment="1" applyProtection="1">
      <alignment vertical="center"/>
      <protection locked="0"/>
    </xf>
    <xf numFmtId="3" fontId="10" fillId="17" borderId="49" xfId="0" applyNumberFormat="1" applyFont="1" applyFill="1" applyBorder="1" applyAlignment="1">
      <alignment vertical="center"/>
    </xf>
    <xf numFmtId="3" fontId="10" fillId="17" borderId="71" xfId="0" applyNumberFormat="1" applyFont="1" applyFill="1" applyBorder="1" applyAlignment="1">
      <alignment vertical="center"/>
    </xf>
    <xf numFmtId="3" fontId="41" fillId="17" borderId="71" xfId="1" applyNumberFormat="1" applyFont="1" applyFill="1" applyBorder="1" applyAlignment="1" applyProtection="1">
      <alignment vertical="center"/>
    </xf>
    <xf numFmtId="3" fontId="10" fillId="7" borderId="49" xfId="0" applyNumberFormat="1" applyFont="1" applyFill="1" applyBorder="1" applyAlignment="1" applyProtection="1">
      <alignment vertical="center"/>
      <protection locked="0"/>
    </xf>
    <xf numFmtId="3" fontId="41" fillId="6" borderId="71" xfId="1" applyNumberFormat="1" applyFont="1" applyBorder="1" applyAlignment="1" applyProtection="1">
      <alignment vertical="center"/>
      <protection locked="0"/>
    </xf>
    <xf numFmtId="3" fontId="10" fillId="20" borderId="49" xfId="0" applyNumberFormat="1" applyFont="1" applyFill="1" applyBorder="1" applyAlignment="1">
      <alignment vertical="center"/>
    </xf>
    <xf numFmtId="0" fontId="10" fillId="12" borderId="48" xfId="0" applyFont="1" applyFill="1" applyBorder="1" applyAlignment="1">
      <alignment horizontal="left" vertical="center" wrapText="1"/>
    </xf>
    <xf numFmtId="3" fontId="10" fillId="20" borderId="71" xfId="0" applyNumberFormat="1" applyFont="1" applyFill="1" applyBorder="1" applyAlignment="1">
      <alignment horizontal="right" vertical="center" wrapText="1"/>
    </xf>
    <xf numFmtId="0" fontId="10" fillId="7" borderId="48" xfId="0" applyFont="1" applyFill="1" applyBorder="1" applyAlignment="1">
      <alignment horizontal="left" vertical="center" wrapText="1"/>
    </xf>
    <xf numFmtId="0" fontId="24" fillId="4" borderId="48" xfId="0" applyFont="1" applyFill="1" applyBorder="1" applyAlignment="1">
      <alignment horizontal="left" vertical="center" wrapText="1"/>
    </xf>
    <xf numFmtId="3" fontId="24" fillId="4" borderId="71" xfId="0" applyNumberFormat="1" applyFont="1" applyFill="1" applyBorder="1" applyAlignment="1">
      <alignment horizontal="right" vertical="center"/>
    </xf>
    <xf numFmtId="0" fontId="26" fillId="0" borderId="51" xfId="0" applyFont="1" applyBorder="1" applyAlignment="1">
      <alignment horizontal="left" vertical="center" wrapText="1"/>
    </xf>
    <xf numFmtId="3" fontId="10" fillId="0" borderId="71" xfId="0" applyNumberFormat="1" applyFont="1" applyBorder="1" applyAlignment="1">
      <alignment vertical="center"/>
    </xf>
    <xf numFmtId="3" fontId="4" fillId="0" borderId="71" xfId="0" applyNumberFormat="1" applyFont="1" applyBorder="1" applyAlignment="1">
      <alignment vertical="center"/>
    </xf>
    <xf numFmtId="0" fontId="25" fillId="0" borderId="13" xfId="0" applyFont="1" applyBorder="1" applyAlignment="1">
      <alignment horizontal="left" vertical="center" wrapText="1"/>
    </xf>
    <xf numFmtId="0" fontId="24" fillId="7" borderId="48" xfId="0" applyFont="1" applyFill="1" applyBorder="1" applyAlignment="1">
      <alignment horizontal="left" vertical="center" wrapText="1"/>
    </xf>
    <xf numFmtId="3" fontId="6" fillId="0" borderId="71" xfId="0" applyNumberFormat="1" applyFont="1" applyBorder="1" applyAlignment="1">
      <alignment vertical="center"/>
    </xf>
    <xf numFmtId="0" fontId="25" fillId="7" borderId="48" xfId="0" applyFont="1" applyFill="1" applyBorder="1" applyAlignment="1">
      <alignment horizontal="left" vertical="center" wrapText="1"/>
    </xf>
    <xf numFmtId="3" fontId="25" fillId="7" borderId="71" xfId="0" applyNumberFormat="1" applyFont="1" applyFill="1" applyBorder="1" applyAlignment="1">
      <alignment horizontal="right" vertical="center" wrapText="1"/>
    </xf>
    <xf numFmtId="3" fontId="10" fillId="7" borderId="71" xfId="0" applyNumberFormat="1" applyFont="1" applyFill="1" applyBorder="1" applyAlignment="1">
      <alignment vertical="center"/>
    </xf>
    <xf numFmtId="3" fontId="10" fillId="7" borderId="71" xfId="0" applyNumberFormat="1" applyFont="1" applyFill="1" applyBorder="1" applyAlignment="1">
      <alignment horizontal="right" vertical="center"/>
    </xf>
    <xf numFmtId="3" fontId="41" fillId="6" borderId="71" xfId="1" applyNumberFormat="1" applyFont="1" applyBorder="1" applyAlignment="1" applyProtection="1">
      <alignment vertical="center"/>
    </xf>
    <xf numFmtId="0" fontId="10" fillId="7" borderId="48" xfId="0" applyFont="1" applyFill="1" applyBorder="1" applyAlignment="1">
      <alignment vertical="top" wrapText="1"/>
    </xf>
    <xf numFmtId="3" fontId="41" fillId="6" borderId="71" xfId="1" applyNumberFormat="1" applyFont="1" applyBorder="1" applyAlignment="1" applyProtection="1">
      <alignment horizontal="left" vertical="center"/>
    </xf>
    <xf numFmtId="0" fontId="10" fillId="7" borderId="48" xfId="0" applyFont="1" applyFill="1" applyBorder="1" applyAlignment="1">
      <alignment horizontal="left" vertical="top" wrapText="1"/>
    </xf>
    <xf numFmtId="0" fontId="24" fillId="0" borderId="72" xfId="0" applyFont="1" applyBorder="1" applyAlignment="1">
      <alignment horizontal="left" vertical="center" wrapText="1"/>
    </xf>
    <xf numFmtId="3" fontId="24" fillId="4" borderId="71" xfId="0" applyNumberFormat="1" applyFont="1" applyFill="1" applyBorder="1" applyAlignment="1">
      <alignment vertical="center"/>
    </xf>
    <xf numFmtId="3" fontId="24" fillId="4" borderId="49" xfId="0" applyNumberFormat="1" applyFont="1" applyFill="1" applyBorder="1" applyAlignment="1">
      <alignment vertical="center"/>
    </xf>
    <xf numFmtId="3" fontId="4" fillId="3" borderId="71" xfId="0" applyNumberFormat="1" applyFont="1" applyFill="1" applyBorder="1" applyAlignment="1">
      <alignment vertical="center"/>
    </xf>
    <xf numFmtId="0" fontId="10" fillId="4" borderId="48" xfId="0" applyFont="1" applyFill="1" applyBorder="1" applyAlignment="1">
      <alignment horizontal="left" vertical="top" wrapText="1"/>
    </xf>
    <xf numFmtId="3" fontId="6" fillId="4" borderId="71" xfId="0" applyNumberFormat="1" applyFont="1" applyFill="1" applyBorder="1" applyAlignment="1">
      <alignment vertical="center"/>
    </xf>
    <xf numFmtId="3" fontId="24" fillId="12" borderId="71" xfId="0" applyNumberFormat="1" applyFont="1" applyFill="1" applyBorder="1" applyAlignment="1">
      <alignment horizontal="right" vertical="center"/>
    </xf>
    <xf numFmtId="0" fontId="10" fillId="12" borderId="51" xfId="0" applyFont="1" applyFill="1" applyBorder="1" applyAlignment="1">
      <alignment horizontal="left" vertical="center" wrapText="1"/>
    </xf>
    <xf numFmtId="0" fontId="10" fillId="12" borderId="48" xfId="0" applyFont="1" applyFill="1" applyBorder="1"/>
    <xf numFmtId="3" fontId="18" fillId="0" borderId="4" xfId="0" applyNumberFormat="1" applyFont="1" applyBorder="1" applyAlignment="1">
      <alignment horizontal="right"/>
    </xf>
    <xf numFmtId="3" fontId="18" fillId="16" borderId="4" xfId="0" applyNumberFormat="1" applyFont="1" applyFill="1" applyBorder="1" applyAlignment="1">
      <alignment horizontal="right"/>
    </xf>
    <xf numFmtId="3" fontId="18" fillId="21" borderId="4" xfId="0" applyNumberFormat="1" applyFont="1" applyFill="1" applyBorder="1" applyAlignment="1">
      <alignment horizontal="right"/>
    </xf>
    <xf numFmtId="1" fontId="9" fillId="0" borderId="0" xfId="0" applyNumberFormat="1" applyFont="1"/>
    <xf numFmtId="1" fontId="0" fillId="0" borderId="0" xfId="0" applyNumberFormat="1" applyAlignment="1">
      <alignment horizontal="center"/>
    </xf>
    <xf numFmtId="1" fontId="18" fillId="0" borderId="5" xfId="0" applyNumberFormat="1" applyFont="1" applyBorder="1" applyAlignment="1">
      <alignment horizontal="center"/>
    </xf>
    <xf numFmtId="1" fontId="18" fillId="17" borderId="4" xfId="0" applyNumberFormat="1" applyFont="1" applyFill="1" applyBorder="1" applyAlignment="1">
      <alignment horizontal="right"/>
    </xf>
    <xf numFmtId="1" fontId="21" fillId="9" borderId="4" xfId="0" applyNumberFormat="1" applyFont="1" applyFill="1" applyBorder="1" applyAlignment="1">
      <alignment horizontal="right"/>
    </xf>
    <xf numFmtId="1" fontId="20" fillId="0" borderId="0" xfId="0" applyNumberFormat="1" applyFont="1"/>
    <xf numFmtId="1" fontId="18" fillId="0" borderId="4" xfId="0" applyNumberFormat="1" applyFont="1" applyBorder="1" applyAlignment="1">
      <alignment horizontal="right"/>
    </xf>
    <xf numFmtId="1" fontId="23" fillId="18" borderId="4" xfId="0" applyNumberFormat="1" applyFont="1" applyFill="1" applyBorder="1" applyAlignment="1">
      <alignment horizontal="right"/>
    </xf>
    <xf numFmtId="1" fontId="18" fillId="0" borderId="0" xfId="0" applyNumberFormat="1" applyFont="1"/>
    <xf numFmtId="1" fontId="9" fillId="13" borderId="0" xfId="0" applyNumberFormat="1" applyFont="1" applyFill="1" applyAlignment="1">
      <alignment horizontal="right"/>
    </xf>
    <xf numFmtId="0" fontId="9" fillId="13" borderId="0" xfId="0" applyFont="1" applyFill="1" applyAlignment="1">
      <alignment vertical="center"/>
    </xf>
    <xf numFmtId="1" fontId="9" fillId="13" borderId="0" xfId="0" applyNumberFormat="1" applyFont="1" applyFill="1" applyAlignment="1">
      <alignment vertical="center"/>
    </xf>
    <xf numFmtId="3" fontId="3" fillId="0" borderId="44" xfId="4" applyNumberFormat="1" applyBorder="1" applyAlignment="1" applyProtection="1">
      <alignment horizontal="right"/>
      <protection locked="0"/>
    </xf>
    <xf numFmtId="3" fontId="3" fillId="0" borderId="45" xfId="4" applyNumberFormat="1" applyBorder="1" applyAlignment="1" applyProtection="1">
      <alignment horizontal="right"/>
      <protection locked="0"/>
    </xf>
    <xf numFmtId="3" fontId="3" fillId="0" borderId="48" xfId="4" applyNumberFormat="1" applyBorder="1" applyAlignment="1" applyProtection="1">
      <alignment horizontal="right"/>
      <protection locked="0"/>
    </xf>
    <xf numFmtId="3" fontId="3" fillId="0" borderId="49" xfId="4" applyNumberFormat="1" applyBorder="1" applyAlignment="1" applyProtection="1">
      <alignment horizontal="right"/>
      <protection locked="0"/>
    </xf>
    <xf numFmtId="3" fontId="3" fillId="0" borderId="51" xfId="4" applyNumberFormat="1" applyBorder="1" applyAlignment="1" applyProtection="1">
      <alignment horizontal="right"/>
      <protection locked="0"/>
    </xf>
    <xf numFmtId="3" fontId="3" fillId="0" borderId="52" xfId="4" applyNumberFormat="1" applyBorder="1" applyAlignment="1" applyProtection="1">
      <alignment horizontal="right"/>
      <protection locked="0"/>
    </xf>
    <xf numFmtId="3" fontId="3" fillId="0" borderId="13" xfId="4" applyNumberFormat="1" applyBorder="1" applyProtection="1">
      <protection locked="0"/>
    </xf>
    <xf numFmtId="4" fontId="3" fillId="0" borderId="46" xfId="4" applyNumberFormat="1" applyBorder="1" applyProtection="1">
      <protection locked="0"/>
    </xf>
    <xf numFmtId="4" fontId="3" fillId="0" borderId="50" xfId="4" applyNumberFormat="1" applyBorder="1" applyProtection="1">
      <protection locked="0"/>
    </xf>
    <xf numFmtId="4" fontId="3" fillId="0" borderId="54" xfId="4" applyNumberFormat="1" applyBorder="1" applyProtection="1">
      <protection locked="0"/>
    </xf>
    <xf numFmtId="3" fontId="3" fillId="0" borderId="62" xfId="4" applyNumberFormat="1" applyBorder="1" applyAlignment="1" applyProtection="1">
      <alignment horizontal="right"/>
      <protection locked="0"/>
    </xf>
    <xf numFmtId="3" fontId="3" fillId="0" borderId="15" xfId="4" applyNumberFormat="1" applyBorder="1" applyAlignment="1" applyProtection="1">
      <alignment horizontal="right"/>
      <protection locked="0"/>
    </xf>
    <xf numFmtId="3" fontId="3" fillId="0" borderId="65" xfId="4" applyNumberFormat="1" applyBorder="1" applyAlignment="1" applyProtection="1">
      <alignment horizontal="right"/>
      <protection locked="0"/>
    </xf>
    <xf numFmtId="3" fontId="3" fillId="0" borderId="67" xfId="4" applyNumberFormat="1" applyBorder="1" applyAlignment="1" applyProtection="1">
      <alignment horizontal="right"/>
      <protection locked="0"/>
    </xf>
    <xf numFmtId="3" fontId="3" fillId="0" borderId="68" xfId="4" applyNumberFormat="1" applyBorder="1" applyAlignment="1" applyProtection="1">
      <alignment horizontal="right"/>
      <protection locked="0"/>
    </xf>
    <xf numFmtId="4" fontId="3" fillId="0" borderId="69" xfId="4" applyNumberFormat="1" applyBorder="1" applyProtection="1">
      <protection locked="0"/>
    </xf>
    <xf numFmtId="3" fontId="3" fillId="0" borderId="13" xfId="4" applyNumberFormat="1" applyBorder="1" applyAlignment="1" applyProtection="1">
      <alignment horizontal="right"/>
      <protection locked="0"/>
    </xf>
    <xf numFmtId="3" fontId="3" fillId="0" borderId="57" xfId="4" applyNumberFormat="1" applyBorder="1" applyAlignment="1">
      <alignment horizontal="right"/>
    </xf>
    <xf numFmtId="3" fontId="3" fillId="32" borderId="71" xfId="4" applyNumberFormat="1" applyFill="1" applyBorder="1" applyAlignment="1">
      <alignment horizontal="right"/>
    </xf>
    <xf numFmtId="0" fontId="39" fillId="18" borderId="26" xfId="0" applyFont="1" applyFill="1" applyBorder="1" applyAlignment="1" applyProtection="1">
      <alignment vertical="top"/>
      <protection locked="0"/>
    </xf>
    <xf numFmtId="0" fontId="39" fillId="18" borderId="26" xfId="0" applyFont="1" applyFill="1" applyBorder="1" applyProtection="1">
      <protection locked="0"/>
    </xf>
    <xf numFmtId="0" fontId="55" fillId="0" borderId="0" xfId="0" applyFont="1"/>
    <xf numFmtId="0" fontId="56" fillId="0" borderId="0" xfId="0" applyFont="1"/>
    <xf numFmtId="0" fontId="55" fillId="0" borderId="32" xfId="0" applyFont="1" applyBorder="1" applyAlignment="1">
      <alignment horizontal="center" vertical="top" wrapText="1"/>
    </xf>
    <xf numFmtId="0" fontId="57" fillId="6" borderId="0" xfId="1" applyFont="1" applyBorder="1" applyAlignment="1" applyProtection="1">
      <alignment horizontal="center" vertical="center" wrapText="1"/>
    </xf>
    <xf numFmtId="0" fontId="57" fillId="6" borderId="0" xfId="1" applyFont="1" applyBorder="1" applyProtection="1"/>
    <xf numFmtId="0" fontId="58" fillId="0" borderId="10" xfId="0" applyFont="1" applyBorder="1"/>
    <xf numFmtId="4" fontId="55" fillId="6" borderId="0" xfId="1" applyNumberFormat="1" applyFont="1" applyBorder="1" applyProtection="1">
      <protection locked="0"/>
    </xf>
    <xf numFmtId="0" fontId="55" fillId="34" borderId="0" xfId="1" applyFont="1" applyFill="1" applyBorder="1" applyAlignment="1" applyProtection="1">
      <alignment horizontal="center" vertical="center" wrapText="1"/>
    </xf>
    <xf numFmtId="4" fontId="59" fillId="0" borderId="0" xfId="4" applyNumberFormat="1" applyFont="1"/>
    <xf numFmtId="3" fontId="3" fillId="32" borderId="11" xfId="4" applyNumberFormat="1" applyFill="1" applyBorder="1" applyAlignment="1">
      <alignment horizontal="right"/>
    </xf>
    <xf numFmtId="4" fontId="2" fillId="0" borderId="50" xfId="4" applyNumberFormat="1" applyFont="1" applyBorder="1" applyProtection="1">
      <protection locked="0"/>
    </xf>
    <xf numFmtId="0" fontId="33" fillId="12" borderId="2" xfId="0" applyFont="1" applyFill="1" applyBorder="1" applyAlignment="1">
      <alignment horizontal="left" vertical="center"/>
    </xf>
    <xf numFmtId="0" fontId="0" fillId="0" borderId="79" xfId="0" applyBorder="1"/>
    <xf numFmtId="0" fontId="9" fillId="0" borderId="5" xfId="0" applyFont="1" applyBorder="1" applyAlignment="1">
      <alignment horizontal="center" vertical="center" wrapText="1"/>
    </xf>
    <xf numFmtId="0" fontId="9" fillId="0" borderId="71" xfId="0" applyFont="1" applyBorder="1" applyAlignment="1">
      <alignment horizontal="center" vertical="center" wrapText="1"/>
    </xf>
    <xf numFmtId="0" fontId="14" fillId="0" borderId="4" xfId="0" applyFont="1" applyBorder="1"/>
    <xf numFmtId="1" fontId="0" fillId="0" borderId="0" xfId="0" applyNumberFormat="1" applyAlignment="1">
      <alignment horizontal="left" indent="1"/>
    </xf>
    <xf numFmtId="1" fontId="7" fillId="0" borderId="24" xfId="0" applyNumberFormat="1" applyFont="1" applyBorder="1" applyAlignment="1">
      <alignment horizontal="left" vertical="top" indent="1"/>
    </xf>
    <xf numFmtId="1" fontId="0" fillId="0" borderId="0" xfId="0" applyNumberFormat="1" applyAlignment="1">
      <alignment horizontal="right"/>
    </xf>
    <xf numFmtId="3" fontId="18" fillId="9" borderId="71" xfId="0" applyNumberFormat="1" applyFont="1" applyFill="1" applyBorder="1" applyAlignment="1">
      <alignment horizontal="right"/>
    </xf>
    <xf numFmtId="3" fontId="18" fillId="29" borderId="0" xfId="0" applyNumberFormat="1" applyFont="1" applyFill="1" applyAlignment="1">
      <alignment horizontal="right"/>
    </xf>
    <xf numFmtId="3" fontId="18" fillId="21" borderId="0" xfId="0" applyNumberFormat="1" applyFont="1" applyFill="1" applyAlignment="1">
      <alignment horizontal="right"/>
    </xf>
    <xf numFmtId="3" fontId="12" fillId="16" borderId="0" xfId="0" applyNumberFormat="1" applyFont="1" applyFill="1" applyAlignment="1">
      <alignment horizontal="right"/>
    </xf>
    <xf numFmtId="3" fontId="18" fillId="12" borderId="7" xfId="0" applyNumberFormat="1" applyFont="1" applyFill="1" applyBorder="1" applyAlignment="1">
      <alignment horizontal="right"/>
    </xf>
    <xf numFmtId="3" fontId="18" fillId="29" borderId="7" xfId="0" applyNumberFormat="1" applyFont="1" applyFill="1" applyBorder="1" applyAlignment="1">
      <alignment horizontal="right"/>
    </xf>
    <xf numFmtId="3" fontId="18" fillId="21" borderId="7" xfId="0" applyNumberFormat="1" applyFont="1" applyFill="1" applyBorder="1" applyAlignment="1">
      <alignment horizontal="right"/>
    </xf>
    <xf numFmtId="3" fontId="18" fillId="16" borderId="7" xfId="0" applyNumberFormat="1" applyFont="1" applyFill="1" applyBorder="1" applyAlignment="1">
      <alignment horizontal="right"/>
    </xf>
    <xf numFmtId="3" fontId="18" fillId="0" borderId="7" xfId="0" applyNumberFormat="1" applyFont="1" applyBorder="1" applyAlignment="1">
      <alignment horizontal="right"/>
    </xf>
    <xf numFmtId="0" fontId="9" fillId="20" borderId="0" xfId="0" applyFont="1" applyFill="1"/>
    <xf numFmtId="0" fontId="9" fillId="10" borderId="0" xfId="0" applyFont="1" applyFill="1"/>
    <xf numFmtId="0" fontId="9" fillId="16" borderId="0" xfId="0" applyFont="1" applyFill="1"/>
    <xf numFmtId="0" fontId="18" fillId="16" borderId="0" xfId="0" applyFont="1" applyFill="1" applyAlignment="1">
      <alignment horizontal="center"/>
    </xf>
    <xf numFmtId="0" fontId="18" fillId="21" borderId="0" xfId="0" applyFont="1" applyFill="1" applyAlignment="1">
      <alignment horizontal="center"/>
    </xf>
    <xf numFmtId="3" fontId="17" fillId="23" borderId="4" xfId="0" applyNumberFormat="1" applyFont="1" applyFill="1" applyBorder="1" applyAlignment="1">
      <alignment horizontal="center" vertical="center" wrapText="1"/>
    </xf>
    <xf numFmtId="3" fontId="17" fillId="35" borderId="4" xfId="0" applyNumberFormat="1" applyFont="1" applyFill="1" applyBorder="1" applyAlignment="1">
      <alignment horizontal="center" vertical="center" wrapText="1"/>
    </xf>
    <xf numFmtId="3" fontId="18" fillId="35" borderId="4" xfId="0" applyNumberFormat="1" applyFont="1" applyFill="1" applyBorder="1" applyAlignment="1">
      <alignment horizontal="right"/>
    </xf>
    <xf numFmtId="4" fontId="53" fillId="0" borderId="81" xfId="4" applyNumberFormat="1" applyFont="1" applyBorder="1" applyAlignment="1">
      <alignment horizontal="center" wrapText="1"/>
    </xf>
    <xf numFmtId="3" fontId="3" fillId="0" borderId="2" xfId="4" applyNumberFormat="1" applyBorder="1" applyProtection="1">
      <protection locked="0"/>
    </xf>
    <xf numFmtId="3" fontId="3" fillId="0" borderId="82" xfId="4" applyNumberFormat="1" applyBorder="1" applyProtection="1">
      <protection locked="0"/>
    </xf>
    <xf numFmtId="3" fontId="3" fillId="0" borderId="83" xfId="4" applyNumberFormat="1" applyBorder="1" applyProtection="1">
      <protection locked="0"/>
    </xf>
    <xf numFmtId="4" fontId="53" fillId="0" borderId="56" xfId="4" applyNumberFormat="1" applyFont="1" applyBorder="1" applyAlignment="1">
      <alignment horizontal="center" wrapText="1"/>
    </xf>
    <xf numFmtId="3" fontId="3" fillId="0" borderId="84" xfId="4" applyNumberFormat="1" applyBorder="1" applyProtection="1">
      <protection locked="0"/>
    </xf>
    <xf numFmtId="3" fontId="3" fillId="0" borderId="85" xfId="4" applyNumberFormat="1" applyBorder="1" applyProtection="1">
      <protection locked="0"/>
    </xf>
    <xf numFmtId="4" fontId="53" fillId="32" borderId="55" xfId="4" applyNumberFormat="1" applyFont="1" applyFill="1" applyBorder="1" applyAlignment="1">
      <alignment horizontal="center" wrapText="1"/>
    </xf>
    <xf numFmtId="3" fontId="3" fillId="32" borderId="63" xfId="4" applyNumberFormat="1" applyFill="1" applyBorder="1"/>
    <xf numFmtId="3" fontId="3" fillId="32" borderId="86" xfId="4" applyNumberFormat="1" applyFill="1" applyBorder="1"/>
    <xf numFmtId="4" fontId="1" fillId="0" borderId="0" xfId="4" applyNumberFormat="1" applyFont="1"/>
    <xf numFmtId="4" fontId="33" fillId="0" borderId="0" xfId="0" applyNumberFormat="1" applyFont="1" applyAlignment="1">
      <alignment horizontal="center" vertical="center"/>
    </xf>
    <xf numFmtId="4" fontId="33" fillId="0" borderId="0" xfId="0" applyNumberFormat="1" applyFont="1" applyAlignment="1">
      <alignment horizontal="left" vertical="center"/>
    </xf>
    <xf numFmtId="9" fontId="4" fillId="0" borderId="0" xfId="0" applyNumberFormat="1" applyFont="1"/>
    <xf numFmtId="0" fontId="0" fillId="0" borderId="87" xfId="0" applyBorder="1"/>
    <xf numFmtId="0" fontId="0" fillId="0" borderId="2" xfId="0" applyBorder="1"/>
    <xf numFmtId="0" fontId="49" fillId="0" borderId="2" xfId="0" applyFont="1" applyBorder="1" applyAlignment="1">
      <alignment vertical="center" wrapText="1"/>
    </xf>
    <xf numFmtId="3" fontId="25" fillId="0" borderId="71" xfId="0" applyNumberFormat="1" applyFont="1" applyBorder="1" applyAlignment="1">
      <alignment horizontal="right" vertical="center" wrapText="1"/>
    </xf>
    <xf numFmtId="3" fontId="10" fillId="0" borderId="71" xfId="0" applyNumberFormat="1" applyFont="1" applyBorder="1" applyAlignment="1">
      <alignment horizontal="right" vertical="center"/>
    </xf>
    <xf numFmtId="0" fontId="10" fillId="0" borderId="71" xfId="0" applyFont="1" applyBorder="1"/>
    <xf numFmtId="0" fontId="9" fillId="0" borderId="71" xfId="0" applyFont="1" applyBorder="1"/>
    <xf numFmtId="3" fontId="9" fillId="0" borderId="71" xfId="0" applyNumberFormat="1" applyFont="1" applyBorder="1" applyProtection="1">
      <protection locked="0"/>
    </xf>
    <xf numFmtId="0" fontId="43" fillId="14" borderId="34" xfId="0" applyFont="1" applyFill="1" applyBorder="1" applyAlignment="1" applyProtection="1">
      <alignment horizontal="center" vertical="center" wrapText="1"/>
      <protection locked="0"/>
    </xf>
    <xf numFmtId="0" fontId="0" fillId="0" borderId="80" xfId="0" applyBorder="1" applyAlignment="1">
      <alignment wrapText="1"/>
    </xf>
    <xf numFmtId="4" fontId="43" fillId="14" borderId="34" xfId="0" applyNumberFormat="1" applyFont="1" applyFill="1" applyBorder="1" applyAlignment="1" applyProtection="1">
      <alignment horizontal="center" vertical="center"/>
      <protection locked="0"/>
    </xf>
    <xf numFmtId="4" fontId="55" fillId="0" borderId="0" xfId="0" applyNumberFormat="1" applyFont="1"/>
    <xf numFmtId="2" fontId="0" fillId="0" borderId="0" xfId="0" applyNumberFormat="1"/>
    <xf numFmtId="10" fontId="50" fillId="10" borderId="12" xfId="0" applyNumberFormat="1" applyFont="1" applyFill="1" applyBorder="1"/>
    <xf numFmtId="0" fontId="15" fillId="0" borderId="7" xfId="0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0" fontId="15" fillId="0" borderId="8" xfId="0" applyFont="1" applyBorder="1" applyAlignment="1">
      <alignment vertical="center"/>
    </xf>
    <xf numFmtId="0" fontId="12" fillId="0" borderId="11" xfId="0" applyFont="1" applyBorder="1"/>
    <xf numFmtId="3" fontId="61" fillId="0" borderId="0" xfId="0" applyNumberFormat="1" applyFont="1"/>
    <xf numFmtId="3" fontId="9" fillId="16" borderId="71" xfId="0" applyNumberFormat="1" applyFont="1" applyFill="1" applyBorder="1"/>
    <xf numFmtId="3" fontId="12" fillId="16" borderId="71" xfId="0" applyNumberFormat="1" applyFont="1" applyFill="1" applyBorder="1"/>
    <xf numFmtId="0" fontId="11" fillId="25" borderId="11" xfId="0" applyFont="1" applyFill="1" applyBorder="1" applyAlignment="1">
      <alignment horizontal="center" vertical="center" wrapText="1"/>
    </xf>
    <xf numFmtId="0" fontId="9" fillId="25" borderId="0" xfId="0" applyFont="1" applyFill="1"/>
    <xf numFmtId="3" fontId="12" fillId="25" borderId="0" xfId="0" applyNumberFormat="1" applyFont="1" applyFill="1"/>
    <xf numFmtId="3" fontId="9" fillId="25" borderId="0" xfId="0" applyNumberFormat="1" applyFont="1" applyFill="1"/>
    <xf numFmtId="0" fontId="9" fillId="16" borderId="71" xfId="0" applyFont="1" applyFill="1" applyBorder="1" applyAlignment="1">
      <alignment horizontal="center" vertical="center" wrapText="1"/>
    </xf>
    <xf numFmtId="0" fontId="9" fillId="16" borderId="71" xfId="0" applyFont="1" applyFill="1" applyBorder="1" applyAlignment="1">
      <alignment vertical="top" wrapText="1"/>
    </xf>
    <xf numFmtId="0" fontId="9" fillId="25" borderId="71" xfId="0" applyFont="1" applyFill="1" applyBorder="1" applyAlignment="1">
      <alignment horizontal="center" vertical="center" wrapText="1"/>
    </xf>
    <xf numFmtId="0" fontId="9" fillId="25" borderId="71" xfId="0" applyFont="1" applyFill="1" applyBorder="1" applyAlignment="1">
      <alignment vertical="top" wrapText="1"/>
    </xf>
    <xf numFmtId="0" fontId="9" fillId="24" borderId="71" xfId="0" applyFont="1" applyFill="1" applyBorder="1" applyAlignment="1">
      <alignment horizontal="center" vertical="center" wrapText="1"/>
    </xf>
    <xf numFmtId="0" fontId="9" fillId="24" borderId="71" xfId="0" applyFont="1" applyFill="1" applyBorder="1" applyAlignment="1">
      <alignment vertical="top" wrapText="1"/>
    </xf>
    <xf numFmtId="0" fontId="11" fillId="24" borderId="11" xfId="0" applyFont="1" applyFill="1" applyBorder="1" applyAlignment="1">
      <alignment horizontal="center" vertical="center" wrapText="1"/>
    </xf>
    <xf numFmtId="0" fontId="9" fillId="24" borderId="0" xfId="0" applyFont="1" applyFill="1"/>
    <xf numFmtId="3" fontId="12" fillId="24" borderId="0" xfId="0" applyNumberFormat="1" applyFont="1" applyFill="1"/>
    <xf numFmtId="3" fontId="9" fillId="24" borderId="0" xfId="0" applyNumberFormat="1" applyFont="1" applyFill="1"/>
    <xf numFmtId="0" fontId="33" fillId="0" borderId="0" xfId="0" applyFont="1"/>
    <xf numFmtId="10" fontId="0" fillId="0" borderId="0" xfId="0" applyNumberFormat="1"/>
    <xf numFmtId="10" fontId="33" fillId="0" borderId="0" xfId="0" applyNumberFormat="1" applyFont="1"/>
    <xf numFmtId="0" fontId="55" fillId="0" borderId="4" xfId="0" applyFont="1" applyBorder="1" applyProtection="1">
      <protection locked="0"/>
    </xf>
    <xf numFmtId="0" fontId="55" fillId="0" borderId="4" xfId="0" applyFont="1" applyBorder="1" applyAlignment="1" applyProtection="1">
      <alignment horizontal="right" wrapText="1"/>
      <protection locked="0"/>
    </xf>
    <xf numFmtId="0" fontId="9" fillId="0" borderId="88" xfId="0" applyFont="1" applyBorder="1" applyAlignment="1" applyProtection="1">
      <alignment horizontal="left" vertical="center" wrapText="1"/>
      <protection locked="0"/>
    </xf>
    <xf numFmtId="0" fontId="9" fillId="0" borderId="88" xfId="0" applyFont="1" applyBorder="1" applyProtection="1">
      <protection locked="0"/>
    </xf>
    <xf numFmtId="3" fontId="9" fillId="0" borderId="88" xfId="0" applyNumberFormat="1" applyFont="1" applyBorder="1" applyProtection="1">
      <protection locked="0"/>
    </xf>
    <xf numFmtId="10" fontId="62" fillId="10" borderId="88" xfId="0" applyNumberFormat="1" applyFont="1" applyFill="1" applyBorder="1" applyProtection="1">
      <protection locked="0"/>
    </xf>
    <xf numFmtId="4" fontId="55" fillId="34" borderId="88" xfId="0" applyNumberFormat="1" applyFont="1" applyFill="1" applyBorder="1" applyProtection="1">
      <protection locked="0"/>
    </xf>
    <xf numFmtId="164" fontId="30" fillId="0" borderId="0" xfId="2" applyNumberFormat="1"/>
    <xf numFmtId="0" fontId="0" fillId="0" borderId="79" xfId="0" applyBorder="1" applyAlignment="1">
      <alignment wrapText="1"/>
    </xf>
    <xf numFmtId="0" fontId="0" fillId="0" borderId="87" xfId="0" applyBorder="1" applyAlignment="1">
      <alignment wrapText="1"/>
    </xf>
    <xf numFmtId="0" fontId="0" fillId="0" borderId="89" xfId="0" applyBorder="1"/>
    <xf numFmtId="0" fontId="0" fillId="0" borderId="89" xfId="0" applyBorder="1" applyAlignment="1">
      <alignment wrapText="1"/>
    </xf>
    <xf numFmtId="0" fontId="4" fillId="0" borderId="2" xfId="0" applyFont="1" applyBorder="1"/>
    <xf numFmtId="0" fontId="4" fillId="0" borderId="3" xfId="0" applyFont="1" applyBorder="1"/>
    <xf numFmtId="4" fontId="53" fillId="0" borderId="0" xfId="4" applyNumberFormat="1" applyFont="1"/>
    <xf numFmtId="4" fontId="18" fillId="0" borderId="88" xfId="0" applyNumberFormat="1" applyFont="1" applyBorder="1" applyAlignment="1">
      <alignment horizontal="right"/>
    </xf>
    <xf numFmtId="0" fontId="1" fillId="0" borderId="90" xfId="6" applyBorder="1"/>
    <xf numFmtId="0" fontId="1" fillId="0" borderId="0" xfId="6"/>
    <xf numFmtId="0" fontId="0" fillId="0" borderId="90" xfId="0" applyBorder="1"/>
    <xf numFmtId="0" fontId="18" fillId="33" borderId="15" xfId="0" applyFont="1" applyFill="1" applyBorder="1" applyAlignment="1">
      <alignment horizontal="center" vertical="top" wrapText="1"/>
    </xf>
    <xf numFmtId="0" fontId="18" fillId="33" borderId="13" xfId="0" applyFont="1" applyFill="1" applyBorder="1" applyAlignment="1">
      <alignment horizontal="center" vertical="top" wrapText="1"/>
    </xf>
    <xf numFmtId="0" fontId="6" fillId="17" borderId="32" xfId="0" applyFont="1" applyFill="1" applyBorder="1" applyAlignment="1">
      <alignment horizontal="center" vertical="top" wrapText="1"/>
    </xf>
    <xf numFmtId="0" fontId="6" fillId="17" borderId="15" xfId="0" applyFont="1" applyFill="1" applyBorder="1" applyAlignment="1">
      <alignment horizontal="center" vertical="top" wrapText="1"/>
    </xf>
    <xf numFmtId="0" fontId="45" fillId="0" borderId="28" xfId="0" applyFont="1" applyBorder="1" applyAlignment="1">
      <alignment horizontal="center"/>
    </xf>
    <xf numFmtId="0" fontId="10" fillId="10" borderId="22" xfId="0" applyFont="1" applyFill="1" applyBorder="1" applyAlignment="1">
      <alignment horizontal="center" vertical="top" wrapText="1"/>
    </xf>
    <xf numFmtId="0" fontId="10" fillId="10" borderId="11" xfId="0" applyFont="1" applyFill="1" applyBorder="1" applyAlignment="1">
      <alignment horizontal="center" vertical="top" wrapText="1"/>
    </xf>
    <xf numFmtId="0" fontId="6" fillId="17" borderId="22" xfId="0" applyFont="1" applyFill="1" applyBorder="1" applyAlignment="1">
      <alignment horizontal="center" vertical="top" wrapText="1"/>
    </xf>
    <xf numFmtId="0" fontId="6" fillId="17" borderId="11" xfId="0" applyFont="1" applyFill="1" applyBorder="1" applyAlignment="1">
      <alignment horizontal="center" vertical="top" wrapText="1"/>
    </xf>
    <xf numFmtId="0" fontId="10" fillId="20" borderId="15" xfId="0" applyFont="1" applyFill="1" applyBorder="1" applyAlignment="1">
      <alignment horizontal="center" vertical="top" wrapText="1"/>
    </xf>
    <xf numFmtId="0" fontId="10" fillId="20" borderId="13" xfId="0" applyFont="1" applyFill="1" applyBorder="1" applyAlignment="1">
      <alignment horizontal="center" vertical="top" wrapText="1"/>
    </xf>
    <xf numFmtId="0" fontId="18" fillId="9" borderId="22" xfId="0" applyFont="1" applyFill="1" applyBorder="1" applyAlignment="1">
      <alignment horizontal="center" vertical="top" wrapText="1"/>
    </xf>
    <xf numFmtId="0" fontId="18" fillId="9" borderId="11" xfId="0" applyFont="1" applyFill="1" applyBorder="1" applyAlignment="1">
      <alignment horizontal="center" vertical="top" wrapText="1"/>
    </xf>
    <xf numFmtId="0" fontId="10" fillId="12" borderId="15" xfId="0" applyFont="1" applyFill="1" applyBorder="1" applyAlignment="1">
      <alignment horizontal="center" vertical="top" wrapText="1"/>
    </xf>
    <xf numFmtId="0" fontId="10" fillId="12" borderId="13" xfId="0" applyFont="1" applyFill="1" applyBorder="1" applyAlignment="1">
      <alignment horizontal="center" vertical="top" wrapText="1"/>
    </xf>
    <xf numFmtId="0" fontId="10" fillId="9" borderId="18" xfId="0" applyFont="1" applyFill="1" applyBorder="1" applyAlignment="1">
      <alignment horizontal="center" vertical="center" wrapText="1"/>
    </xf>
    <xf numFmtId="0" fontId="10" fillId="9" borderId="75" xfId="0" applyFont="1" applyFill="1" applyBorder="1" applyAlignment="1">
      <alignment horizontal="center" vertical="center" wrapText="1"/>
    </xf>
    <xf numFmtId="0" fontId="10" fillId="9" borderId="27" xfId="0" applyFont="1" applyFill="1" applyBorder="1" applyAlignment="1">
      <alignment horizontal="center" vertical="top" wrapText="1"/>
    </xf>
    <xf numFmtId="0" fontId="10" fillId="9" borderId="29" xfId="0" applyFont="1" applyFill="1" applyBorder="1" applyAlignment="1">
      <alignment horizontal="center" vertical="top" wrapText="1"/>
    </xf>
    <xf numFmtId="0" fontId="10" fillId="9" borderId="22" xfId="0" applyFont="1" applyFill="1" applyBorder="1" applyAlignment="1">
      <alignment horizontal="center" vertical="top" wrapText="1"/>
    </xf>
    <xf numFmtId="0" fontId="10" fillId="9" borderId="11" xfId="0" applyFont="1" applyFill="1" applyBorder="1" applyAlignment="1">
      <alignment horizontal="center" vertical="top" wrapText="1"/>
    </xf>
    <xf numFmtId="3" fontId="17" fillId="23" borderId="19" xfId="0" applyNumberFormat="1" applyFont="1" applyFill="1" applyBorder="1" applyAlignment="1">
      <alignment horizontal="center" vertical="top" wrapText="1"/>
    </xf>
    <xf numFmtId="3" fontId="17" fillId="23" borderId="11" xfId="0" applyNumberFormat="1" applyFont="1" applyFill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center" textRotation="90" wrapText="1"/>
    </xf>
    <xf numFmtId="0" fontId="22" fillId="0" borderId="4" xfId="0" applyFont="1" applyBorder="1" applyAlignment="1">
      <alignment horizontal="center" vertical="center" textRotation="90" wrapText="1"/>
    </xf>
    <xf numFmtId="0" fontId="42" fillId="0" borderId="5" xfId="0" applyFont="1" applyBorder="1" applyAlignment="1">
      <alignment horizontal="center" vertical="center" wrapText="1"/>
    </xf>
    <xf numFmtId="0" fontId="42" fillId="0" borderId="11" xfId="0" applyFont="1" applyBorder="1" applyAlignment="1">
      <alignment horizontal="center" vertical="center" wrapText="1"/>
    </xf>
    <xf numFmtId="3" fontId="17" fillId="23" borderId="22" xfId="0" applyNumberFormat="1" applyFont="1" applyFill="1" applyBorder="1" applyAlignment="1">
      <alignment horizontal="center" vertical="top" wrapText="1"/>
    </xf>
    <xf numFmtId="3" fontId="17" fillId="0" borderId="22" xfId="0" applyNumberFormat="1" applyFont="1" applyBorder="1" applyAlignment="1">
      <alignment horizontal="center" vertical="top" wrapText="1"/>
    </xf>
    <xf numFmtId="3" fontId="17" fillId="0" borderId="11" xfId="0" applyNumberFormat="1" applyFont="1" applyBorder="1" applyAlignment="1">
      <alignment horizontal="center" vertical="top" wrapText="1"/>
    </xf>
    <xf numFmtId="3" fontId="17" fillId="0" borderId="19" xfId="0" applyNumberFormat="1" applyFont="1" applyBorder="1" applyAlignment="1">
      <alignment horizontal="center" vertical="top" wrapText="1"/>
    </xf>
    <xf numFmtId="3" fontId="9" fillId="18" borderId="25" xfId="0" applyNumberFormat="1" applyFont="1" applyFill="1" applyBorder="1" applyAlignment="1">
      <alignment horizontal="center"/>
    </xf>
    <xf numFmtId="3" fontId="9" fillId="18" borderId="26" xfId="0" applyNumberFormat="1" applyFont="1" applyFill="1" applyBorder="1" applyAlignment="1">
      <alignment horizontal="center"/>
    </xf>
    <xf numFmtId="3" fontId="9" fillId="18" borderId="31" xfId="0" applyNumberFormat="1" applyFont="1" applyFill="1" applyBorder="1" applyAlignment="1">
      <alignment horizontal="center"/>
    </xf>
    <xf numFmtId="3" fontId="17" fillId="35" borderId="19" xfId="0" applyNumberFormat="1" applyFont="1" applyFill="1" applyBorder="1" applyAlignment="1">
      <alignment horizontal="center" vertical="top" wrapText="1"/>
    </xf>
    <xf numFmtId="3" fontId="17" fillId="35" borderId="11" xfId="0" applyNumberFormat="1" applyFont="1" applyFill="1" applyBorder="1" applyAlignment="1">
      <alignment horizontal="center" vertical="top" wrapText="1"/>
    </xf>
    <xf numFmtId="3" fontId="17" fillId="17" borderId="22" xfId="0" applyNumberFormat="1" applyFont="1" applyFill="1" applyBorder="1" applyAlignment="1">
      <alignment horizontal="center" vertical="top" wrapText="1"/>
    </xf>
    <xf numFmtId="3" fontId="17" fillId="17" borderId="11" xfId="0" applyNumberFormat="1" applyFont="1" applyFill="1" applyBorder="1" applyAlignment="1">
      <alignment horizontal="center" vertical="top" wrapText="1"/>
    </xf>
    <xf numFmtId="1" fontId="17" fillId="0" borderId="19" xfId="0" applyNumberFormat="1" applyFont="1" applyBorder="1" applyAlignment="1">
      <alignment horizontal="center" vertical="top" wrapText="1"/>
    </xf>
    <xf numFmtId="1" fontId="17" fillId="0" borderId="11" xfId="0" applyNumberFormat="1" applyFont="1" applyBorder="1" applyAlignment="1">
      <alignment horizontal="center" vertical="top" wrapText="1"/>
    </xf>
    <xf numFmtId="3" fontId="18" fillId="0" borderId="15" xfId="0" applyNumberFormat="1" applyFont="1" applyBorder="1" applyAlignment="1">
      <alignment horizontal="center" vertical="center" wrapText="1"/>
    </xf>
    <xf numFmtId="3" fontId="18" fillId="0" borderId="2" xfId="0" applyNumberFormat="1" applyFont="1" applyBorder="1" applyAlignment="1">
      <alignment horizontal="center" vertical="center" wrapText="1"/>
    </xf>
    <xf numFmtId="3" fontId="18" fillId="0" borderId="13" xfId="0" applyNumberFormat="1" applyFont="1" applyBorder="1" applyAlignment="1">
      <alignment horizontal="center" vertical="center" wrapText="1"/>
    </xf>
    <xf numFmtId="0" fontId="9" fillId="16" borderId="25" xfId="0" applyFont="1" applyFill="1" applyBorder="1" applyAlignment="1">
      <alignment horizontal="center"/>
    </xf>
    <xf numFmtId="0" fontId="9" fillId="16" borderId="26" xfId="0" applyFont="1" applyFill="1" applyBorder="1" applyAlignment="1">
      <alignment horizontal="center"/>
    </xf>
    <xf numFmtId="0" fontId="9" fillId="16" borderId="31" xfId="0" applyFont="1" applyFill="1" applyBorder="1" applyAlignment="1">
      <alignment horizontal="center"/>
    </xf>
    <xf numFmtId="4" fontId="17" fillId="0" borderId="19" xfId="0" applyNumberFormat="1" applyFont="1" applyBorder="1" applyAlignment="1">
      <alignment horizontal="center" vertical="top" wrapText="1"/>
    </xf>
    <xf numFmtId="4" fontId="17" fillId="0" borderId="11" xfId="0" applyNumberFormat="1" applyFont="1" applyBorder="1" applyAlignment="1">
      <alignment horizontal="center" vertical="top" wrapText="1"/>
    </xf>
    <xf numFmtId="0" fontId="15" fillId="12" borderId="4" xfId="0" applyFont="1" applyFill="1" applyBorder="1" applyAlignment="1">
      <alignment horizontal="center"/>
    </xf>
    <xf numFmtId="4" fontId="15" fillId="0" borderId="0" xfId="0" applyNumberFormat="1" applyFont="1" applyAlignment="1">
      <alignment horizontal="center" vertical="center"/>
    </xf>
    <xf numFmtId="0" fontId="16" fillId="13" borderId="0" xfId="0" applyFont="1" applyFill="1" applyAlignment="1">
      <alignment horizontal="left" vertical="top" wrapText="1"/>
    </xf>
    <xf numFmtId="0" fontId="9" fillId="13" borderId="0" xfId="0" applyFont="1" applyFill="1" applyAlignment="1">
      <alignment horizontal="left" vertical="center"/>
    </xf>
    <xf numFmtId="0" fontId="9" fillId="0" borderId="7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top" wrapText="1"/>
    </xf>
    <xf numFmtId="0" fontId="9" fillId="25" borderId="71" xfId="0" applyFont="1" applyFill="1" applyBorder="1" applyAlignment="1">
      <alignment horizontal="center" vertical="center" wrapText="1"/>
    </xf>
    <xf numFmtId="0" fontId="9" fillId="24" borderId="71" xfId="0" applyFont="1" applyFill="1" applyBorder="1" applyAlignment="1">
      <alignment horizontal="center" vertical="center" wrapText="1"/>
    </xf>
    <xf numFmtId="0" fontId="9" fillId="0" borderId="7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top" wrapText="1"/>
    </xf>
    <xf numFmtId="0" fontId="9" fillId="11" borderId="32" xfId="0" applyFont="1" applyFill="1" applyBorder="1" applyAlignment="1">
      <alignment horizontal="center" vertical="center" wrapText="1"/>
    </xf>
    <xf numFmtId="0" fontId="9" fillId="11" borderId="0" xfId="0" applyFont="1" applyFill="1" applyAlignment="1">
      <alignment horizontal="center" vertical="center" wrapText="1"/>
    </xf>
    <xf numFmtId="0" fontId="9" fillId="16" borderId="32" xfId="0" applyFont="1" applyFill="1" applyBorder="1" applyAlignment="1">
      <alignment horizontal="center" vertical="center" wrapText="1"/>
    </xf>
    <xf numFmtId="0" fontId="9" fillId="16" borderId="0" xfId="0" applyFont="1" applyFill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9" fillId="10" borderId="32" xfId="0" applyFont="1" applyFill="1" applyBorder="1" applyAlignment="1">
      <alignment horizontal="center" vertical="center" wrapText="1"/>
    </xf>
    <xf numFmtId="0" fontId="9" fillId="10" borderId="0" xfId="0" applyFont="1" applyFill="1" applyAlignment="1">
      <alignment horizontal="center" vertical="center" wrapText="1"/>
    </xf>
    <xf numFmtId="0" fontId="5" fillId="0" borderId="88" xfId="0" applyFont="1" applyBorder="1" applyAlignment="1">
      <alignment horizontal="center" wrapText="1"/>
    </xf>
    <xf numFmtId="0" fontId="9" fillId="13" borderId="0" xfId="0" applyFont="1" applyFill="1" applyAlignment="1">
      <alignment horizontal="left"/>
    </xf>
    <xf numFmtId="4" fontId="53" fillId="0" borderId="58" xfId="4" applyNumberFormat="1" applyFont="1" applyBorder="1" applyAlignment="1">
      <alignment horizontal="center" vertical="center" wrapText="1"/>
    </xf>
    <xf numFmtId="4" fontId="53" fillId="0" borderId="59" xfId="4" applyNumberFormat="1" applyFont="1" applyBorder="1" applyAlignment="1">
      <alignment horizontal="center" vertical="center" wrapText="1"/>
    </xf>
    <xf numFmtId="4" fontId="53" fillId="0" borderId="38" xfId="4" applyNumberFormat="1" applyFont="1" applyBorder="1" applyAlignment="1">
      <alignment horizontal="center"/>
    </xf>
    <xf numFmtId="4" fontId="53" fillId="0" borderId="39" xfId="4" applyNumberFormat="1" applyFont="1" applyBorder="1" applyAlignment="1">
      <alignment horizontal="center"/>
    </xf>
    <xf numFmtId="4" fontId="53" fillId="0" borderId="40" xfId="4" applyNumberFormat="1" applyFont="1" applyBorder="1" applyAlignment="1">
      <alignment horizontal="center"/>
    </xf>
    <xf numFmtId="4" fontId="53" fillId="0" borderId="0" xfId="4" applyNumberFormat="1" applyFont="1" applyAlignment="1">
      <alignment horizontal="center"/>
    </xf>
    <xf numFmtId="4" fontId="53" fillId="0" borderId="37" xfId="4" applyNumberFormat="1" applyFont="1" applyBorder="1" applyAlignment="1">
      <alignment horizontal="center" vertical="center" wrapText="1"/>
    </xf>
    <xf numFmtId="4" fontId="53" fillId="0" borderId="41" xfId="4" applyNumberFormat="1" applyFont="1" applyBorder="1" applyAlignment="1">
      <alignment horizontal="center" vertical="center" wrapText="1"/>
    </xf>
    <xf numFmtId="4" fontId="3" fillId="0" borderId="0" xfId="4" applyNumberFormat="1" applyAlignment="1">
      <alignment horizontal="center" wrapText="1"/>
    </xf>
  </cellXfs>
  <cellStyles count="7">
    <cellStyle name="Good" xfId="1" builtinId="26"/>
    <cellStyle name="Neutral 2" xfId="5"/>
    <cellStyle name="Normal" xfId="0" builtinId="0"/>
    <cellStyle name="Normal 2" xfId="4"/>
    <cellStyle name="Normal 2 2 2" xfId="6"/>
    <cellStyle name="Normal_Sheet1" xfId="2"/>
    <cellStyle name="Normal_Sheet3" xfId="3"/>
  </cellStyles>
  <dxfs count="0"/>
  <tableStyles count="0" defaultTableStyle="TableStyleMedium9" defaultPivotStyle="PivotStyleLight16"/>
  <colors>
    <mruColors>
      <color rgb="FFC4D79B"/>
      <color rgb="FFF4AAF0"/>
      <color rgb="FFC6EFCE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onnections" Target="connection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02"/>
  <sheetViews>
    <sheetView tabSelected="1" topLeftCell="C1" zoomScale="130" zoomScaleNormal="130" workbookViewId="0">
      <pane xSplit="1" ySplit="9" topLeftCell="D24" activePane="bottomRight" state="frozen"/>
      <selection activeCell="C1" sqref="C1"/>
      <selection pane="topRight" activeCell="D1" sqref="D1"/>
      <selection pane="bottomLeft" activeCell="C10" sqref="C10"/>
      <selection pane="bottomRight" activeCell="D3" sqref="D3"/>
    </sheetView>
  </sheetViews>
  <sheetFormatPr defaultColWidth="9.140625" defaultRowHeight="12.75"/>
  <cols>
    <col min="1" max="2" width="5" hidden="1" customWidth="1"/>
    <col min="3" max="3" width="40.5703125" style="52" customWidth="1"/>
    <col min="4" max="4" width="9.7109375" style="52" customWidth="1"/>
    <col min="5" max="5" width="8.140625" style="52" customWidth="1"/>
    <col min="6" max="6" width="13.7109375" style="52" customWidth="1"/>
    <col min="7" max="7" width="12" style="52" customWidth="1"/>
    <col min="8" max="8" width="15.7109375" style="52" customWidth="1"/>
    <col min="9" max="9" width="12.42578125" style="52" customWidth="1"/>
    <col min="10" max="10" width="14.85546875" style="52" customWidth="1"/>
    <col min="11" max="11" width="13.28515625" style="52" customWidth="1"/>
    <col min="12" max="12" width="7.85546875" style="52" customWidth="1"/>
    <col min="13" max="13" width="7.7109375" style="52" customWidth="1"/>
    <col min="14" max="14" width="11.42578125" style="52" customWidth="1"/>
    <col min="15" max="15" width="7.85546875" style="52" customWidth="1"/>
    <col min="16" max="16" width="7.7109375" style="52" customWidth="1"/>
    <col min="17" max="17" width="10.85546875" customWidth="1"/>
    <col min="18" max="18" width="8.5703125" customWidth="1"/>
    <col min="19" max="19" width="9" customWidth="1"/>
    <col min="20" max="20" width="11.42578125" style="52" customWidth="1"/>
    <col min="21" max="21" width="7" style="52" customWidth="1"/>
    <col min="22" max="24" width="9.140625" style="52"/>
    <col min="25" max="25" width="29.42578125" style="52" hidden="1" customWidth="1"/>
    <col min="26" max="26" width="15.7109375" style="52" hidden="1" customWidth="1"/>
    <col min="27" max="27" width="28.140625" style="52" hidden="1" customWidth="1"/>
    <col min="28" max="28" width="53" style="52" hidden="1" customWidth="1"/>
    <col min="29" max="16384" width="9.140625" style="52"/>
  </cols>
  <sheetData>
    <row r="1" spans="1:28" ht="18" customHeight="1" thickBot="1">
      <c r="A1">
        <f>+MAX(A13:A101)</f>
        <v>0</v>
      </c>
      <c r="C1" s="56"/>
      <c r="D1" s="56"/>
      <c r="E1" s="56"/>
      <c r="F1" s="56"/>
      <c r="N1" s="310" t="s">
        <v>322</v>
      </c>
      <c r="U1" s="1"/>
      <c r="Y1" s="310"/>
      <c r="Z1" s="310"/>
      <c r="AA1" s="310"/>
      <c r="AB1" s="310"/>
    </row>
    <row r="2" spans="1:28" ht="17.25" customHeight="1" thickBot="1">
      <c r="C2" s="311" t="s">
        <v>368</v>
      </c>
      <c r="D2" s="312"/>
      <c r="E2" s="51"/>
      <c r="F2" s="177" t="str">
        <f>+IF(D2=0,"",VLOOKUP(D2,Korisnici!A2:B552,2,FALSE))</f>
        <v/>
      </c>
      <c r="G2" s="178"/>
      <c r="H2" s="178"/>
      <c r="I2" s="178"/>
      <c r="J2" s="178"/>
      <c r="K2" s="178"/>
      <c r="L2" s="178"/>
      <c r="M2" s="178"/>
      <c r="N2" s="178"/>
      <c r="O2" s="399"/>
      <c r="P2" s="178"/>
      <c r="T2"/>
      <c r="U2" s="50"/>
      <c r="Y2" s="178"/>
      <c r="Z2" s="178"/>
      <c r="AA2" s="178"/>
      <c r="AB2" s="178"/>
    </row>
    <row r="3" spans="1:28" ht="17.25" customHeight="1" thickBot="1">
      <c r="C3" s="311" t="s">
        <v>1</v>
      </c>
      <c r="D3" s="313"/>
      <c r="E3" s="314"/>
      <c r="F3" s="179" t="str">
        <f>+IF(D3=0,"",VLOOKUP(D3,Funkcije!A2:C250,2,FALSE))</f>
        <v/>
      </c>
      <c r="G3" s="180"/>
      <c r="H3" s="180"/>
      <c r="I3" s="180"/>
      <c r="J3" s="180"/>
      <c r="K3" s="180"/>
      <c r="L3" s="180"/>
      <c r="M3" s="180"/>
      <c r="N3" s="180"/>
      <c r="O3" s="400"/>
      <c r="P3" s="180"/>
      <c r="T3"/>
      <c r="U3" s="50"/>
      <c r="Y3" s="180"/>
      <c r="Z3" s="180"/>
      <c r="AA3" s="180"/>
      <c r="AB3" s="180"/>
    </row>
    <row r="4" spans="1:28" hidden="1">
      <c r="C4" s="50"/>
      <c r="D4" s="69"/>
      <c r="E4" s="50"/>
      <c r="F4" s="50"/>
      <c r="K4" s="315"/>
      <c r="L4" s="315"/>
      <c r="M4" s="315"/>
      <c r="N4" s="315"/>
      <c r="O4" s="315"/>
      <c r="P4" s="315"/>
      <c r="T4" s="315"/>
      <c r="U4" s="1"/>
    </row>
    <row r="5" spans="1:28" ht="21" customHeight="1">
      <c r="C5" s="176" t="s">
        <v>906</v>
      </c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  <c r="T5" s="175"/>
      <c r="U5" s="316"/>
      <c r="Y5" s="175"/>
      <c r="Z5" s="175"/>
      <c r="AA5" s="175"/>
      <c r="AB5" s="175"/>
    </row>
    <row r="6" spans="1:28" ht="13.5" customHeight="1" thickBot="1">
      <c r="C6" s="57"/>
      <c r="D6" s="57"/>
      <c r="E6" s="57"/>
      <c r="F6" s="453"/>
      <c r="G6" s="453"/>
      <c r="H6" s="453"/>
      <c r="I6" s="453"/>
      <c r="J6" s="453"/>
      <c r="K6" s="453"/>
      <c r="L6" s="453"/>
      <c r="M6" s="453"/>
      <c r="N6" s="453"/>
      <c r="O6" s="453"/>
      <c r="P6" s="453"/>
      <c r="Q6" s="452"/>
      <c r="R6" s="452"/>
      <c r="S6" s="452"/>
      <c r="T6" s="453"/>
      <c r="U6" s="1"/>
      <c r="Y6" s="317"/>
      <c r="Z6" s="317"/>
      <c r="AA6" s="317"/>
      <c r="AB6" s="317"/>
    </row>
    <row r="7" spans="1:28" s="35" customFormat="1" ht="47.25" customHeight="1">
      <c r="A7"/>
      <c r="B7"/>
      <c r="C7" s="523" t="s">
        <v>5</v>
      </c>
      <c r="D7" s="525" t="s">
        <v>458</v>
      </c>
      <c r="E7" s="526"/>
      <c r="F7" s="527" t="s">
        <v>459</v>
      </c>
      <c r="G7" s="527" t="s">
        <v>460</v>
      </c>
      <c r="H7" s="513" t="s">
        <v>461</v>
      </c>
      <c r="I7" s="513" t="s">
        <v>462</v>
      </c>
      <c r="J7" s="513" t="s">
        <v>863</v>
      </c>
      <c r="K7" s="515" t="s">
        <v>853</v>
      </c>
      <c r="L7" s="517" t="s">
        <v>854</v>
      </c>
      <c r="M7" s="518"/>
      <c r="N7" s="519" t="s">
        <v>855</v>
      </c>
      <c r="O7" s="521" t="s">
        <v>856</v>
      </c>
      <c r="P7" s="522"/>
      <c r="Q7" s="519" t="s">
        <v>857</v>
      </c>
      <c r="R7" s="508" t="s">
        <v>907</v>
      </c>
      <c r="S7" s="509"/>
      <c r="T7" s="510" t="s">
        <v>908</v>
      </c>
      <c r="U7" s="34"/>
      <c r="Y7" s="181"/>
      <c r="Z7" s="181"/>
      <c r="AA7" s="181"/>
      <c r="AB7" s="181"/>
    </row>
    <row r="8" spans="1:28" s="35" customFormat="1" ht="32.25" customHeight="1">
      <c r="A8"/>
      <c r="B8"/>
      <c r="C8" s="524"/>
      <c r="D8" s="318" t="s">
        <v>107</v>
      </c>
      <c r="E8" s="318" t="s">
        <v>108</v>
      </c>
      <c r="F8" s="528"/>
      <c r="G8" s="528"/>
      <c r="H8" s="514"/>
      <c r="I8" s="514"/>
      <c r="J8" s="514"/>
      <c r="K8" s="516"/>
      <c r="L8" s="319" t="s">
        <v>107</v>
      </c>
      <c r="M8" s="320" t="s">
        <v>108</v>
      </c>
      <c r="N8" s="520"/>
      <c r="O8" s="319" t="s">
        <v>107</v>
      </c>
      <c r="P8" s="320" t="s">
        <v>108</v>
      </c>
      <c r="Q8" s="520"/>
      <c r="R8" s="319" t="s">
        <v>107</v>
      </c>
      <c r="S8" s="320" t="s">
        <v>108</v>
      </c>
      <c r="T8" s="511"/>
      <c r="U8" s="34"/>
      <c r="Y8" s="321"/>
      <c r="Z8" s="321"/>
      <c r="AA8" s="321"/>
      <c r="AB8" s="321"/>
    </row>
    <row r="9" spans="1:28" s="37" customFormat="1" ht="12" customHeight="1" thickBot="1">
      <c r="A9" s="15"/>
      <c r="B9" s="15"/>
      <c r="C9" s="322">
        <v>1</v>
      </c>
      <c r="D9" s="323">
        <v>2</v>
      </c>
      <c r="E9" s="323">
        <v>3</v>
      </c>
      <c r="F9" s="323">
        <v>4</v>
      </c>
      <c r="G9" s="323">
        <v>5</v>
      </c>
      <c r="H9" s="323">
        <v>6</v>
      </c>
      <c r="I9" s="323">
        <v>7</v>
      </c>
      <c r="J9" s="323">
        <v>8</v>
      </c>
      <c r="K9" s="324" t="s">
        <v>109</v>
      </c>
      <c r="L9" s="323">
        <v>10</v>
      </c>
      <c r="M9" s="323">
        <v>11</v>
      </c>
      <c r="N9" s="323">
        <v>12</v>
      </c>
      <c r="O9" s="323">
        <v>13</v>
      </c>
      <c r="P9" s="323">
        <v>14</v>
      </c>
      <c r="Q9" s="323">
        <v>15</v>
      </c>
      <c r="R9" s="324" t="s">
        <v>463</v>
      </c>
      <c r="S9" s="324" t="s">
        <v>464</v>
      </c>
      <c r="T9" s="325" t="s">
        <v>465</v>
      </c>
      <c r="U9" s="36"/>
      <c r="V9" s="35"/>
      <c r="W9" s="35"/>
      <c r="X9" s="35"/>
      <c r="Y9" s="326"/>
      <c r="Z9" s="326"/>
      <c r="AA9" s="326"/>
      <c r="AB9" s="326"/>
    </row>
    <row r="10" spans="1:28" s="39" customFormat="1" ht="21.75">
      <c r="A10" s="29"/>
      <c r="B10" s="29"/>
      <c r="C10" s="60" t="s">
        <v>110</v>
      </c>
      <c r="D10" s="66"/>
      <c r="E10" s="62"/>
      <c r="F10" s="62"/>
      <c r="G10" s="63"/>
      <c r="H10" s="63"/>
      <c r="I10" s="63"/>
      <c r="J10" s="63"/>
      <c r="K10" s="64"/>
      <c r="L10" s="64"/>
      <c r="M10" s="64"/>
      <c r="N10" s="64"/>
      <c r="O10" s="64"/>
      <c r="P10" s="64"/>
      <c r="T10" s="63"/>
      <c r="U10" s="38"/>
      <c r="V10" s="35"/>
      <c r="W10" s="35"/>
      <c r="X10" s="35"/>
      <c r="Y10" s="65"/>
      <c r="Z10" s="65"/>
      <c r="AA10" s="65"/>
      <c r="AB10" s="65"/>
    </row>
    <row r="11" spans="1:28" s="41" customFormat="1" ht="11.25" customHeight="1">
      <c r="A11" s="29">
        <f>+IF(AND(B11&gt;0,T11&gt;0),MAX(A$9:A10)+1,0)</f>
        <v>0</v>
      </c>
      <c r="B11" s="29">
        <v>1</v>
      </c>
      <c r="C11" s="327" t="s">
        <v>117</v>
      </c>
      <c r="D11" s="328">
        <f>+'1а - drž,sek,drž.sl.i nam.'!F104</f>
        <v>0</v>
      </c>
      <c r="E11" s="328">
        <f>+'1а - drž,sek,drž.sl.i nam.'!AD104</f>
        <v>0</v>
      </c>
      <c r="F11" s="329">
        <f>+'1а - drž,sek,drž.sl.i nam.'!AM104</f>
        <v>0</v>
      </c>
      <c r="G11" s="329">
        <f>+F11*'1а - drž,sek,drž.sl.i nam.'!$D$5/100</f>
        <v>0</v>
      </c>
      <c r="H11" s="330"/>
      <c r="I11" s="330"/>
      <c r="J11" s="330"/>
      <c r="K11" s="331">
        <f>F11+G11+H11+I11+J11</f>
        <v>0</v>
      </c>
      <c r="L11" s="331">
        <f>+'1а - drž,sek,drž.sl.i nam.'!G104</f>
        <v>0</v>
      </c>
      <c r="M11" s="331">
        <f>+'1а - drž,sek,drž.sl.i nam.'!AE104</f>
        <v>0</v>
      </c>
      <c r="N11" s="331">
        <f>+'1а - drž,sek,drž.sl.i nam.'!AR104</f>
        <v>0</v>
      </c>
      <c r="O11" s="331">
        <f>+'1а - drž,sek,drž.sl.i nam.'!H104</f>
        <v>0</v>
      </c>
      <c r="P11" s="331">
        <f>+'1а - drž,sek,drž.sl.i nam.'!AF104</f>
        <v>0</v>
      </c>
      <c r="Q11" s="331">
        <f>-'1а - drž,sek,drž.sl.i nam.'!AW104</f>
        <v>0</v>
      </c>
      <c r="R11" s="331">
        <f t="shared" ref="R11:S14" si="0">+D11+L11-O11</f>
        <v>0</v>
      </c>
      <c r="S11" s="331">
        <f t="shared" si="0"/>
        <v>0</v>
      </c>
      <c r="T11" s="332">
        <f>+K11+N11+Q11</f>
        <v>0</v>
      </c>
      <c r="U11" s="40"/>
      <c r="V11" s="35"/>
      <c r="W11" s="35"/>
      <c r="X11" s="35"/>
      <c r="Y11" s="333" t="str">
        <f>CONCATENATE("T4S*",ROW(),"*",$D$2,"*",$D$3,"*",Z11)</f>
        <v>T4S*11***411</v>
      </c>
      <c r="Z11" s="333">
        <v>411</v>
      </c>
      <c r="AA11" s="333" t="str">
        <f>VLOOKUP(ROW(),NASLOVI!$A$2:$C$15,2,TRUE)</f>
        <v>I   Потребна средства без средстава потребних за извршиоце са територије АП КиМ</v>
      </c>
      <c r="AB11" s="333" t="str">
        <f>VLOOKUP(ROW(),NASLOVI!$A$2:$C$15,3,TRUE)</f>
        <v xml:space="preserve">а) запослени који живе ван територије АП КиМ </v>
      </c>
    </row>
    <row r="12" spans="1:28" s="41" customFormat="1" ht="19.5" customHeight="1">
      <c r="A12" s="29">
        <f>+IF(AND(B12&gt;0,T12&gt;0),MAX(A$9:A11)+1,0)</f>
        <v>0</v>
      </c>
      <c r="B12" s="29">
        <v>1</v>
      </c>
      <c r="C12" s="327" t="s">
        <v>358</v>
      </c>
      <c r="D12" s="328">
        <f>+'1b - izabrana lica u Vl,NS i US'!C26</f>
        <v>0</v>
      </c>
      <c r="E12" s="328">
        <v>0</v>
      </c>
      <c r="F12" s="329">
        <f>+'1b - izabrana lica u Vl,NS i US'!J26</f>
        <v>0</v>
      </c>
      <c r="G12" s="329">
        <f>+F12*'1b - izabrana lica u Vl,NS i US'!C$7/100</f>
        <v>0</v>
      </c>
      <c r="H12" s="330"/>
      <c r="I12" s="330"/>
      <c r="J12" s="330"/>
      <c r="K12" s="331">
        <f t="shared" ref="K12:K18" si="1">F12+G12+H12+I12+J12</f>
        <v>0</v>
      </c>
      <c r="L12" s="334"/>
      <c r="M12" s="334"/>
      <c r="N12" s="334"/>
      <c r="O12" s="334"/>
      <c r="P12" s="334"/>
      <c r="Q12" s="334"/>
      <c r="R12" s="331">
        <f t="shared" si="0"/>
        <v>0</v>
      </c>
      <c r="S12" s="331">
        <f t="shared" si="0"/>
        <v>0</v>
      </c>
      <c r="T12" s="332">
        <f t="shared" ref="T12:T18" si="2">+K12+N12+Q12</f>
        <v>0</v>
      </c>
      <c r="U12" s="40"/>
      <c r="V12" s="35"/>
      <c r="W12" s="35"/>
      <c r="X12" s="35"/>
      <c r="Y12" s="335"/>
      <c r="Z12" s="335"/>
      <c r="AA12" s="335"/>
      <c r="AB12" s="335"/>
    </row>
    <row r="13" spans="1:28" s="41" customFormat="1" ht="15.75" customHeight="1">
      <c r="A13" s="29">
        <f>+IF(AND(B13&gt;0,T13&gt;0),MAX(A$9:A12)+1,0)</f>
        <v>0</v>
      </c>
      <c r="B13" s="29">
        <v>1</v>
      </c>
      <c r="C13" s="327" t="s">
        <v>356</v>
      </c>
      <c r="D13" s="328">
        <f>+'1v -ostali'!C310</f>
        <v>0</v>
      </c>
      <c r="E13" s="328">
        <f>+'1v -ostali'!F310</f>
        <v>0</v>
      </c>
      <c r="F13" s="329">
        <f>+'1v -ostali'!U310</f>
        <v>0</v>
      </c>
      <c r="G13" s="329">
        <f>'1v -ostali'!U310*'1v -ostali'!$C$6/100</f>
        <v>0</v>
      </c>
      <c r="H13" s="330"/>
      <c r="I13" s="330"/>
      <c r="J13" s="330"/>
      <c r="K13" s="331">
        <f t="shared" si="1"/>
        <v>0</v>
      </c>
      <c r="L13" s="331">
        <f>+'1v -ostali'!H310</f>
        <v>0</v>
      </c>
      <c r="M13" s="331">
        <f>+'1v -ostali'!J310</f>
        <v>0</v>
      </c>
      <c r="N13" s="331">
        <f>+'1v -ostali'!Y310</f>
        <v>0</v>
      </c>
      <c r="O13" s="331">
        <f>+'1v -ostali'!I310</f>
        <v>0</v>
      </c>
      <c r="P13" s="331">
        <f>+'1v -ostali'!K310</f>
        <v>0</v>
      </c>
      <c r="Q13" s="331">
        <f>-'1v -ostali'!AC310</f>
        <v>0</v>
      </c>
      <c r="R13" s="331">
        <f t="shared" si="0"/>
        <v>0</v>
      </c>
      <c r="S13" s="331">
        <f t="shared" si="0"/>
        <v>0</v>
      </c>
      <c r="T13" s="332">
        <f t="shared" si="2"/>
        <v>0</v>
      </c>
      <c r="U13" s="40"/>
      <c r="V13" s="35"/>
      <c r="W13" s="35"/>
      <c r="X13" s="35"/>
      <c r="Y13" s="335"/>
      <c r="Z13" s="335"/>
      <c r="AA13" s="335"/>
      <c r="AB13" s="335"/>
    </row>
    <row r="14" spans="1:28" s="41" customFormat="1" ht="24.75" customHeight="1">
      <c r="A14" s="29">
        <f>+IF(AND(B14&gt;0,T14&gt;0),MAX(A$9:A13)+1,0)</f>
        <v>0</v>
      </c>
      <c r="B14" s="29">
        <v>1</v>
      </c>
      <c r="C14" s="327" t="s">
        <v>357</v>
      </c>
      <c r="D14" s="328">
        <f>'1g -izabrana lica u pravosuđu'!D42</f>
        <v>0</v>
      </c>
      <c r="E14" s="328">
        <v>0</v>
      </c>
      <c r="F14" s="329">
        <f>+'1g -izabrana lica u pravosuđu'!M42</f>
        <v>0</v>
      </c>
      <c r="G14" s="329">
        <f>+F14*'1g -izabrana lica u pravosuđu'!$D$6/100</f>
        <v>0</v>
      </c>
      <c r="H14" s="330"/>
      <c r="I14" s="330"/>
      <c r="J14" s="330"/>
      <c r="K14" s="331">
        <f t="shared" si="1"/>
        <v>0</v>
      </c>
      <c r="L14" s="331">
        <f>'1g -izabrana lica u pravosuđu'!E42</f>
        <v>0</v>
      </c>
      <c r="M14" s="336"/>
      <c r="N14" s="331">
        <f>+'1g -izabrana lica u pravosuđu'!Q42</f>
        <v>0</v>
      </c>
      <c r="O14" s="331">
        <f>'1g -izabrana lica u pravosuđu'!F42</f>
        <v>0</v>
      </c>
      <c r="P14" s="336"/>
      <c r="Q14" s="331">
        <f>-'1g -izabrana lica u pravosuđu'!U42</f>
        <v>0</v>
      </c>
      <c r="R14" s="331">
        <f t="shared" si="0"/>
        <v>0</v>
      </c>
      <c r="S14" s="331">
        <f t="shared" si="0"/>
        <v>0</v>
      </c>
      <c r="T14" s="332">
        <f t="shared" si="2"/>
        <v>0</v>
      </c>
      <c r="U14" s="40"/>
      <c r="V14" s="35"/>
      <c r="W14" s="35"/>
      <c r="X14" s="35"/>
      <c r="Y14" s="335"/>
      <c r="Z14" s="335"/>
      <c r="AA14" s="335"/>
      <c r="AB14" s="335"/>
    </row>
    <row r="15" spans="1:28" s="41" customFormat="1" ht="19.5">
      <c r="A15" s="29">
        <f>+IF(AND(B15&gt;0,T15&gt;0),MAX(A$9:A14)+1,0)</f>
        <v>0</v>
      </c>
      <c r="B15" s="29">
        <v>1</v>
      </c>
      <c r="C15" s="337" t="s">
        <v>375</v>
      </c>
      <c r="D15" s="338"/>
      <c r="E15" s="338"/>
      <c r="F15" s="329">
        <f>+'1а - drž,sek,drž.sl.i nam.'!AM105</f>
        <v>0</v>
      </c>
      <c r="G15" s="329">
        <f>+F15*'1а - drž,sek,drž.sl.i nam.'!$D$5/100</f>
        <v>0</v>
      </c>
      <c r="H15" s="330"/>
      <c r="I15" s="330"/>
      <c r="J15" s="330"/>
      <c r="K15" s="331">
        <f>F15+G15+H15+I15+J15</f>
        <v>0</v>
      </c>
      <c r="L15" s="336"/>
      <c r="M15" s="336"/>
      <c r="N15" s="329">
        <f>+'1а - drž,sek,drž.sl.i nam.'!AR105</f>
        <v>0</v>
      </c>
      <c r="O15" s="336"/>
      <c r="P15" s="336"/>
      <c r="Q15" s="331">
        <f>-'1а - drž,sek,drž.sl.i nam.'!AW105</f>
        <v>0</v>
      </c>
      <c r="R15" s="336"/>
      <c r="S15" s="336"/>
      <c r="T15" s="332">
        <f>+K15+N15+Q15</f>
        <v>0</v>
      </c>
      <c r="U15" s="40"/>
      <c r="V15" s="35"/>
      <c r="W15" s="35"/>
      <c r="X15" s="35"/>
      <c r="Y15" s="335" t="str">
        <f>CONCATENATE("T4S*",ROW(),"*",$D$2,"*",$D$3,"*",Z15)</f>
        <v>T4S*15***412</v>
      </c>
      <c r="Z15" s="335">
        <v>412</v>
      </c>
      <c r="AA15" s="335" t="str">
        <f>VLOOKUP(ROW(),NASLOVI!$A$2:$C$15,2,TRUE)</f>
        <v>I   Потребна средства без средстава потребних за извршиоце са територије АП КиМ</v>
      </c>
      <c r="AB15" s="335" t="str">
        <f>VLOOKUP(ROW(),NASLOVI!$A$2:$C$15,3,TRUE)</f>
        <v>б) Трансфери осталим нивоима власти (образовање на територији АП Војводина)</v>
      </c>
    </row>
    <row r="16" spans="1:28" s="41" customFormat="1" ht="19.5">
      <c r="A16" s="29">
        <f>+IF(AND(B16&gt;0,T16&gt;0),MAX(A$9:A15)+1,0)</f>
        <v>0</v>
      </c>
      <c r="B16" s="29">
        <v>1</v>
      </c>
      <c r="C16" s="337" t="s">
        <v>374</v>
      </c>
      <c r="D16" s="338"/>
      <c r="E16" s="338"/>
      <c r="F16" s="329">
        <f>+'1b - izabrana lica u Vl,NS i US'!K26</f>
        <v>0</v>
      </c>
      <c r="G16" s="329">
        <f>+F16*'1b - izabrana lica u Vl,NS i US'!C$7/100</f>
        <v>0</v>
      </c>
      <c r="H16" s="330"/>
      <c r="I16" s="330"/>
      <c r="J16" s="330"/>
      <c r="K16" s="331">
        <f t="shared" si="1"/>
        <v>0</v>
      </c>
      <c r="L16" s="336"/>
      <c r="M16" s="336"/>
      <c r="N16" s="334"/>
      <c r="O16" s="336"/>
      <c r="P16" s="336"/>
      <c r="Q16" s="334"/>
      <c r="R16" s="336"/>
      <c r="S16" s="336"/>
      <c r="T16" s="332">
        <f t="shared" si="2"/>
        <v>0</v>
      </c>
      <c r="U16" s="40"/>
      <c r="V16" s="35"/>
      <c r="W16" s="35"/>
      <c r="X16" s="35"/>
      <c r="Y16" s="335"/>
      <c r="Z16" s="335"/>
      <c r="AA16" s="335"/>
      <c r="AB16" s="335"/>
    </row>
    <row r="17" spans="1:28" s="41" customFormat="1" ht="19.5">
      <c r="A17" s="29">
        <f>+IF(AND(B17&gt;0,T17&gt;0),MAX(A$9:A16)+1,0)</f>
        <v>0</v>
      </c>
      <c r="B17" s="29">
        <v>1</v>
      </c>
      <c r="C17" s="337" t="s">
        <v>376</v>
      </c>
      <c r="D17" s="338"/>
      <c r="E17" s="338"/>
      <c r="F17" s="329">
        <f>+'1v -ostali'!V310</f>
        <v>0</v>
      </c>
      <c r="G17" s="329">
        <f>+'1v -ostali'!V310*'1v -ostali'!$C$6/100</f>
        <v>0</v>
      </c>
      <c r="H17" s="330"/>
      <c r="I17" s="330"/>
      <c r="J17" s="330"/>
      <c r="K17" s="331">
        <f t="shared" si="1"/>
        <v>0</v>
      </c>
      <c r="L17" s="336"/>
      <c r="M17" s="336"/>
      <c r="N17" s="331">
        <f>+'1v -ostali'!Z310</f>
        <v>0</v>
      </c>
      <c r="O17" s="336"/>
      <c r="P17" s="336"/>
      <c r="Q17" s="331">
        <f>-'1v -ostali'!AD310</f>
        <v>0</v>
      </c>
      <c r="R17" s="336"/>
      <c r="S17" s="336"/>
      <c r="T17" s="332">
        <f t="shared" si="2"/>
        <v>0</v>
      </c>
      <c r="U17" s="40"/>
      <c r="V17" s="35"/>
      <c r="W17" s="35"/>
      <c r="X17" s="35"/>
      <c r="Y17" s="335"/>
      <c r="Z17" s="335"/>
      <c r="AA17" s="335"/>
      <c r="AB17" s="335"/>
    </row>
    <row r="18" spans="1:28" s="41" customFormat="1" ht="19.5">
      <c r="A18" s="29">
        <f>+IF(AND(B18&gt;0,T18&gt;0),MAX(A$9:A17)+1,0)</f>
        <v>0</v>
      </c>
      <c r="B18" s="29">
        <v>1</v>
      </c>
      <c r="C18" s="337" t="s">
        <v>373</v>
      </c>
      <c r="D18" s="338"/>
      <c r="E18" s="338"/>
      <c r="F18" s="329">
        <f>+'1g -izabrana lica u pravosuđu'!N42</f>
        <v>0</v>
      </c>
      <c r="G18" s="329">
        <f>+F18*'1g -izabrana lica u pravosuđu'!$D$6/100</f>
        <v>0</v>
      </c>
      <c r="H18" s="330"/>
      <c r="I18" s="330"/>
      <c r="J18" s="330"/>
      <c r="K18" s="331">
        <f t="shared" si="1"/>
        <v>0</v>
      </c>
      <c r="L18" s="336"/>
      <c r="M18" s="336"/>
      <c r="N18" s="331">
        <f>+'1g -izabrana lica u pravosuđu'!R42</f>
        <v>0</v>
      </c>
      <c r="O18" s="336"/>
      <c r="P18" s="336"/>
      <c r="Q18" s="331">
        <f>-'1g -izabrana lica u pravosuđu'!V42</f>
        <v>0</v>
      </c>
      <c r="R18" s="336"/>
      <c r="S18" s="336"/>
      <c r="T18" s="332">
        <f t="shared" si="2"/>
        <v>0</v>
      </c>
      <c r="U18" s="40"/>
      <c r="V18" s="35"/>
      <c r="W18" s="35"/>
      <c r="X18" s="35"/>
      <c r="Y18" s="335"/>
      <c r="Z18" s="335"/>
      <c r="AA18" s="335"/>
      <c r="AB18" s="335"/>
    </row>
    <row r="19" spans="1:28" s="39" customFormat="1" ht="12.75" customHeight="1">
      <c r="A19" s="29">
        <f>+IF(AND(B19&gt;0,T19&gt;0),MAX(A$9:A18)+1,0)</f>
        <v>0</v>
      </c>
      <c r="B19" s="29"/>
      <c r="C19" s="340" t="s">
        <v>8</v>
      </c>
      <c r="D19" s="341">
        <f>+SUM(D11:D14)</f>
        <v>0</v>
      </c>
      <c r="E19" s="341">
        <f>+SUM(E11:E14)</f>
        <v>0</v>
      </c>
      <c r="F19" s="341">
        <f t="shared" ref="F19:T19" si="3">+SUM(F11:F18)</f>
        <v>0</v>
      </c>
      <c r="G19" s="341">
        <f t="shared" si="3"/>
        <v>0</v>
      </c>
      <c r="H19" s="341">
        <f t="shared" si="3"/>
        <v>0</v>
      </c>
      <c r="I19" s="341">
        <f t="shared" si="3"/>
        <v>0</v>
      </c>
      <c r="J19" s="341">
        <f t="shared" si="3"/>
        <v>0</v>
      </c>
      <c r="K19" s="341">
        <f t="shared" si="3"/>
        <v>0</v>
      </c>
      <c r="L19" s="341">
        <f t="shared" si="3"/>
        <v>0</v>
      </c>
      <c r="M19" s="341">
        <f t="shared" si="3"/>
        <v>0</v>
      </c>
      <c r="N19" s="341">
        <f t="shared" si="3"/>
        <v>0</v>
      </c>
      <c r="O19" s="341">
        <f t="shared" si="3"/>
        <v>0</v>
      </c>
      <c r="P19" s="341">
        <f t="shared" si="3"/>
        <v>0</v>
      </c>
      <c r="Q19" s="341">
        <f t="shared" si="3"/>
        <v>0</v>
      </c>
      <c r="R19" s="341">
        <f t="shared" si="3"/>
        <v>0</v>
      </c>
      <c r="S19" s="341">
        <f t="shared" si="3"/>
        <v>0</v>
      </c>
      <c r="T19" s="341">
        <f t="shared" si="3"/>
        <v>0</v>
      </c>
      <c r="U19" s="38"/>
      <c r="V19" s="35"/>
      <c r="W19" s="35"/>
      <c r="X19" s="35"/>
      <c r="Y19" s="341">
        <f>+SUM(Y11:Y18)</f>
        <v>0</v>
      </c>
      <c r="Z19" s="341">
        <f>+SUM(Z11:Z18)</f>
        <v>823</v>
      </c>
      <c r="AA19" s="341">
        <f>+SUM(AA11:AA18)</f>
        <v>0</v>
      </c>
      <c r="AB19" s="341">
        <f>+SUM(AB11:AB18)</f>
        <v>0</v>
      </c>
    </row>
    <row r="20" spans="1:28" s="39" customFormat="1" ht="15" customHeight="1">
      <c r="A20" s="29">
        <f>+IF(AND(B20&gt;0,T20&gt;0),MAX(A$9:A19)+1,0)</f>
        <v>0</v>
      </c>
      <c r="B20" s="29"/>
      <c r="C20" s="342" t="s">
        <v>9</v>
      </c>
      <c r="D20" s="454"/>
      <c r="E20" s="454"/>
      <c r="F20" s="455"/>
      <c r="G20" s="343"/>
      <c r="H20" s="343"/>
      <c r="I20" s="343"/>
      <c r="J20" s="343"/>
      <c r="K20" s="343"/>
      <c r="L20" s="343"/>
      <c r="M20" s="343"/>
      <c r="N20" s="343"/>
      <c r="O20" s="343"/>
      <c r="P20" s="343"/>
      <c r="Q20" s="456"/>
      <c r="R20" s="456"/>
      <c r="S20" s="456"/>
      <c r="T20" s="343"/>
      <c r="U20" s="38"/>
      <c r="V20" s="35"/>
      <c r="W20" s="35"/>
      <c r="X20" s="35"/>
      <c r="Y20" s="344"/>
      <c r="Z20" s="344"/>
      <c r="AA20" s="344"/>
      <c r="AB20" s="344"/>
    </row>
    <row r="21" spans="1:28" s="39" customFormat="1" ht="22.5" customHeight="1">
      <c r="A21" s="29">
        <f>+IF(AND(B21&gt;0,T21&gt;0),MAX(A$9:A20)+1,0)</f>
        <v>0</v>
      </c>
      <c r="B21" s="29"/>
      <c r="C21" s="345" t="s">
        <v>2</v>
      </c>
      <c r="D21" s="454"/>
      <c r="E21" s="454"/>
      <c r="F21" s="455"/>
      <c r="G21" s="343"/>
      <c r="H21" s="343"/>
      <c r="I21" s="343"/>
      <c r="J21" s="343"/>
      <c r="K21" s="343"/>
      <c r="L21" s="343"/>
      <c r="M21" s="343"/>
      <c r="N21" s="343"/>
      <c r="O21" s="343"/>
      <c r="P21" s="343"/>
      <c r="Q21" s="456"/>
      <c r="R21" s="456"/>
      <c r="S21" s="456"/>
      <c r="T21" s="343"/>
      <c r="U21" s="38"/>
      <c r="Y21" s="344"/>
      <c r="Z21" s="344"/>
      <c r="AA21" s="344"/>
      <c r="AB21" s="344"/>
    </row>
    <row r="22" spans="1:28" s="41" customFormat="1" ht="11.25" customHeight="1">
      <c r="A22" s="29">
        <f>+IF(AND(B22&gt;0,T22&gt;0),MAX(A$9:A21)+1,0)</f>
        <v>0</v>
      </c>
      <c r="B22" s="29">
        <v>1</v>
      </c>
      <c r="C22" s="339" t="s">
        <v>6</v>
      </c>
      <c r="D22" s="328">
        <f>+'1v -ostali'!C312</f>
        <v>0</v>
      </c>
      <c r="E22" s="328">
        <f>+'1v -ostali'!F312</f>
        <v>0</v>
      </c>
      <c r="F22" s="329">
        <f>+'1v -ostali'!U312</f>
        <v>0</v>
      </c>
      <c r="G22" s="329">
        <f>+'1v -ostali'!U312*'1v -ostali'!$C$6/100</f>
        <v>0</v>
      </c>
      <c r="H22" s="330"/>
      <c r="I22" s="330"/>
      <c r="J22" s="330"/>
      <c r="K22" s="331">
        <f>F22+G22+H22+I22+J22</f>
        <v>0</v>
      </c>
      <c r="L22" s="331">
        <f>+'1v -ostali'!H312</f>
        <v>0</v>
      </c>
      <c r="M22" s="331">
        <f>+'1v -ostali'!J312</f>
        <v>0</v>
      </c>
      <c r="N22" s="331">
        <f>+'1v -ostali'!Y312</f>
        <v>0</v>
      </c>
      <c r="O22" s="331">
        <f>+'1v -ostali'!I312</f>
        <v>0</v>
      </c>
      <c r="P22" s="331">
        <f>+'1v -ostali'!K312</f>
        <v>0</v>
      </c>
      <c r="Q22" s="331">
        <f>-'1v -ostali'!AC312</f>
        <v>0</v>
      </c>
      <c r="R22" s="331">
        <f>+D22+L22-O22</f>
        <v>0</v>
      </c>
      <c r="S22" s="331">
        <f>+E22+M22-P22</f>
        <v>0</v>
      </c>
      <c r="T22" s="332">
        <f>+K22+N22+Q22</f>
        <v>0</v>
      </c>
      <c r="U22" s="40"/>
      <c r="Y22" s="335" t="str">
        <f>CONCATENATE("T4S*",ROW(),"*",$D$2,"*",$D$3,"*",Z22)</f>
        <v>T4S*22***411</v>
      </c>
      <c r="Z22" s="335">
        <v>411</v>
      </c>
      <c r="AA22" s="335" t="str">
        <f>VLOOKUP(ROW(),NASLOVI!$A$2:$C$15,2,TRUE)</f>
        <v>II  Потребна средства  за извршиоце са територије АП КиМ</v>
      </c>
      <c r="AB22" s="335" t="str">
        <f>VLOOKUP(ROW(),NASLOVI!$A$2:$C$15,3,TRUE)</f>
        <v>б) запослени који живе ван територије АП КиМ а раде на територији АП КиМ (увећање плате  12,5%)</v>
      </c>
    </row>
    <row r="23" spans="1:28" s="41" customFormat="1" ht="15">
      <c r="A23" s="29">
        <f>+IF(AND(B23&gt;0,T23&gt;0),MAX(A$9:A22)+1,0)</f>
        <v>0</v>
      </c>
      <c r="B23" s="29">
        <v>1</v>
      </c>
      <c r="C23" s="339" t="s">
        <v>7</v>
      </c>
      <c r="D23" s="338"/>
      <c r="E23" s="338"/>
      <c r="F23" s="329">
        <f>+'1v -ostali'!V312</f>
        <v>0</v>
      </c>
      <c r="G23" s="329">
        <f>+F23*'1v -ostali'!$C$6/100</f>
        <v>0</v>
      </c>
      <c r="H23" s="330"/>
      <c r="I23" s="330"/>
      <c r="J23" s="330"/>
      <c r="K23" s="331">
        <f>F23+G23+H23+I23+J23</f>
        <v>0</v>
      </c>
      <c r="L23" s="334"/>
      <c r="M23" s="334"/>
      <c r="N23" s="331">
        <f>+'1v -ostali'!Z312</f>
        <v>0</v>
      </c>
      <c r="O23" s="334"/>
      <c r="P23" s="334"/>
      <c r="Q23" s="331">
        <f>-'1v -ostali'!AD312</f>
        <v>0</v>
      </c>
      <c r="R23" s="336"/>
      <c r="S23" s="336"/>
      <c r="T23" s="332">
        <f>+K23+N23+Q23</f>
        <v>0</v>
      </c>
      <c r="U23" s="40"/>
      <c r="Y23" s="335" t="str">
        <f>CONCATENATE("T4S*",ROW(),"*",$D$2,"*",$D$3,"*",Z23)</f>
        <v>T4S*23***412</v>
      </c>
      <c r="Z23" s="335">
        <v>412</v>
      </c>
      <c r="AA23" s="335" t="str">
        <f>VLOOKUP(ROW(),NASLOVI!$A$2:$C$15,2,TRUE)</f>
        <v>II  Потребна средства  за извршиоце са територије АП КиМ</v>
      </c>
      <c r="AB23" s="335" t="str">
        <f>VLOOKUP(ROW(),NASLOVI!$A$2:$C$15,3,TRUE)</f>
        <v>б) запослени који живе ван територије АП КиМ а раде на територији АП КиМ (увећање плате  12,5%)</v>
      </c>
    </row>
    <row r="24" spans="1:28" s="41" customFormat="1" ht="12.75" customHeight="1">
      <c r="A24" s="29">
        <f>+IF(AND(B24&gt;0,T24&gt;0),MAX(A$9:A23)+1,0)</f>
        <v>0</v>
      </c>
      <c r="B24" s="29"/>
      <c r="C24" s="346" t="s">
        <v>10</v>
      </c>
      <c r="D24" s="328">
        <f>D22+D23</f>
        <v>0</v>
      </c>
      <c r="E24" s="328">
        <f>E22+E23</f>
        <v>0</v>
      </c>
      <c r="F24" s="329">
        <f>F22+F23</f>
        <v>0</v>
      </c>
      <c r="G24" s="329">
        <f t="shared" ref="G24:L24" si="4">G22+G23</f>
        <v>0</v>
      </c>
      <c r="H24" s="329">
        <f t="shared" si="4"/>
        <v>0</v>
      </c>
      <c r="I24" s="329">
        <f t="shared" si="4"/>
        <v>0</v>
      </c>
      <c r="J24" s="329">
        <f t="shared" si="4"/>
        <v>0</v>
      </c>
      <c r="K24" s="331">
        <f t="shared" si="4"/>
        <v>0</v>
      </c>
      <c r="L24" s="331">
        <f t="shared" si="4"/>
        <v>0</v>
      </c>
      <c r="M24" s="331">
        <f>M22+M23</f>
        <v>0</v>
      </c>
      <c r="N24" s="331">
        <f>N22+N23</f>
        <v>0</v>
      </c>
      <c r="O24" s="331">
        <f>O22+O23</f>
        <v>0</v>
      </c>
      <c r="P24" s="331">
        <f>P22+P23</f>
        <v>0</v>
      </c>
      <c r="Q24" s="331">
        <f>+Q22+Q23</f>
        <v>0</v>
      </c>
      <c r="R24" s="331">
        <f>+D24+L24-O24</f>
        <v>0</v>
      </c>
      <c r="S24" s="331">
        <f>+E24+M24-P24</f>
        <v>0</v>
      </c>
      <c r="T24" s="332">
        <f>+K24+N24+Q24</f>
        <v>0</v>
      </c>
      <c r="U24" s="40"/>
      <c r="Y24" s="347"/>
      <c r="Z24" s="347"/>
      <c r="AA24" s="347"/>
      <c r="AB24" s="347"/>
    </row>
    <row r="25" spans="1:28" s="41" customFormat="1" ht="22.5" customHeight="1">
      <c r="A25" s="29">
        <f>+IF(AND(B25&gt;0,T25&gt;0),MAX(A$9:A24)+1,0)</f>
        <v>0</v>
      </c>
      <c r="B25" s="29"/>
      <c r="C25" s="348" t="s">
        <v>3</v>
      </c>
      <c r="D25" s="349"/>
      <c r="E25" s="349"/>
      <c r="F25" s="329"/>
      <c r="G25" s="329"/>
      <c r="H25" s="350"/>
      <c r="I25" s="350"/>
      <c r="J25" s="350"/>
      <c r="K25" s="331"/>
      <c r="L25" s="350"/>
      <c r="M25" s="350"/>
      <c r="N25" s="350"/>
      <c r="O25" s="350"/>
      <c r="P25" s="350"/>
      <c r="Q25" s="331"/>
      <c r="R25" s="331"/>
      <c r="S25" s="331"/>
      <c r="T25" s="350"/>
      <c r="U25" s="40"/>
      <c r="Y25" s="344"/>
      <c r="Z25" s="344"/>
      <c r="AA25" s="344"/>
      <c r="AB25" s="344"/>
    </row>
    <row r="26" spans="1:28" s="41" customFormat="1" ht="11.25" customHeight="1">
      <c r="A26" s="29">
        <f>+IF(AND(B26&gt;0,T26&gt;0),MAX(A$9:A25)+1,0)</f>
        <v>0</v>
      </c>
      <c r="B26" s="29">
        <v>1</v>
      </c>
      <c r="C26" s="339" t="s">
        <v>6</v>
      </c>
      <c r="D26" s="328">
        <f>+'1v -ostali'!C413</f>
        <v>0</v>
      </c>
      <c r="E26" s="328">
        <f>+'1v -ostali'!F413</f>
        <v>0</v>
      </c>
      <c r="F26" s="329">
        <f>+'1v -ostali'!U413</f>
        <v>0</v>
      </c>
      <c r="G26" s="329">
        <f>+'1v -ostali'!U413*'1v -ostali'!$C$6/100</f>
        <v>0</v>
      </c>
      <c r="H26" s="330"/>
      <c r="I26" s="330"/>
      <c r="J26" s="330"/>
      <c r="K26" s="331">
        <f>F26+G26+H26+I26+J26</f>
        <v>0</v>
      </c>
      <c r="L26" s="331">
        <f>+'1v -ostali'!H413</f>
        <v>0</v>
      </c>
      <c r="M26" s="331">
        <f>+'1v -ostali'!J413</f>
        <v>0</v>
      </c>
      <c r="N26" s="331">
        <f>+'1v -ostali'!Y413</f>
        <v>0</v>
      </c>
      <c r="O26" s="331">
        <f>+'1v -ostali'!I413</f>
        <v>0</v>
      </c>
      <c r="P26" s="331">
        <f>+'1v -ostali'!K413</f>
        <v>0</v>
      </c>
      <c r="Q26" s="331">
        <f>-'1v -ostali'!AC413</f>
        <v>0</v>
      </c>
      <c r="R26" s="331">
        <f>+D26+L26-O26</f>
        <v>0</v>
      </c>
      <c r="S26" s="331">
        <f>+E26+M26-P26</f>
        <v>0</v>
      </c>
      <c r="T26" s="332">
        <f>+K26+N26+Q26</f>
        <v>0</v>
      </c>
      <c r="U26" s="40"/>
      <c r="Y26" s="335" t="str">
        <f>CONCATENATE("T4S*",ROW(),"*",$D$2,"*",$D$3,"*",Z26)</f>
        <v>T4S*26***411</v>
      </c>
      <c r="Z26" s="335">
        <v>411</v>
      </c>
      <c r="AA26" s="335" t="str">
        <f>VLOOKUP(ROW(),NASLOVI!$A$2:$C$15,2,TRUE)</f>
        <v>II  Потребна средства  за извршиоце са територије АП КиМ</v>
      </c>
      <c r="AB26" s="335" t="str">
        <f>VLOOKUP(ROW(),NASLOVI!$A$2:$C$15,3,TRUE)</f>
        <v>в)изабрана и постављена лица која живе на територији АП КиМ и раде на територији АП КиМ (увећање плате  10%)</v>
      </c>
    </row>
    <row r="27" spans="1:28" s="41" customFormat="1" ht="15">
      <c r="A27" s="29">
        <f>+IF(AND(B27&gt;0,T27&gt;0),MAX(A$9:A26)+1,0)</f>
        <v>0</v>
      </c>
      <c r="B27" s="29">
        <v>1</v>
      </c>
      <c r="C27" s="339" t="s">
        <v>7</v>
      </c>
      <c r="D27" s="338"/>
      <c r="E27" s="338"/>
      <c r="F27" s="329">
        <f>+'1v -ostali'!V413</f>
        <v>0</v>
      </c>
      <c r="G27" s="329">
        <f>+F27*'1v -ostali'!$C$6/100</f>
        <v>0</v>
      </c>
      <c r="H27" s="330"/>
      <c r="I27" s="330"/>
      <c r="J27" s="330"/>
      <c r="K27" s="331">
        <f>F27+G27+H27+I27+J27</f>
        <v>0</v>
      </c>
      <c r="L27" s="330"/>
      <c r="M27" s="330"/>
      <c r="N27" s="331">
        <f>+'1v -ostali'!Z413</f>
        <v>0</v>
      </c>
      <c r="O27" s="330"/>
      <c r="P27" s="330"/>
      <c r="Q27" s="331">
        <f>-'1v -ostali'!AD413</f>
        <v>0</v>
      </c>
      <c r="R27" s="336"/>
      <c r="S27" s="336"/>
      <c r="T27" s="332">
        <f>+K27+N27+Q27</f>
        <v>0</v>
      </c>
      <c r="U27" s="40"/>
      <c r="Y27" s="335" t="str">
        <f>CONCATENATE("T4S*",ROW(),"*",$D$2,"*",$D$3,"*",Z27)</f>
        <v>T4S*27***412</v>
      </c>
      <c r="Z27" s="335">
        <v>412</v>
      </c>
      <c r="AA27" s="335" t="str">
        <f>VLOOKUP(ROW(),NASLOVI!$A$2:$C$15,2,TRUE)</f>
        <v>II  Потребна средства  за извршиоце са територије АП КиМ</v>
      </c>
      <c r="AB27" s="335" t="str">
        <f>VLOOKUP(ROW(),NASLOVI!$A$2:$C$15,3,TRUE)</f>
        <v>в)изабрана и постављена лица која живе на територији АП КиМ и раде на територији АП КиМ (увећање плате  10%)</v>
      </c>
    </row>
    <row r="28" spans="1:28" s="41" customFormat="1" ht="12.75" customHeight="1">
      <c r="A28" s="29">
        <f>+IF(AND(B28&gt;0,T28&gt;0),MAX(A$9:A27)+1,0)</f>
        <v>0</v>
      </c>
      <c r="B28" s="29"/>
      <c r="C28" s="346" t="s">
        <v>10</v>
      </c>
      <c r="D28" s="328">
        <f>D26+D27</f>
        <v>0</v>
      </c>
      <c r="E28" s="328">
        <f>E26+E27</f>
        <v>0</v>
      </c>
      <c r="F28" s="329">
        <f>F26+F27</f>
        <v>0</v>
      </c>
      <c r="G28" s="329">
        <f t="shared" ref="G28:L28" si="5">G26+G27</f>
        <v>0</v>
      </c>
      <c r="H28" s="329">
        <f t="shared" si="5"/>
        <v>0</v>
      </c>
      <c r="I28" s="329">
        <f t="shared" si="5"/>
        <v>0</v>
      </c>
      <c r="J28" s="329">
        <f t="shared" si="5"/>
        <v>0</v>
      </c>
      <c r="K28" s="331">
        <f t="shared" si="5"/>
        <v>0</v>
      </c>
      <c r="L28" s="331">
        <f t="shared" si="5"/>
        <v>0</v>
      </c>
      <c r="M28" s="331">
        <f>M26+M27</f>
        <v>0</v>
      </c>
      <c r="N28" s="331">
        <f>N26+N27</f>
        <v>0</v>
      </c>
      <c r="O28" s="331">
        <f>O26+O27</f>
        <v>0</v>
      </c>
      <c r="P28" s="331">
        <f>P26+P27</f>
        <v>0</v>
      </c>
      <c r="Q28" s="331">
        <f>+Q26+Q27</f>
        <v>0</v>
      </c>
      <c r="R28" s="331">
        <f>+D28+L28-O28</f>
        <v>0</v>
      </c>
      <c r="S28" s="331">
        <f>+E28+M28-P28</f>
        <v>0</v>
      </c>
      <c r="T28" s="332">
        <f>+K28+N28+Q28</f>
        <v>0</v>
      </c>
      <c r="U28" s="40"/>
      <c r="Y28" s="347"/>
      <c r="Z28" s="347"/>
      <c r="AA28" s="347"/>
      <c r="AB28" s="347"/>
    </row>
    <row r="29" spans="1:28" s="41" customFormat="1" ht="23.25" customHeight="1">
      <c r="A29" s="29">
        <f>+IF(AND(B29&gt;0,T29&gt;0),MAX(A$9:A28)+1,0)</f>
        <v>0</v>
      </c>
      <c r="B29" s="29"/>
      <c r="C29" s="348" t="s">
        <v>18</v>
      </c>
      <c r="D29" s="351"/>
      <c r="E29" s="351"/>
      <c r="F29" s="329"/>
      <c r="G29" s="329"/>
      <c r="H29" s="350"/>
      <c r="I29" s="350"/>
      <c r="J29" s="350"/>
      <c r="K29" s="331"/>
      <c r="L29" s="350"/>
      <c r="M29" s="350"/>
      <c r="N29" s="350"/>
      <c r="O29" s="350"/>
      <c r="P29" s="350"/>
      <c r="Q29" s="331"/>
      <c r="R29" s="331"/>
      <c r="S29" s="331"/>
      <c r="T29" s="350"/>
      <c r="U29" s="40"/>
      <c r="Y29" s="344"/>
      <c r="Z29" s="344"/>
      <c r="AA29" s="344"/>
      <c r="AB29" s="344"/>
    </row>
    <row r="30" spans="1:28" s="41" customFormat="1" ht="11.25" customHeight="1">
      <c r="A30" s="29">
        <f>+IF(AND(B30&gt;0,T30&gt;0),MAX(A$9:A29)+1,0)</f>
        <v>0</v>
      </c>
      <c r="B30" s="29">
        <v>1</v>
      </c>
      <c r="C30" s="339" t="s">
        <v>6</v>
      </c>
      <c r="D30" s="328">
        <f>+'1v -ostali'!C451</f>
        <v>0</v>
      </c>
      <c r="E30" s="328">
        <f>+'1v -ostali'!F451</f>
        <v>0</v>
      </c>
      <c r="F30" s="329">
        <f>+'1v -ostali'!U451</f>
        <v>0</v>
      </c>
      <c r="G30" s="329">
        <f>+'1v -ostali'!U451*'1v -ostali'!$C$6/100</f>
        <v>0</v>
      </c>
      <c r="H30" s="330"/>
      <c r="I30" s="330"/>
      <c r="J30" s="330"/>
      <c r="K30" s="331">
        <f>F30+G30+H30+I30+J30</f>
        <v>0</v>
      </c>
      <c r="L30" s="331">
        <f>+'1v -ostali'!H451</f>
        <v>0</v>
      </c>
      <c r="M30" s="331">
        <f>+'1v -ostali'!J451</f>
        <v>0</v>
      </c>
      <c r="N30" s="331">
        <f>+'1v -ostali'!Y451</f>
        <v>0</v>
      </c>
      <c r="O30" s="331">
        <f>+'1v -ostali'!I451</f>
        <v>0</v>
      </c>
      <c r="P30" s="331">
        <f>+'1v -ostali'!K451</f>
        <v>0</v>
      </c>
      <c r="Q30" s="331">
        <f>-'1v -ostali'!AC451</f>
        <v>0</v>
      </c>
      <c r="R30" s="331">
        <f>+D30+L30-O30</f>
        <v>0</v>
      </c>
      <c r="S30" s="331">
        <f>+E30+M30-P30</f>
        <v>0</v>
      </c>
      <c r="T30" s="332">
        <f>+K30+N30+Q30</f>
        <v>0</v>
      </c>
      <c r="U30" s="40"/>
      <c r="Y30" s="335" t="str">
        <f>CONCATENATE("T4S*",ROW(),"*",$D$2,"*",$D$3,"*",Z30)</f>
        <v>T4S*30***411</v>
      </c>
      <c r="Z30" s="335">
        <v>411</v>
      </c>
      <c r="AA30" s="335" t="str">
        <f>VLOOKUP(ROW(),NASLOVI!$A$2:$C$15,2,TRUE)</f>
        <v>II  Потребна средства  за извршиоце са територије АП КиМ</v>
      </c>
      <c r="AB30" s="335" t="str">
        <f>VLOOKUP(ROW(),NASLOVI!$A$2:$C$15,3,TRUE)</f>
        <v>г) изабрана и постављена лица која живе ван територије АП КиМ а  раде на територији АП КиМ (увећање плате 5%)</v>
      </c>
    </row>
    <row r="31" spans="1:28" s="41" customFormat="1" ht="15">
      <c r="A31" s="29">
        <f>+IF(AND(B31&gt;0,T31&gt;0),MAX(A$9:A30)+1,0)</f>
        <v>0</v>
      </c>
      <c r="B31" s="29">
        <v>1</v>
      </c>
      <c r="C31" s="339" t="s">
        <v>7</v>
      </c>
      <c r="D31" s="338"/>
      <c r="E31" s="338"/>
      <c r="F31" s="329">
        <f>+'1v -ostali'!V451</f>
        <v>0</v>
      </c>
      <c r="G31" s="329">
        <f>+F31*'1v -ostali'!$C$6/100</f>
        <v>0</v>
      </c>
      <c r="H31" s="330"/>
      <c r="I31" s="330"/>
      <c r="J31" s="330"/>
      <c r="K31" s="331">
        <f>F31+G31+H31+I31+J31</f>
        <v>0</v>
      </c>
      <c r="L31" s="330"/>
      <c r="M31" s="330"/>
      <c r="N31" s="331">
        <f>+'1v -ostali'!Z451</f>
        <v>0</v>
      </c>
      <c r="O31" s="330"/>
      <c r="P31" s="330"/>
      <c r="Q31" s="331">
        <f>-'1v -ostali'!AD451</f>
        <v>0</v>
      </c>
      <c r="R31" s="336"/>
      <c r="S31" s="336"/>
      <c r="T31" s="332">
        <f>+K31+N31+Q31</f>
        <v>0</v>
      </c>
      <c r="U31" s="40"/>
      <c r="Y31" s="335" t="str">
        <f>CONCATENATE("T4S*",ROW(),"*",$D$2,"*",$D$3,"*",Z31)</f>
        <v>T4S*31***412</v>
      </c>
      <c r="Z31" s="335">
        <v>412</v>
      </c>
      <c r="AA31" s="335" t="str">
        <f>VLOOKUP(ROW(),NASLOVI!$A$2:$C$15,2,TRUE)</f>
        <v>II  Потребна средства  за извршиоце са територије АП КиМ</v>
      </c>
      <c r="AB31" s="335" t="str">
        <f>VLOOKUP(ROW(),NASLOVI!$A$2:$C$15,3,TRUE)</f>
        <v>г) изабрана и постављена лица која живе ван територије АП КиМ а  раде на територији АП КиМ (увећање плате 5%)</v>
      </c>
    </row>
    <row r="32" spans="1:28" s="41" customFormat="1" ht="12.75" customHeight="1">
      <c r="A32" s="29">
        <f>+IF(AND(B32&gt;0,T32&gt;0),MAX(A$9:A31)+1,0)</f>
        <v>0</v>
      </c>
      <c r="B32" s="29"/>
      <c r="C32" s="346" t="s">
        <v>10</v>
      </c>
      <c r="D32" s="328">
        <f>D30+D31</f>
        <v>0</v>
      </c>
      <c r="E32" s="328">
        <f>E30+E31</f>
        <v>0</v>
      </c>
      <c r="F32" s="329">
        <f>F30+F31</f>
        <v>0</v>
      </c>
      <c r="G32" s="329">
        <f t="shared" ref="G32:L32" si="6">G30+G31</f>
        <v>0</v>
      </c>
      <c r="H32" s="329">
        <f t="shared" si="6"/>
        <v>0</v>
      </c>
      <c r="I32" s="329">
        <f t="shared" si="6"/>
        <v>0</v>
      </c>
      <c r="J32" s="329">
        <f t="shared" si="6"/>
        <v>0</v>
      </c>
      <c r="K32" s="331">
        <f t="shared" si="6"/>
        <v>0</v>
      </c>
      <c r="L32" s="331">
        <f t="shared" si="6"/>
        <v>0</v>
      </c>
      <c r="M32" s="331">
        <f>M30+M31</f>
        <v>0</v>
      </c>
      <c r="N32" s="331">
        <f>N30+N31</f>
        <v>0</v>
      </c>
      <c r="O32" s="331">
        <f>O30+O31</f>
        <v>0</v>
      </c>
      <c r="P32" s="331">
        <f>P30+P31</f>
        <v>0</v>
      </c>
      <c r="Q32" s="331">
        <f>+Q30+Q31</f>
        <v>0</v>
      </c>
      <c r="R32" s="331">
        <f>+D32+L32-O32</f>
        <v>0</v>
      </c>
      <c r="S32" s="331">
        <f>+E32+M32-P32</f>
        <v>0</v>
      </c>
      <c r="T32" s="332">
        <f>+K32+N32+Q32</f>
        <v>0</v>
      </c>
      <c r="U32" s="40"/>
      <c r="Y32" s="347"/>
      <c r="Z32" s="347"/>
      <c r="AA32" s="347"/>
      <c r="AB32" s="347"/>
    </row>
    <row r="33" spans="1:28" s="41" customFormat="1" ht="21.75" customHeight="1">
      <c r="A33" s="29">
        <f>+IF(AND(B33&gt;0,T33&gt;0),MAX(A$9:A32)+1,0)</f>
        <v>0</v>
      </c>
      <c r="B33" s="29"/>
      <c r="C33" s="348" t="s">
        <v>16</v>
      </c>
      <c r="D33" s="351"/>
      <c r="E33" s="351"/>
      <c r="F33" s="329"/>
      <c r="G33" s="329"/>
      <c r="H33" s="350"/>
      <c r="I33" s="350"/>
      <c r="J33" s="350"/>
      <c r="K33" s="331"/>
      <c r="L33" s="350"/>
      <c r="M33" s="350"/>
      <c r="N33" s="350"/>
      <c r="O33" s="350"/>
      <c r="P33" s="350"/>
      <c r="Q33" s="331">
        <f>-'1а - drž,sek,drž.sl.i nam.'!AW122</f>
        <v>0</v>
      </c>
      <c r="R33" s="331"/>
      <c r="S33" s="331"/>
      <c r="T33" s="350"/>
      <c r="U33" s="40"/>
      <c r="Y33" s="344"/>
      <c r="Z33" s="344"/>
      <c r="AA33" s="344"/>
      <c r="AB33" s="344"/>
    </row>
    <row r="34" spans="1:28" s="41" customFormat="1" ht="11.25" customHeight="1">
      <c r="A34" s="29">
        <f>+IF(AND(B34&gt;0,T34&gt;0),MAX(A$9:A33)+1,0)</f>
        <v>0</v>
      </c>
      <c r="B34" s="29">
        <v>1</v>
      </c>
      <c r="C34" s="339" t="s">
        <v>6</v>
      </c>
      <c r="D34" s="328">
        <f>+'1v -ostali'!C493</f>
        <v>0</v>
      </c>
      <c r="E34" s="328">
        <f>+'1v -ostali'!F493</f>
        <v>0</v>
      </c>
      <c r="F34" s="329">
        <f>+'1v -ostali'!U493</f>
        <v>0</v>
      </c>
      <c r="G34" s="329">
        <f>+'1v -ostali'!U493*'1v -ostali'!$C$6/100</f>
        <v>0</v>
      </c>
      <c r="H34" s="330"/>
      <c r="I34" s="330"/>
      <c r="J34" s="330"/>
      <c r="K34" s="331">
        <f>F34+G34+H34+I34+J34</f>
        <v>0</v>
      </c>
      <c r="L34" s="331">
        <f>+'1v -ostali'!H493</f>
        <v>0</v>
      </c>
      <c r="M34" s="331">
        <f>+'1v -ostali'!J493</f>
        <v>0</v>
      </c>
      <c r="N34" s="331">
        <f>+'1v -ostali'!Y493</f>
        <v>0</v>
      </c>
      <c r="O34" s="331">
        <f>+'1v -ostali'!I493</f>
        <v>0</v>
      </c>
      <c r="P34" s="331">
        <f>+'1v -ostali'!K493</f>
        <v>0</v>
      </c>
      <c r="Q34" s="331">
        <f>-'1v -ostali'!AC493</f>
        <v>0</v>
      </c>
      <c r="R34" s="331">
        <f>+D34+L34-O34</f>
        <v>0</v>
      </c>
      <c r="S34" s="331">
        <f>+E34+M34-P34</f>
        <v>0</v>
      </c>
      <c r="T34" s="332">
        <f>+K34+N34+Q34</f>
        <v>0</v>
      </c>
      <c r="U34" s="40"/>
      <c r="Y34" s="335" t="str">
        <f>CONCATENATE("T4S*",ROW(),"*",$D$2,"*",$D$3,"*",Z34)</f>
        <v>T4S*34***411</v>
      </c>
      <c r="Z34" s="335">
        <v>411</v>
      </c>
      <c r="AA34" s="335" t="str">
        <f>VLOOKUP(ROW(),NASLOVI!$A$2:$C$15,2,TRUE)</f>
        <v>II  Потребна средства  за извршиоце са територије АП КиМ</v>
      </c>
      <c r="AB34" s="335" t="str">
        <f>VLOOKUP(ROW(),NASLOVI!$A$2:$C$15,3,TRUE)</f>
        <v>д) запослени који живе на територији АП КиМ а не раде (накнада 8.526+30%)</v>
      </c>
    </row>
    <row r="35" spans="1:28" s="41" customFormat="1" ht="15">
      <c r="A35" s="29">
        <f>+IF(AND(B35&gt;0,T35&gt;0),MAX(A$9:A34)+1,0)</f>
        <v>0</v>
      </c>
      <c r="B35" s="29">
        <v>1</v>
      </c>
      <c r="C35" s="339" t="s">
        <v>7</v>
      </c>
      <c r="D35" s="338"/>
      <c r="E35" s="338"/>
      <c r="F35" s="329">
        <f>+'1v -ostali'!V493</f>
        <v>0</v>
      </c>
      <c r="G35" s="329">
        <f>+F35*'1v -ostali'!$C$6/100</f>
        <v>0</v>
      </c>
      <c r="H35" s="330"/>
      <c r="I35" s="330"/>
      <c r="J35" s="330"/>
      <c r="K35" s="331">
        <f>F35+G35+H35+I35+J35</f>
        <v>0</v>
      </c>
      <c r="L35" s="330"/>
      <c r="M35" s="330"/>
      <c r="N35" s="331">
        <f>+'1v -ostali'!Z493</f>
        <v>0</v>
      </c>
      <c r="O35" s="330"/>
      <c r="P35" s="330"/>
      <c r="Q35" s="331">
        <f>-'1v -ostali'!AD493</f>
        <v>0</v>
      </c>
      <c r="R35" s="336"/>
      <c r="S35" s="336"/>
      <c r="T35" s="332">
        <f>+K35+N35+Q35</f>
        <v>0</v>
      </c>
      <c r="U35" s="40"/>
      <c r="Y35" s="335" t="str">
        <f>CONCATENATE("T4S*",ROW(),"*",$D$2,"*",$D$3,"*",Z35)</f>
        <v>T4S*35***412</v>
      </c>
      <c r="Z35" s="335">
        <v>412</v>
      </c>
      <c r="AA35" s="335" t="str">
        <f>VLOOKUP(ROW(),NASLOVI!$A$2:$C$15,2,TRUE)</f>
        <v>II  Потребна средства  за извршиоце са територије АП КиМ</v>
      </c>
      <c r="AB35" s="335" t="str">
        <f>VLOOKUP(ROW(),NASLOVI!$A$2:$C$15,3,TRUE)</f>
        <v>д) запослени који живе на територији АП КиМ а не раде (накнада 8.526+30%)</v>
      </c>
    </row>
    <row r="36" spans="1:28" s="41" customFormat="1" ht="12.75" customHeight="1">
      <c r="A36" s="29">
        <f>+IF(AND(B36&gt;0,T36&gt;0),MAX(A$9:A35)+1,0)</f>
        <v>0</v>
      </c>
      <c r="B36" s="29"/>
      <c r="C36" s="346" t="s">
        <v>10</v>
      </c>
      <c r="D36" s="328">
        <f>D34+D35</f>
        <v>0</v>
      </c>
      <c r="E36" s="328">
        <f>E34+E35</f>
        <v>0</v>
      </c>
      <c r="F36" s="329">
        <f>F34+F35</f>
        <v>0</v>
      </c>
      <c r="G36" s="329">
        <f t="shared" ref="G36:L36" si="7">G34+G35</f>
        <v>0</v>
      </c>
      <c r="H36" s="329">
        <f t="shared" si="7"/>
        <v>0</v>
      </c>
      <c r="I36" s="329">
        <f t="shared" si="7"/>
        <v>0</v>
      </c>
      <c r="J36" s="329">
        <f t="shared" si="7"/>
        <v>0</v>
      </c>
      <c r="K36" s="331">
        <f t="shared" si="7"/>
        <v>0</v>
      </c>
      <c r="L36" s="331">
        <f t="shared" si="7"/>
        <v>0</v>
      </c>
      <c r="M36" s="331">
        <f>M34+M35</f>
        <v>0</v>
      </c>
      <c r="N36" s="331">
        <f>N34+N35</f>
        <v>0</v>
      </c>
      <c r="O36" s="331">
        <f>O34+O35</f>
        <v>0</v>
      </c>
      <c r="P36" s="331">
        <f>P34+P35</f>
        <v>0</v>
      </c>
      <c r="Q36" s="331">
        <f>+Q35+Q34</f>
        <v>0</v>
      </c>
      <c r="R36" s="331">
        <f>+D36+L36-O36</f>
        <v>0</v>
      </c>
      <c r="S36" s="331">
        <f>+E36+M36-P36</f>
        <v>0</v>
      </c>
      <c r="T36" s="332">
        <f>+K36+N36+Q36</f>
        <v>0</v>
      </c>
      <c r="U36" s="40"/>
      <c r="Y36" s="347"/>
      <c r="Z36" s="347"/>
      <c r="AA36" s="347"/>
      <c r="AB36" s="347"/>
    </row>
    <row r="37" spans="1:28" s="41" customFormat="1" ht="21" customHeight="1">
      <c r="A37" s="29">
        <f>+IF(AND(B37&gt;0,T37&gt;0),MAX(A$9:A36)+1,0)</f>
        <v>0</v>
      </c>
      <c r="B37" s="29"/>
      <c r="C37" s="348" t="s">
        <v>4</v>
      </c>
      <c r="D37" s="351"/>
      <c r="E37" s="351"/>
      <c r="F37" s="329"/>
      <c r="G37" s="329"/>
      <c r="H37" s="350"/>
      <c r="I37" s="350"/>
      <c r="J37" s="350"/>
      <c r="K37" s="331"/>
      <c r="L37" s="350"/>
      <c r="M37" s="350"/>
      <c r="N37" s="350"/>
      <c r="O37" s="350"/>
      <c r="P37" s="350"/>
      <c r="Q37" s="331"/>
      <c r="R37" s="331"/>
      <c r="S37" s="331"/>
      <c r="T37" s="350"/>
      <c r="U37" s="40"/>
      <c r="Y37" s="344"/>
      <c r="Z37" s="344"/>
      <c r="AA37" s="344"/>
      <c r="AB37" s="344"/>
    </row>
    <row r="38" spans="1:28" s="41" customFormat="1" ht="11.25" customHeight="1">
      <c r="A38" s="29">
        <f>+IF(AND(B38&gt;0,T38&gt;0),MAX(A$9:A37)+1,0)</f>
        <v>0</v>
      </c>
      <c r="B38" s="29">
        <v>1</v>
      </c>
      <c r="C38" s="339" t="s">
        <v>6</v>
      </c>
      <c r="D38" s="328">
        <f>+'1v -ostali'!C499</f>
        <v>0</v>
      </c>
      <c r="E38" s="328">
        <f>+'1v -ostali'!F499</f>
        <v>0</v>
      </c>
      <c r="F38" s="329">
        <f>+'1v -ostali'!U499</f>
        <v>0</v>
      </c>
      <c r="G38" s="329">
        <f>+'1v -ostali'!U499*'1v -ostali'!$C$6/100</f>
        <v>0</v>
      </c>
      <c r="H38" s="330"/>
      <c r="I38" s="330"/>
      <c r="J38" s="330"/>
      <c r="K38" s="331">
        <f>F38+G38+H38+I38+J38</f>
        <v>0</v>
      </c>
      <c r="L38" s="331">
        <f>+'1v -ostali'!H499</f>
        <v>0</v>
      </c>
      <c r="M38" s="331">
        <f>+'1v -ostali'!J499</f>
        <v>0</v>
      </c>
      <c r="N38" s="331">
        <f>+'1v -ostali'!Y499</f>
        <v>0</v>
      </c>
      <c r="O38" s="331">
        <f>+'1v -ostali'!I499</f>
        <v>0</v>
      </c>
      <c r="P38" s="331">
        <f>+'1v -ostali'!K499</f>
        <v>0</v>
      </c>
      <c r="Q38" s="331">
        <f>-'1v -ostali'!AC499</f>
        <v>0</v>
      </c>
      <c r="R38" s="331">
        <f>+D38+L38-O38</f>
        <v>0</v>
      </c>
      <c r="S38" s="331">
        <f>+E38+M38-P38</f>
        <v>0</v>
      </c>
      <c r="T38" s="332">
        <f>+K38+N38+Q38</f>
        <v>0</v>
      </c>
      <c r="U38" s="40"/>
      <c r="Y38" s="352" t="str">
        <f>CONCATENATE("T4S*",ROW(),"*",$D$2,"*",$D$3,"*",Z38)</f>
        <v>T4S*38***411</v>
      </c>
      <c r="Z38" s="335">
        <v>411</v>
      </c>
      <c r="AA38" s="335" t="str">
        <f>VLOOKUP(ROW(),NASLOVI!$A$2:$C$15,2,TRUE)</f>
        <v>II  Потребна средства  за извршиоце са територије АП КиМ</v>
      </c>
      <c r="AB38" s="335" t="str">
        <f>VLOOKUP(ROW(),NASLOVI!$A$2:$C$15,3,TRUE)</f>
        <v>ђ) запослени који живе ван територије АП КиМ и не раде (накнада 8.526 )</v>
      </c>
    </row>
    <row r="39" spans="1:28" s="41" customFormat="1" ht="15">
      <c r="A39" s="29">
        <f>+IF(AND(B39&gt;0,T39&gt;0),MAX(A$9:A38)+1,0)</f>
        <v>0</v>
      </c>
      <c r="B39" s="29">
        <v>1</v>
      </c>
      <c r="C39" s="339" t="s">
        <v>7</v>
      </c>
      <c r="D39" s="338"/>
      <c r="E39" s="338"/>
      <c r="F39" s="329">
        <f>+'1v -ostali'!V499</f>
        <v>0</v>
      </c>
      <c r="G39" s="329">
        <f>+F39*'1v -ostali'!$C$6/100</f>
        <v>0</v>
      </c>
      <c r="H39" s="330"/>
      <c r="I39" s="330"/>
      <c r="J39" s="330"/>
      <c r="K39" s="331">
        <f>F39+G39+H39+I39+J39</f>
        <v>0</v>
      </c>
      <c r="L39" s="330"/>
      <c r="M39" s="330"/>
      <c r="N39" s="331">
        <f>+'1v -ostali'!Z499</f>
        <v>0</v>
      </c>
      <c r="O39" s="330"/>
      <c r="P39" s="330"/>
      <c r="Q39" s="331">
        <f>-'1v -ostali'!AD499</f>
        <v>0</v>
      </c>
      <c r="R39" s="336"/>
      <c r="S39" s="336"/>
      <c r="T39" s="332">
        <f>+K39+N39+Q39</f>
        <v>0</v>
      </c>
      <c r="U39" s="40"/>
      <c r="Y39" s="352" t="str">
        <f>CONCATENATE("T4S*",ROW(),"*",$D$2,"*",$D$3,"*",Z39)</f>
        <v>T4S*39***412</v>
      </c>
      <c r="Z39" s="335">
        <v>412</v>
      </c>
      <c r="AA39" s="335" t="str">
        <f>VLOOKUP(ROW(),NASLOVI!$A$2:$C$15,2,TRUE)</f>
        <v>II  Потребна средства  за извршиоце са територије АП КиМ</v>
      </c>
      <c r="AB39" s="335" t="str">
        <f>VLOOKUP(ROW(),NASLOVI!$A$2:$C$15,3,TRUE)</f>
        <v>ђ) запослени који живе ван територије АП КиМ и не раде (накнада 8.526 )</v>
      </c>
    </row>
    <row r="40" spans="1:28" s="41" customFormat="1" ht="12.75" customHeight="1">
      <c r="A40" s="29">
        <f>+IF(AND(B40&gt;0,T40&gt;0),MAX(A$9:A39)+1,0)</f>
        <v>0</v>
      </c>
      <c r="B40" s="29"/>
      <c r="C40" s="346" t="s">
        <v>10</v>
      </c>
      <c r="D40" s="329">
        <f>D38+D39</f>
        <v>0</v>
      </c>
      <c r="E40" s="329">
        <f>E38+E39</f>
        <v>0</v>
      </c>
      <c r="F40" s="329">
        <f>F38+F39</f>
        <v>0</v>
      </c>
      <c r="G40" s="329">
        <f t="shared" ref="G40:L40" si="8">G38+G39</f>
        <v>0</v>
      </c>
      <c r="H40" s="329">
        <f t="shared" si="8"/>
        <v>0</v>
      </c>
      <c r="I40" s="329">
        <f t="shared" si="8"/>
        <v>0</v>
      </c>
      <c r="J40" s="329">
        <f t="shared" si="8"/>
        <v>0</v>
      </c>
      <c r="K40" s="331">
        <f t="shared" si="8"/>
        <v>0</v>
      </c>
      <c r="L40" s="331">
        <f t="shared" si="8"/>
        <v>0</v>
      </c>
      <c r="M40" s="331">
        <f>M38+M39</f>
        <v>0</v>
      </c>
      <c r="N40" s="331">
        <f>N38+N39</f>
        <v>0</v>
      </c>
      <c r="O40" s="331">
        <f>O38+O39</f>
        <v>0</v>
      </c>
      <c r="P40" s="331">
        <f>P38+P39</f>
        <v>0</v>
      </c>
      <c r="Q40" s="331">
        <f>SUM(Q38:Q39)</f>
        <v>0</v>
      </c>
      <c r="R40" s="331">
        <f>+D40+L40-O40</f>
        <v>0</v>
      </c>
      <c r="S40" s="331">
        <f>+E40+M40-P40</f>
        <v>0</v>
      </c>
      <c r="T40" s="332">
        <f>+K40+N40+Q40</f>
        <v>0</v>
      </c>
      <c r="U40" s="40"/>
      <c r="Y40" s="347"/>
      <c r="Z40" s="347"/>
      <c r="AA40" s="347"/>
      <c r="AB40" s="347"/>
    </row>
    <row r="41" spans="1:28" s="41" customFormat="1" ht="21.75" customHeight="1">
      <c r="A41" s="29">
        <f>+IF(AND(B41&gt;0,T41&gt;0),MAX(A$9:A40)+1,0)</f>
        <v>0</v>
      </c>
      <c r="B41" s="29"/>
      <c r="C41" s="348" t="s">
        <v>17</v>
      </c>
      <c r="D41" s="351"/>
      <c r="E41" s="351"/>
      <c r="F41" s="329"/>
      <c r="G41" s="329"/>
      <c r="H41" s="350"/>
      <c r="I41" s="350"/>
      <c r="J41" s="350"/>
      <c r="K41" s="331"/>
      <c r="L41" s="350"/>
      <c r="M41" s="350"/>
      <c r="N41" s="350"/>
      <c r="O41" s="350"/>
      <c r="P41" s="350"/>
      <c r="Q41" s="331"/>
      <c r="R41" s="331"/>
      <c r="S41" s="331"/>
      <c r="T41" s="350"/>
      <c r="U41" s="40"/>
      <c r="Y41" s="344"/>
      <c r="Z41" s="344"/>
      <c r="AA41" s="344"/>
      <c r="AB41" s="344"/>
    </row>
    <row r="42" spans="1:28" s="41" customFormat="1" ht="11.25" customHeight="1">
      <c r="A42" s="29">
        <f>+IF(AND(B42&gt;0,T42&gt;0),MAX(A$9:A41)+1,0)</f>
        <v>0</v>
      </c>
      <c r="B42" s="29">
        <v>1</v>
      </c>
      <c r="C42" s="353" t="s">
        <v>6</v>
      </c>
      <c r="D42" s="328">
        <f>+'1v -ostali'!C500</f>
        <v>0</v>
      </c>
      <c r="E42" s="328">
        <f>+'1v -ostali'!F500</f>
        <v>0</v>
      </c>
      <c r="F42" s="329">
        <f>+'1v -ostali'!U500</f>
        <v>0</v>
      </c>
      <c r="G42" s="329">
        <f>+'1v -ostali'!U500*'1v -ostali'!$C$6/100</f>
        <v>0</v>
      </c>
      <c r="H42" s="330"/>
      <c r="I42" s="330"/>
      <c r="J42" s="330"/>
      <c r="K42" s="331">
        <f>F42+G42+H42+I42+J42</f>
        <v>0</v>
      </c>
      <c r="L42" s="331">
        <f>+'1v -ostali'!H500</f>
        <v>0</v>
      </c>
      <c r="M42" s="331">
        <f>+'1v -ostali'!J500</f>
        <v>0</v>
      </c>
      <c r="N42" s="331">
        <f>+'1v -ostali'!Y500</f>
        <v>0</v>
      </c>
      <c r="O42" s="331">
        <f>+'1v -ostali'!I500</f>
        <v>0</v>
      </c>
      <c r="P42" s="331">
        <f>+'1v -ostali'!K500</f>
        <v>0</v>
      </c>
      <c r="Q42" s="331">
        <f>-'1v -ostali'!AC500</f>
        <v>0</v>
      </c>
      <c r="R42" s="331">
        <f>+D42+L42-O42</f>
        <v>0</v>
      </c>
      <c r="S42" s="331">
        <f>+E42+M42-P42</f>
        <v>0</v>
      </c>
      <c r="T42" s="332">
        <f>+K42+N42+Q42</f>
        <v>0</v>
      </c>
      <c r="U42" s="40"/>
      <c r="Y42" s="354" t="str">
        <f>CONCATENATE("T4S*",ROW(),"*",$D$2,"*",$D$3,"*",Z42)</f>
        <v>T4S*42***411</v>
      </c>
      <c r="Z42" s="335">
        <v>411</v>
      </c>
      <c r="AA42" s="335" t="str">
        <f>VLOOKUP(ROW(),NASLOVI!$A$2:$C$15,2,TRUE)</f>
        <v>II  Потребна средства  за извршиоце са територије АП КиМ</v>
      </c>
      <c r="AB42" s="335" t="str">
        <f>VLOOKUP(ROW(),NASLOVI!$A$2:$C$15,3,TRUE)</f>
        <v>ђ) запослени који живе ван територије АП КиМ и не раде (накнада 8.526 )</v>
      </c>
    </row>
    <row r="43" spans="1:28" s="41" customFormat="1" ht="15">
      <c r="A43" s="29">
        <f>+IF(AND(B43&gt;0,T43&gt;0),MAX(A$9:A42)+1,0)</f>
        <v>0</v>
      </c>
      <c r="B43" s="29">
        <v>1</v>
      </c>
      <c r="C43" s="355" t="s">
        <v>7</v>
      </c>
      <c r="D43" s="338"/>
      <c r="E43" s="338"/>
      <c r="F43" s="329">
        <f>+'1v -ostali'!V500</f>
        <v>0</v>
      </c>
      <c r="G43" s="329">
        <f>+F43*'1v -ostali'!$C$6/100</f>
        <v>0</v>
      </c>
      <c r="H43" s="330"/>
      <c r="I43" s="330"/>
      <c r="J43" s="330"/>
      <c r="K43" s="331">
        <f>F43+G43+H43+I43+J43</f>
        <v>0</v>
      </c>
      <c r="L43" s="330"/>
      <c r="M43" s="330"/>
      <c r="N43" s="331">
        <f>+'1v -ostali'!Z500</f>
        <v>0</v>
      </c>
      <c r="O43" s="330"/>
      <c r="P43" s="330"/>
      <c r="Q43" s="331">
        <f>-'1v -ostali'!AD500</f>
        <v>0</v>
      </c>
      <c r="R43" s="336"/>
      <c r="S43" s="336"/>
      <c r="T43" s="332">
        <f>+K43+N43+Q43</f>
        <v>0</v>
      </c>
      <c r="U43" s="40"/>
      <c r="Y43" s="354" t="str">
        <f>CONCATENATE("T4S*",ROW(),"*",$D$2,"*",$D$3,"*",Z43)</f>
        <v>T4S*43***412</v>
      </c>
      <c r="Z43" s="335">
        <v>412</v>
      </c>
      <c r="AA43" s="335" t="str">
        <f>VLOOKUP(ROW(),NASLOVI!$A$2:$C$15,2,TRUE)</f>
        <v>II  Потребна средства  за извршиоце са територије АП КиМ</v>
      </c>
      <c r="AB43" s="335" t="str">
        <f>VLOOKUP(ROW(),NASLOVI!$A$2:$C$15,3,TRUE)</f>
        <v>ђ) запослени који живе ван територије АП КиМ и не раде (накнада 8.526 )</v>
      </c>
    </row>
    <row r="44" spans="1:28" s="39" customFormat="1" ht="12.75" customHeight="1">
      <c r="A44" s="29">
        <f>+IF(AND(B44&gt;0,T44&gt;0),MAX(A$9:A43)+1,0)</f>
        <v>0</v>
      </c>
      <c r="B44" s="29"/>
      <c r="C44" s="356" t="s">
        <v>10</v>
      </c>
      <c r="D44" s="329">
        <f>D42+D43</f>
        <v>0</v>
      </c>
      <c r="E44" s="329">
        <f>E42+E43</f>
        <v>0</v>
      </c>
      <c r="F44" s="329">
        <f>F42+F43</f>
        <v>0</v>
      </c>
      <c r="G44" s="329">
        <f t="shared" ref="G44:L44" si="9">G42+G43</f>
        <v>0</v>
      </c>
      <c r="H44" s="329">
        <f t="shared" si="9"/>
        <v>0</v>
      </c>
      <c r="I44" s="329">
        <f t="shared" si="9"/>
        <v>0</v>
      </c>
      <c r="J44" s="329">
        <f t="shared" si="9"/>
        <v>0</v>
      </c>
      <c r="K44" s="331">
        <f t="shared" si="9"/>
        <v>0</v>
      </c>
      <c r="L44" s="331">
        <f t="shared" si="9"/>
        <v>0</v>
      </c>
      <c r="M44" s="331">
        <f>M42+M43</f>
        <v>0</v>
      </c>
      <c r="N44" s="331">
        <f>N42+N43</f>
        <v>0</v>
      </c>
      <c r="O44" s="331">
        <f>O42+O43</f>
        <v>0</v>
      </c>
      <c r="P44" s="331">
        <f>P42+P43</f>
        <v>0</v>
      </c>
      <c r="Q44" s="331">
        <f>SUM(Q42:Q43)</f>
        <v>0</v>
      </c>
      <c r="R44" s="331">
        <f>+D44+L44-O44</f>
        <v>0</v>
      </c>
      <c r="S44" s="331">
        <f>+E44+M44-P44</f>
        <v>0</v>
      </c>
      <c r="T44" s="332">
        <f>+K44+N44+Q44</f>
        <v>0</v>
      </c>
      <c r="U44" s="38"/>
      <c r="Y44" s="347"/>
      <c r="Z44" s="347"/>
      <c r="AA44" s="347"/>
      <c r="AB44" s="347"/>
    </row>
    <row r="45" spans="1:28" s="39" customFormat="1" ht="12.75" customHeight="1">
      <c r="A45" s="29">
        <f>+IF(AND(B45&gt;0,T45&gt;0),MAX(A$9:A44)+1,0)</f>
        <v>0</v>
      </c>
      <c r="B45" s="29"/>
      <c r="C45" s="340" t="s">
        <v>11</v>
      </c>
      <c r="D45" s="341"/>
      <c r="E45" s="341"/>
      <c r="F45" s="341"/>
      <c r="G45" s="357"/>
      <c r="H45" s="357"/>
      <c r="I45" s="357"/>
      <c r="J45" s="357"/>
      <c r="K45" s="358"/>
      <c r="L45" s="357"/>
      <c r="M45" s="357"/>
      <c r="N45" s="357"/>
      <c r="O45" s="357"/>
      <c r="P45" s="357"/>
      <c r="Q45" s="357"/>
      <c r="R45" s="357"/>
      <c r="S45" s="357"/>
      <c r="T45" s="357"/>
      <c r="U45" s="38"/>
      <c r="Y45" s="359"/>
      <c r="Z45" s="359"/>
      <c r="AA45" s="359"/>
      <c r="AB45" s="359"/>
    </row>
    <row r="46" spans="1:28" s="39" customFormat="1" ht="12.75" customHeight="1">
      <c r="A46" s="29">
        <f>+IF(AND(B46&gt;0,T46&gt;0),MAX(A$9:A45)+1,0)</f>
        <v>0</v>
      </c>
      <c r="B46" s="29">
        <v>1</v>
      </c>
      <c r="C46" s="360" t="s">
        <v>6</v>
      </c>
      <c r="D46" s="341">
        <f t="shared" ref="D46:T47" si="10">D22+D26+D30+D34+D38+D42</f>
        <v>0</v>
      </c>
      <c r="E46" s="341">
        <f t="shared" si="10"/>
        <v>0</v>
      </c>
      <c r="F46" s="341">
        <f t="shared" si="10"/>
        <v>0</v>
      </c>
      <c r="G46" s="357">
        <f t="shared" si="10"/>
        <v>0</v>
      </c>
      <c r="H46" s="357">
        <f>H22+H26+H30+H34+H38+H42</f>
        <v>0</v>
      </c>
      <c r="I46" s="357">
        <f t="shared" si="10"/>
        <v>0</v>
      </c>
      <c r="J46" s="357">
        <f t="shared" si="10"/>
        <v>0</v>
      </c>
      <c r="K46" s="358">
        <f t="shared" si="10"/>
        <v>0</v>
      </c>
      <c r="L46" s="357">
        <f t="shared" si="10"/>
        <v>0</v>
      </c>
      <c r="M46" s="357">
        <f t="shared" si="10"/>
        <v>0</v>
      </c>
      <c r="N46" s="357">
        <f t="shared" si="10"/>
        <v>0</v>
      </c>
      <c r="O46" s="357">
        <f t="shared" si="10"/>
        <v>0</v>
      </c>
      <c r="P46" s="357">
        <f t="shared" si="10"/>
        <v>0</v>
      </c>
      <c r="Q46" s="357">
        <f t="shared" si="10"/>
        <v>0</v>
      </c>
      <c r="R46" s="357">
        <f t="shared" si="10"/>
        <v>0</v>
      </c>
      <c r="S46" s="357">
        <f t="shared" si="10"/>
        <v>0</v>
      </c>
      <c r="T46" s="357">
        <f t="shared" si="10"/>
        <v>0</v>
      </c>
      <c r="U46" s="38"/>
      <c r="Y46" s="361"/>
      <c r="Z46" s="361"/>
      <c r="AA46" s="361"/>
      <c r="AB46" s="361"/>
    </row>
    <row r="47" spans="1:28" s="39" customFormat="1" ht="12.75" customHeight="1">
      <c r="A47" s="29">
        <f>+IF(AND(B47&gt;0,T47&gt;0),MAX(A$9:A46)+1,0)</f>
        <v>0</v>
      </c>
      <c r="B47" s="29">
        <v>1</v>
      </c>
      <c r="C47" s="360" t="s">
        <v>7</v>
      </c>
      <c r="D47" s="341">
        <f t="shared" si="10"/>
        <v>0</v>
      </c>
      <c r="E47" s="341">
        <f t="shared" si="10"/>
        <v>0</v>
      </c>
      <c r="F47" s="341">
        <f t="shared" si="10"/>
        <v>0</v>
      </c>
      <c r="G47" s="357">
        <f t="shared" si="10"/>
        <v>0</v>
      </c>
      <c r="H47" s="357">
        <f>H23+H27+H31+H35+H39+H43</f>
        <v>0</v>
      </c>
      <c r="I47" s="357">
        <f t="shared" si="10"/>
        <v>0</v>
      </c>
      <c r="J47" s="357">
        <f t="shared" si="10"/>
        <v>0</v>
      </c>
      <c r="K47" s="358">
        <f t="shared" si="10"/>
        <v>0</v>
      </c>
      <c r="L47" s="357">
        <f t="shared" si="10"/>
        <v>0</v>
      </c>
      <c r="M47" s="357">
        <f t="shared" si="10"/>
        <v>0</v>
      </c>
      <c r="N47" s="357">
        <f t="shared" si="10"/>
        <v>0</v>
      </c>
      <c r="O47" s="357">
        <f t="shared" si="10"/>
        <v>0</v>
      </c>
      <c r="P47" s="357">
        <f t="shared" si="10"/>
        <v>0</v>
      </c>
      <c r="Q47" s="357">
        <f t="shared" si="10"/>
        <v>0</v>
      </c>
      <c r="R47" s="336"/>
      <c r="S47" s="336"/>
      <c r="T47" s="357">
        <f t="shared" si="10"/>
        <v>0</v>
      </c>
      <c r="U47" s="38"/>
      <c r="Y47" s="361"/>
      <c r="Z47" s="361"/>
      <c r="AA47" s="361"/>
      <c r="AB47" s="361"/>
    </row>
    <row r="48" spans="1:28" s="39" customFormat="1" ht="12.75" customHeight="1">
      <c r="A48" s="29">
        <f>+IF(AND(B48&gt;0,T48&gt;0),MAX(A$9:A47)+1,0)</f>
        <v>0</v>
      </c>
      <c r="B48" s="29"/>
      <c r="C48" s="340" t="s">
        <v>12</v>
      </c>
      <c r="D48" s="70">
        <f>D46+D47</f>
        <v>0</v>
      </c>
      <c r="E48" s="70">
        <f>E46+E47</f>
        <v>0</v>
      </c>
      <c r="F48" s="70">
        <f>F46+F47</f>
        <v>0</v>
      </c>
      <c r="G48" s="71">
        <f t="shared" ref="G48:L48" si="11">G46+G47</f>
        <v>0</v>
      </c>
      <c r="H48" s="71">
        <f t="shared" si="11"/>
        <v>0</v>
      </c>
      <c r="I48" s="71">
        <f t="shared" si="11"/>
        <v>0</v>
      </c>
      <c r="J48" s="71">
        <f t="shared" si="11"/>
        <v>0</v>
      </c>
      <c r="K48" s="72">
        <f t="shared" si="11"/>
        <v>0</v>
      </c>
      <c r="L48" s="71">
        <f t="shared" si="11"/>
        <v>0</v>
      </c>
      <c r="M48" s="71">
        <f t="shared" ref="M48:T48" si="12">M46+M47</f>
        <v>0</v>
      </c>
      <c r="N48" s="71">
        <f t="shared" si="12"/>
        <v>0</v>
      </c>
      <c r="O48" s="71">
        <f t="shared" si="12"/>
        <v>0</v>
      </c>
      <c r="P48" s="71">
        <f t="shared" si="12"/>
        <v>0</v>
      </c>
      <c r="Q48" s="71">
        <f t="shared" si="12"/>
        <v>0</v>
      </c>
      <c r="R48" s="71">
        <f t="shared" si="12"/>
        <v>0</v>
      </c>
      <c r="S48" s="71">
        <f t="shared" si="12"/>
        <v>0</v>
      </c>
      <c r="T48" s="357">
        <f t="shared" si="12"/>
        <v>0</v>
      </c>
      <c r="U48" s="38"/>
      <c r="Y48" s="361"/>
      <c r="Z48" s="361"/>
      <c r="AA48" s="361"/>
      <c r="AB48" s="361"/>
    </row>
    <row r="49" spans="1:28" s="39" customFormat="1" ht="12">
      <c r="A49" s="29">
        <f>+IF(AND(B49&gt;0,T49&gt;0),MAX(A$9:A48)+1,0)</f>
        <v>0</v>
      </c>
      <c r="B49" s="29"/>
      <c r="C49" s="61" t="s">
        <v>13</v>
      </c>
      <c r="D49" s="73"/>
      <c r="E49" s="73"/>
      <c r="F49" s="73"/>
      <c r="G49" s="74"/>
      <c r="H49" s="74"/>
      <c r="I49" s="74"/>
      <c r="J49" s="74"/>
      <c r="K49" s="75"/>
      <c r="L49" s="74"/>
      <c r="M49" s="74"/>
      <c r="N49" s="74"/>
      <c r="O49" s="74"/>
      <c r="P49" s="74"/>
      <c r="Q49" s="74"/>
      <c r="R49" s="74"/>
      <c r="S49" s="74"/>
      <c r="T49" s="343"/>
      <c r="U49" s="38"/>
      <c r="Y49" s="344"/>
      <c r="Z49" s="344"/>
      <c r="AA49" s="344"/>
      <c r="AB49" s="344"/>
    </row>
    <row r="50" spans="1:28" s="39" customFormat="1" ht="12.75" customHeight="1">
      <c r="A50" s="29">
        <f>+IF(AND(B50&gt;0,T50&gt;0),MAX(A$9:A49)+1,0)</f>
        <v>0</v>
      </c>
      <c r="B50" s="29"/>
      <c r="C50" s="337" t="s">
        <v>6</v>
      </c>
      <c r="D50" s="362">
        <f>D19+D46</f>
        <v>0</v>
      </c>
      <c r="E50" s="362">
        <f>E19+E46</f>
        <v>0</v>
      </c>
      <c r="F50" s="362">
        <f t="shared" ref="F50:T50" si="13">+SUM(F11:F14)+F46</f>
        <v>0</v>
      </c>
      <c r="G50" s="362">
        <f t="shared" si="13"/>
        <v>0</v>
      </c>
      <c r="H50" s="362">
        <f t="shared" si="13"/>
        <v>0</v>
      </c>
      <c r="I50" s="362">
        <f t="shared" si="13"/>
        <v>0</v>
      </c>
      <c r="J50" s="362">
        <f t="shared" si="13"/>
        <v>0</v>
      </c>
      <c r="K50" s="362">
        <f t="shared" si="13"/>
        <v>0</v>
      </c>
      <c r="L50" s="362">
        <f t="shared" si="13"/>
        <v>0</v>
      </c>
      <c r="M50" s="362">
        <f t="shared" si="13"/>
        <v>0</v>
      </c>
      <c r="N50" s="362">
        <f t="shared" si="13"/>
        <v>0</v>
      </c>
      <c r="O50" s="362">
        <f t="shared" si="13"/>
        <v>0</v>
      </c>
      <c r="P50" s="362">
        <f t="shared" si="13"/>
        <v>0</v>
      </c>
      <c r="Q50" s="362">
        <f t="shared" si="13"/>
        <v>0</v>
      </c>
      <c r="R50" s="362">
        <f t="shared" si="13"/>
        <v>0</v>
      </c>
      <c r="S50" s="362">
        <f t="shared" si="13"/>
        <v>0</v>
      </c>
      <c r="T50" s="362">
        <f t="shared" si="13"/>
        <v>0</v>
      </c>
      <c r="U50" s="38"/>
      <c r="Y50" s="362">
        <f>+SUM(Y11:Y14)+Y46</f>
        <v>0</v>
      </c>
      <c r="Z50" s="362">
        <f>+SUM(Z11:Z14)+Z46</f>
        <v>411</v>
      </c>
      <c r="AA50" s="362">
        <f>+SUM(AA11:AA14)+AA46</f>
        <v>0</v>
      </c>
      <c r="AB50" s="362">
        <f>+SUM(AB11:AB14)+AB46</f>
        <v>0</v>
      </c>
    </row>
    <row r="51" spans="1:28" s="39" customFormat="1" ht="9.75">
      <c r="A51" s="29">
        <f>+IF(AND(B51&gt;0,T51&gt;0),MAX(A$9:A50)+1,0)</f>
        <v>0</v>
      </c>
      <c r="B51" s="29"/>
      <c r="C51" s="363" t="s">
        <v>7</v>
      </c>
      <c r="D51" s="362">
        <v>0</v>
      </c>
      <c r="E51" s="362">
        <v>0</v>
      </c>
      <c r="F51" s="362">
        <f t="shared" ref="F51:T51" si="14">+SUM(F15:F18)+F47</f>
        <v>0</v>
      </c>
      <c r="G51" s="362">
        <f t="shared" si="14"/>
        <v>0</v>
      </c>
      <c r="H51" s="362">
        <f t="shared" si="14"/>
        <v>0</v>
      </c>
      <c r="I51" s="362">
        <f t="shared" si="14"/>
        <v>0</v>
      </c>
      <c r="J51" s="362">
        <f t="shared" si="14"/>
        <v>0</v>
      </c>
      <c r="K51" s="362">
        <f t="shared" si="14"/>
        <v>0</v>
      </c>
      <c r="L51" s="362">
        <f t="shared" si="14"/>
        <v>0</v>
      </c>
      <c r="M51" s="362">
        <f t="shared" si="14"/>
        <v>0</v>
      </c>
      <c r="N51" s="362">
        <f t="shared" si="14"/>
        <v>0</v>
      </c>
      <c r="O51" s="362">
        <f t="shared" si="14"/>
        <v>0</v>
      </c>
      <c r="P51" s="362">
        <f t="shared" si="14"/>
        <v>0</v>
      </c>
      <c r="Q51" s="362">
        <f t="shared" si="14"/>
        <v>0</v>
      </c>
      <c r="R51" s="362">
        <f t="shared" si="14"/>
        <v>0</v>
      </c>
      <c r="S51" s="362">
        <f t="shared" si="14"/>
        <v>0</v>
      </c>
      <c r="T51" s="362">
        <f t="shared" si="14"/>
        <v>0</v>
      </c>
      <c r="U51" s="38"/>
      <c r="Y51" s="362">
        <f>+SUM(Y15:Y18)+Y47</f>
        <v>0</v>
      </c>
      <c r="Z51" s="362">
        <f>+SUM(Z15:Z18)+Z47</f>
        <v>412</v>
      </c>
      <c r="AA51" s="362">
        <f>+SUM(AA15:AA18)+AA47</f>
        <v>0</v>
      </c>
      <c r="AB51" s="362">
        <f>+SUM(AB15:AB18)+AB47</f>
        <v>0</v>
      </c>
    </row>
    <row r="52" spans="1:28" s="39" customFormat="1" ht="9.75">
      <c r="A52" s="29">
        <f>+IF(AND(B52&gt;0,T52&gt;0),MAX(A$9:A51)+1,0)</f>
        <v>0</v>
      </c>
      <c r="B52" s="29"/>
      <c r="C52" s="364" t="s">
        <v>19</v>
      </c>
      <c r="D52" s="362">
        <f>+D50+D51</f>
        <v>0</v>
      </c>
      <c r="E52" s="362">
        <f>+E50+E51</f>
        <v>0</v>
      </c>
      <c r="F52" s="362">
        <f t="shared" ref="F52:T52" si="15">SUM(F50:F51)</f>
        <v>0</v>
      </c>
      <c r="G52" s="362">
        <f t="shared" si="15"/>
        <v>0</v>
      </c>
      <c r="H52" s="362">
        <f t="shared" si="15"/>
        <v>0</v>
      </c>
      <c r="I52" s="362">
        <f t="shared" si="15"/>
        <v>0</v>
      </c>
      <c r="J52" s="362">
        <f t="shared" si="15"/>
        <v>0</v>
      </c>
      <c r="K52" s="362">
        <f t="shared" si="15"/>
        <v>0</v>
      </c>
      <c r="L52" s="362">
        <f t="shared" si="15"/>
        <v>0</v>
      </c>
      <c r="M52" s="362">
        <f t="shared" si="15"/>
        <v>0</v>
      </c>
      <c r="N52" s="362">
        <f t="shared" si="15"/>
        <v>0</v>
      </c>
      <c r="O52" s="362">
        <f t="shared" si="15"/>
        <v>0</v>
      </c>
      <c r="P52" s="362">
        <f t="shared" si="15"/>
        <v>0</v>
      </c>
      <c r="Q52" s="362">
        <f t="shared" si="15"/>
        <v>0</v>
      </c>
      <c r="R52" s="362">
        <f t="shared" si="15"/>
        <v>0</v>
      </c>
      <c r="S52" s="362">
        <f t="shared" si="15"/>
        <v>0</v>
      </c>
      <c r="T52" s="362">
        <f t="shared" si="15"/>
        <v>0</v>
      </c>
      <c r="U52" s="38"/>
      <c r="Y52" s="362">
        <f>SUM(Y50:Y51)</f>
        <v>0</v>
      </c>
      <c r="Z52" s="362">
        <f>SUM(Z50:Z51)</f>
        <v>823</v>
      </c>
      <c r="AA52" s="362">
        <f>SUM(AA50:AA51)</f>
        <v>0</v>
      </c>
      <c r="AB52" s="362">
        <f>SUM(AB50:AB51)</f>
        <v>0</v>
      </c>
    </row>
    <row r="53" spans="1:28">
      <c r="A53" s="29"/>
      <c r="B53" s="29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T53" s="1"/>
      <c r="U53" s="1"/>
      <c r="Y53" s="1"/>
      <c r="Z53" s="1"/>
      <c r="AA53" s="1"/>
      <c r="AB53" s="1"/>
    </row>
    <row r="54" spans="1:28" ht="15">
      <c r="A54" s="29"/>
      <c r="B54" s="29"/>
      <c r="C54" s="147"/>
      <c r="D54" s="147"/>
      <c r="E54" s="147"/>
      <c r="F54" s="147"/>
      <c r="G54" s="147"/>
      <c r="H54" s="147"/>
      <c r="I54" s="147"/>
      <c r="J54" s="147"/>
      <c r="K54" s="147"/>
      <c r="L54" s="147"/>
      <c r="M54" s="147"/>
      <c r="N54" s="147"/>
      <c r="O54" s="147"/>
      <c r="P54" s="147"/>
      <c r="T54" s="1"/>
      <c r="U54" s="1"/>
      <c r="Y54" s="1"/>
      <c r="Z54" s="1"/>
      <c r="AA54" s="1"/>
      <c r="AB54" s="1"/>
    </row>
    <row r="55" spans="1:28" ht="15.75" thickBot="1">
      <c r="A55" s="29"/>
      <c r="B55" s="29"/>
      <c r="C55" s="147"/>
      <c r="D55" s="147"/>
      <c r="E55" s="148"/>
      <c r="F55" s="148"/>
      <c r="G55" s="148"/>
      <c r="H55" s="147"/>
      <c r="I55" s="147"/>
      <c r="J55" s="147"/>
      <c r="K55" s="147"/>
      <c r="L55" s="148"/>
      <c r="M55" s="148"/>
      <c r="N55" s="148"/>
      <c r="O55" s="148"/>
      <c r="P55" s="148"/>
      <c r="T55" s="1"/>
      <c r="U55" s="1"/>
      <c r="Y55" s="1"/>
      <c r="Z55" s="1"/>
      <c r="AA55" s="1"/>
      <c r="AB55" s="1"/>
    </row>
    <row r="56" spans="1:28" ht="15">
      <c r="A56" s="29"/>
      <c r="B56" s="29"/>
      <c r="C56" s="147"/>
      <c r="D56" s="147"/>
      <c r="F56" s="149" t="s">
        <v>343</v>
      </c>
      <c r="G56" s="147"/>
      <c r="H56" s="147"/>
      <c r="I56" s="154"/>
      <c r="J56" s="150" t="s">
        <v>344</v>
      </c>
      <c r="K56" s="147"/>
      <c r="L56" s="512" t="s">
        <v>345</v>
      </c>
      <c r="M56" s="512"/>
      <c r="N56" s="512"/>
      <c r="O56" s="149"/>
      <c r="P56" s="149"/>
      <c r="T56" s="1"/>
      <c r="U56" s="1"/>
      <c r="Y56" s="1"/>
      <c r="Z56" s="1"/>
      <c r="AA56" s="1"/>
      <c r="AB56" s="1"/>
    </row>
    <row r="57" spans="1:28" ht="15">
      <c r="A57" s="29"/>
      <c r="B57" s="29"/>
      <c r="C57" s="147"/>
      <c r="D57" s="147"/>
      <c r="E57" s="147"/>
      <c r="F57" s="147"/>
      <c r="G57" s="147"/>
      <c r="H57" s="147"/>
      <c r="I57" s="147"/>
      <c r="J57" s="147"/>
      <c r="K57" s="147"/>
      <c r="L57" s="147"/>
      <c r="M57" s="147"/>
      <c r="N57" s="147"/>
      <c r="O57" s="147"/>
      <c r="P57" s="147"/>
      <c r="T57" s="1"/>
      <c r="U57" s="1"/>
      <c r="Y57" s="1"/>
      <c r="Z57" s="1"/>
      <c r="AA57" s="1"/>
      <c r="AB57" s="1"/>
    </row>
    <row r="58" spans="1:28">
      <c r="A58" s="29"/>
      <c r="B58" s="29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T58" s="1"/>
      <c r="U58" s="1"/>
      <c r="Y58" s="1"/>
      <c r="Z58" s="1"/>
      <c r="AA58" s="1"/>
      <c r="AB58" s="1"/>
    </row>
    <row r="59" spans="1:28">
      <c r="A59" s="29"/>
      <c r="B59" s="29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T59" s="1"/>
      <c r="U59" s="1"/>
      <c r="Y59" s="1"/>
      <c r="Z59" s="1"/>
      <c r="AA59" s="1"/>
      <c r="AB59" s="1"/>
    </row>
    <row r="60" spans="1:28">
      <c r="A60" s="29"/>
      <c r="B60" s="29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T60" s="1"/>
      <c r="U60" s="1"/>
      <c r="Y60" s="1"/>
      <c r="Z60" s="1"/>
      <c r="AA60" s="1"/>
      <c r="AB60" s="1"/>
    </row>
    <row r="61" spans="1:28">
      <c r="A61" s="29"/>
      <c r="B61" s="29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T61" s="1"/>
      <c r="U61" s="1"/>
      <c r="Y61" s="1"/>
      <c r="Z61" s="1"/>
      <c r="AA61" s="1"/>
      <c r="AB61" s="1"/>
    </row>
    <row r="62" spans="1:28">
      <c r="A62" s="29"/>
      <c r="B62" s="29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T62" s="1"/>
      <c r="U62" s="1"/>
      <c r="Y62" s="1"/>
      <c r="Z62" s="1"/>
      <c r="AA62" s="1"/>
      <c r="AB62" s="1"/>
    </row>
    <row r="63" spans="1:28">
      <c r="A63" s="29"/>
      <c r="B63" s="29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T63" s="1"/>
      <c r="U63" s="1"/>
      <c r="Y63" s="1"/>
      <c r="Z63" s="1"/>
      <c r="AA63" s="1"/>
      <c r="AB63" s="1"/>
    </row>
    <row r="64" spans="1:28">
      <c r="A64" s="29"/>
      <c r="B64" s="29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T64" s="1"/>
      <c r="U64" s="1"/>
      <c r="Y64" s="1"/>
      <c r="Z64" s="1"/>
      <c r="AA64" s="1"/>
      <c r="AB64" s="1"/>
    </row>
    <row r="65" spans="1:28">
      <c r="A65" s="29"/>
      <c r="B65" s="29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T65" s="1"/>
      <c r="U65" s="1"/>
      <c r="Y65" s="1"/>
      <c r="Z65" s="1"/>
      <c r="AA65" s="1"/>
      <c r="AB65" s="1"/>
    </row>
    <row r="66" spans="1:28">
      <c r="A66" s="29"/>
      <c r="B66" s="29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T66" s="1"/>
      <c r="U66" s="1"/>
      <c r="Y66" s="1"/>
      <c r="Z66" s="1"/>
      <c r="AA66" s="1"/>
      <c r="AB66" s="1"/>
    </row>
    <row r="67" spans="1:28">
      <c r="A67" s="29"/>
      <c r="B67" s="29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T67" s="1"/>
      <c r="U67" s="1"/>
      <c r="Y67" s="1"/>
      <c r="Z67" s="1"/>
      <c r="AA67" s="1"/>
      <c r="AB67" s="1"/>
    </row>
    <row r="68" spans="1:28">
      <c r="A68" s="29"/>
      <c r="B68" s="29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T68" s="1"/>
      <c r="U68" s="1"/>
      <c r="Y68" s="1"/>
      <c r="Z68" s="1"/>
      <c r="AA68" s="1"/>
      <c r="AB68" s="1"/>
    </row>
    <row r="69" spans="1:28">
      <c r="A69" s="29"/>
      <c r="B69" s="29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T69" s="1"/>
      <c r="U69" s="1"/>
      <c r="Y69" s="1"/>
      <c r="Z69" s="1"/>
      <c r="AA69" s="1"/>
      <c r="AB69" s="1"/>
    </row>
    <row r="70" spans="1:28">
      <c r="A70" s="29"/>
      <c r="B70" s="29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T70" s="1"/>
      <c r="U70" s="1"/>
      <c r="Y70" s="1"/>
      <c r="Z70" s="1"/>
      <c r="AA70" s="1"/>
      <c r="AB70" s="1"/>
    </row>
    <row r="71" spans="1:28">
      <c r="A71" s="29"/>
      <c r="B71" s="29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T71" s="1"/>
      <c r="U71" s="1"/>
      <c r="Y71" s="1"/>
      <c r="Z71" s="1"/>
      <c r="AA71" s="1"/>
      <c r="AB71" s="1"/>
    </row>
    <row r="72" spans="1:28">
      <c r="A72" s="29"/>
      <c r="B72" s="29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T72" s="1"/>
      <c r="U72" s="1"/>
      <c r="Y72" s="1"/>
      <c r="Z72" s="1"/>
      <c r="AA72" s="1"/>
      <c r="AB72" s="1"/>
    </row>
    <row r="73" spans="1:28">
      <c r="A73" s="29"/>
      <c r="B73" s="29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T73" s="1"/>
      <c r="U73" s="1"/>
      <c r="Y73" s="1"/>
      <c r="Z73" s="1"/>
      <c r="AA73" s="1"/>
      <c r="AB73" s="1"/>
    </row>
    <row r="74" spans="1:28">
      <c r="A74" s="29"/>
      <c r="B74" s="29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T74" s="1"/>
      <c r="U74" s="1"/>
      <c r="Y74" s="1"/>
      <c r="Z74" s="1"/>
      <c r="AA74" s="1"/>
      <c r="AB74" s="1"/>
    </row>
    <row r="75" spans="1:28">
      <c r="A75" s="29"/>
      <c r="B75" s="29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T75" s="1"/>
      <c r="U75" s="1"/>
      <c r="Y75" s="1"/>
      <c r="Z75" s="1"/>
      <c r="AA75" s="1"/>
      <c r="AB75" s="1"/>
    </row>
    <row r="76" spans="1:28">
      <c r="A76" s="29"/>
      <c r="B76" s="29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T76" s="1"/>
      <c r="U76" s="1"/>
      <c r="Y76" s="1"/>
      <c r="Z76" s="1"/>
      <c r="AA76" s="1"/>
      <c r="AB76" s="1"/>
    </row>
    <row r="77" spans="1:28">
      <c r="A77" s="29"/>
      <c r="B77" s="29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T77" s="1"/>
      <c r="U77" s="1"/>
      <c r="Y77" s="1"/>
      <c r="Z77" s="1"/>
      <c r="AA77" s="1"/>
      <c r="AB77" s="1"/>
    </row>
    <row r="78" spans="1:28">
      <c r="A78" s="29"/>
      <c r="B78" s="29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T78" s="1"/>
      <c r="U78" s="1"/>
      <c r="Y78" s="1"/>
      <c r="Z78" s="1"/>
      <c r="AA78" s="1"/>
      <c r="AB78" s="1"/>
    </row>
    <row r="79" spans="1:28">
      <c r="A79" s="29"/>
      <c r="B79" s="29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T79" s="1"/>
      <c r="U79" s="1"/>
      <c r="Y79" s="1"/>
      <c r="Z79" s="1"/>
      <c r="AA79" s="1"/>
      <c r="AB79" s="1"/>
    </row>
    <row r="80" spans="1:28">
      <c r="A80" s="29"/>
      <c r="B80" s="29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T80" s="1"/>
      <c r="U80" s="1"/>
      <c r="Y80" s="1"/>
      <c r="Z80" s="1"/>
      <c r="AA80" s="1"/>
      <c r="AB80" s="1"/>
    </row>
    <row r="81" spans="1:28">
      <c r="A81" s="29"/>
      <c r="B81" s="29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T81" s="1"/>
      <c r="U81" s="1"/>
      <c r="Y81" s="1"/>
      <c r="Z81" s="1"/>
      <c r="AA81" s="1"/>
      <c r="AB81" s="1"/>
    </row>
    <row r="82" spans="1:28">
      <c r="A82" s="29"/>
      <c r="B82" s="29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T82" s="1"/>
      <c r="U82" s="1"/>
      <c r="Y82" s="1"/>
      <c r="Z82" s="1"/>
      <c r="AA82" s="1"/>
      <c r="AB82" s="1"/>
    </row>
    <row r="83" spans="1:28">
      <c r="A83" s="29"/>
      <c r="B83" s="29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T83" s="1"/>
      <c r="U83" s="1"/>
      <c r="Y83" s="1"/>
      <c r="Z83" s="1"/>
      <c r="AA83" s="1"/>
      <c r="AB83" s="1"/>
    </row>
    <row r="84" spans="1:28">
      <c r="A84" s="29"/>
      <c r="B84" s="29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T84" s="1"/>
      <c r="U84" s="1"/>
      <c r="Y84" s="1"/>
      <c r="Z84" s="1"/>
      <c r="AA84" s="1"/>
      <c r="AB84" s="1"/>
    </row>
    <row r="85" spans="1:28">
      <c r="A85" s="29"/>
      <c r="B85" s="29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T85" s="1"/>
      <c r="U85" s="1"/>
      <c r="Y85" s="1"/>
      <c r="Z85" s="1"/>
      <c r="AA85" s="1"/>
      <c r="AB85" s="1"/>
    </row>
    <row r="86" spans="1:28">
      <c r="A86" s="29"/>
      <c r="B86" s="29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T86" s="1"/>
      <c r="U86" s="1"/>
      <c r="Y86" s="1"/>
      <c r="Z86" s="1"/>
      <c r="AA86" s="1"/>
      <c r="AB86" s="1"/>
    </row>
    <row r="87" spans="1:28">
      <c r="A87" s="29"/>
      <c r="B87" s="29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T87" s="1"/>
      <c r="U87" s="1"/>
      <c r="Y87" s="1"/>
      <c r="Z87" s="1"/>
      <c r="AA87" s="1"/>
      <c r="AB87" s="1"/>
    </row>
    <row r="88" spans="1:28">
      <c r="A88" s="29"/>
      <c r="B88" s="29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T88" s="1"/>
      <c r="U88" s="1"/>
      <c r="Y88" s="1"/>
      <c r="Z88" s="1"/>
      <c r="AA88" s="1"/>
      <c r="AB88" s="1"/>
    </row>
    <row r="89" spans="1:28">
      <c r="A89" s="29"/>
      <c r="B89" s="29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T89" s="1"/>
      <c r="U89" s="1"/>
      <c r="Y89" s="1"/>
      <c r="Z89" s="1"/>
      <c r="AA89" s="1"/>
      <c r="AB89" s="1"/>
    </row>
    <row r="90" spans="1:28">
      <c r="A90" s="29"/>
      <c r="B90" s="29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T90" s="1"/>
      <c r="U90" s="1"/>
      <c r="Y90" s="1"/>
      <c r="Z90" s="1"/>
      <c r="AA90" s="1"/>
      <c r="AB90" s="1"/>
    </row>
    <row r="91" spans="1:28">
      <c r="A91" s="29"/>
      <c r="B91" s="29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T91" s="1"/>
      <c r="U91" s="1"/>
      <c r="Y91" s="1"/>
      <c r="Z91" s="1"/>
      <c r="AA91" s="1"/>
      <c r="AB91" s="1"/>
    </row>
    <row r="92" spans="1:28">
      <c r="A92" s="29"/>
      <c r="B92" s="29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T92" s="1"/>
      <c r="U92" s="1"/>
      <c r="Y92" s="1"/>
      <c r="Z92" s="1"/>
      <c r="AA92" s="1"/>
      <c r="AB92" s="1"/>
    </row>
    <row r="93" spans="1:28">
      <c r="A93" s="29"/>
      <c r="B93" s="29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T93" s="1"/>
      <c r="U93" s="1"/>
      <c r="Y93" s="1"/>
      <c r="Z93" s="1"/>
      <c r="AA93" s="1"/>
      <c r="AB93" s="1"/>
    </row>
    <row r="94" spans="1:28">
      <c r="A94" s="29"/>
      <c r="B94" s="29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T94" s="1"/>
      <c r="U94" s="1"/>
      <c r="Y94" s="1"/>
      <c r="Z94" s="1"/>
      <c r="AA94" s="1"/>
      <c r="AB94" s="1"/>
    </row>
    <row r="95" spans="1:28">
      <c r="A95" s="29"/>
      <c r="B95" s="29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T95" s="1"/>
      <c r="U95" s="1"/>
      <c r="Y95" s="1"/>
      <c r="Z95" s="1"/>
      <c r="AA95" s="1"/>
      <c r="AB95" s="1"/>
    </row>
    <row r="96" spans="1:28">
      <c r="A96" s="29"/>
      <c r="B96" s="29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T96" s="1"/>
      <c r="U96" s="1"/>
      <c r="Y96" s="1"/>
      <c r="Z96" s="1"/>
      <c r="AA96" s="1"/>
      <c r="AB96" s="1"/>
    </row>
    <row r="97" spans="1:28">
      <c r="A97" s="29"/>
      <c r="B97" s="29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T97" s="1"/>
      <c r="U97" s="1"/>
      <c r="Y97" s="1"/>
      <c r="Z97" s="1"/>
      <c r="AA97" s="1"/>
      <c r="AB97" s="1"/>
    </row>
    <row r="98" spans="1:28">
      <c r="A98" s="29"/>
      <c r="B98" s="29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T98" s="1"/>
      <c r="U98" s="1"/>
      <c r="Y98" s="1"/>
      <c r="Z98" s="1"/>
      <c r="AA98" s="1"/>
      <c r="AB98" s="1"/>
    </row>
    <row r="99" spans="1:28">
      <c r="A99" s="29"/>
      <c r="B99" s="29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T99" s="1"/>
      <c r="U99" s="1"/>
      <c r="Y99" s="1"/>
      <c r="Z99" s="1"/>
      <c r="AA99" s="1"/>
      <c r="AB99" s="1"/>
    </row>
    <row r="100" spans="1:28">
      <c r="A100" s="29"/>
      <c r="B100" s="29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T100" s="1"/>
      <c r="U100" s="1"/>
      <c r="Y100" s="1"/>
      <c r="Z100" s="1"/>
      <c r="AA100" s="1"/>
      <c r="AB100" s="1"/>
    </row>
    <row r="101" spans="1:28">
      <c r="A101" s="29"/>
      <c r="B101" s="29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T101" s="1"/>
      <c r="U101" s="1"/>
      <c r="Y101" s="1"/>
      <c r="Z101" s="1"/>
      <c r="AA101" s="1"/>
      <c r="AB101" s="1"/>
    </row>
    <row r="102" spans="1:28">
      <c r="A102" s="28"/>
      <c r="B102" s="2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T102" s="1"/>
      <c r="U102" s="1"/>
      <c r="Y102" s="1"/>
      <c r="Z102" s="1"/>
      <c r="AA102" s="1"/>
      <c r="AB102" s="1"/>
    </row>
    <row r="103" spans="1:28">
      <c r="A103" s="28"/>
      <c r="B103" s="2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T103" s="1"/>
      <c r="U103" s="1"/>
      <c r="Y103" s="1"/>
      <c r="Z103" s="1"/>
      <c r="AA103" s="1"/>
      <c r="AB103" s="1"/>
    </row>
    <row r="104" spans="1:28">
      <c r="A104" s="28"/>
      <c r="B104" s="2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T104" s="1"/>
      <c r="U104" s="1"/>
      <c r="Y104" s="1"/>
      <c r="Z104" s="1"/>
      <c r="AA104" s="1"/>
      <c r="AB104" s="1"/>
    </row>
    <row r="105" spans="1:28">
      <c r="A105" s="28"/>
      <c r="B105" s="2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T105" s="1"/>
      <c r="U105" s="1"/>
      <c r="Y105" s="1"/>
      <c r="Z105" s="1"/>
      <c r="AA105" s="1"/>
      <c r="AB105" s="1"/>
    </row>
    <row r="106" spans="1:28">
      <c r="A106" s="28"/>
      <c r="B106" s="2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T106" s="1"/>
      <c r="U106" s="1"/>
      <c r="Y106" s="1"/>
      <c r="Z106" s="1"/>
      <c r="AA106" s="1"/>
      <c r="AB106" s="1"/>
    </row>
    <row r="107" spans="1:28">
      <c r="A107" s="28"/>
      <c r="B107" s="2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T107" s="1"/>
      <c r="U107" s="1"/>
      <c r="Y107" s="1"/>
      <c r="Z107" s="1"/>
      <c r="AA107" s="1"/>
      <c r="AB107" s="1"/>
    </row>
    <row r="108" spans="1:28">
      <c r="A108" s="28"/>
      <c r="B108" s="2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T108" s="1"/>
      <c r="U108" s="1"/>
      <c r="Y108" s="1"/>
      <c r="Z108" s="1"/>
      <c r="AA108" s="1"/>
      <c r="AB108" s="1"/>
    </row>
    <row r="109" spans="1:28">
      <c r="A109" s="28"/>
      <c r="B109" s="2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T109" s="1"/>
      <c r="U109" s="1"/>
      <c r="Y109" s="1"/>
      <c r="Z109" s="1"/>
      <c r="AA109" s="1"/>
      <c r="AB109" s="1"/>
    </row>
    <row r="110" spans="1:28">
      <c r="A110" s="28"/>
      <c r="B110" s="2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T110" s="1"/>
      <c r="U110" s="1"/>
      <c r="Y110" s="1"/>
      <c r="Z110" s="1"/>
      <c r="AA110" s="1"/>
      <c r="AB110" s="1"/>
    </row>
    <row r="111" spans="1:28">
      <c r="A111" s="28"/>
      <c r="B111" s="2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T111" s="1"/>
      <c r="U111" s="1"/>
      <c r="Y111" s="1"/>
      <c r="Z111" s="1"/>
      <c r="AA111" s="1"/>
      <c r="AB111" s="1"/>
    </row>
    <row r="112" spans="1:28">
      <c r="A112" s="28"/>
      <c r="B112" s="2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T112" s="1"/>
      <c r="U112" s="1"/>
      <c r="Y112" s="1"/>
      <c r="Z112" s="1"/>
      <c r="AA112" s="1"/>
      <c r="AB112" s="1"/>
    </row>
    <row r="113" spans="1:28">
      <c r="A113" s="28"/>
      <c r="B113" s="2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T113" s="1"/>
      <c r="U113" s="1"/>
      <c r="Y113" s="1"/>
      <c r="Z113" s="1"/>
      <c r="AA113" s="1"/>
      <c r="AB113" s="1"/>
    </row>
    <row r="114" spans="1:28">
      <c r="A114" s="28"/>
      <c r="B114" s="2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T114" s="1"/>
      <c r="U114" s="1"/>
      <c r="Y114" s="1"/>
      <c r="Z114" s="1"/>
      <c r="AA114" s="1"/>
      <c r="AB114" s="1"/>
    </row>
    <row r="115" spans="1:28">
      <c r="A115" s="28"/>
      <c r="B115" s="2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T115" s="1"/>
      <c r="U115" s="1"/>
      <c r="Y115" s="1"/>
      <c r="Z115" s="1"/>
      <c r="AA115" s="1"/>
      <c r="AB115" s="1"/>
    </row>
    <row r="116" spans="1:28">
      <c r="A116" s="28"/>
      <c r="B116" s="2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T116" s="1"/>
      <c r="U116" s="1"/>
      <c r="Y116" s="1"/>
      <c r="Z116" s="1"/>
      <c r="AA116" s="1"/>
      <c r="AB116" s="1"/>
    </row>
    <row r="117" spans="1:28">
      <c r="A117" s="28"/>
      <c r="B117" s="2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T117" s="1"/>
      <c r="U117" s="1"/>
      <c r="Y117" s="1"/>
      <c r="Z117" s="1"/>
      <c r="AA117" s="1"/>
      <c r="AB117" s="1"/>
    </row>
    <row r="118" spans="1:28">
      <c r="A118" s="28"/>
      <c r="B118" s="2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T118" s="1"/>
      <c r="U118" s="1"/>
      <c r="Y118" s="1"/>
      <c r="Z118" s="1"/>
      <c r="AA118" s="1"/>
      <c r="AB118" s="1"/>
    </row>
    <row r="119" spans="1:28">
      <c r="A119" s="28"/>
      <c r="B119" s="2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T119" s="1"/>
      <c r="U119" s="1"/>
      <c r="Y119" s="1"/>
      <c r="Z119" s="1"/>
      <c r="AA119" s="1"/>
      <c r="AB119" s="1"/>
    </row>
    <row r="120" spans="1:28">
      <c r="A120" s="28"/>
      <c r="B120" s="2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T120" s="1"/>
      <c r="U120" s="1"/>
      <c r="Y120" s="1"/>
      <c r="Z120" s="1"/>
      <c r="AA120" s="1"/>
      <c r="AB120" s="1"/>
    </row>
    <row r="121" spans="1:28">
      <c r="A121" s="28"/>
      <c r="B121" s="2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T121" s="1"/>
      <c r="U121" s="1"/>
      <c r="Y121" s="1"/>
      <c r="Z121" s="1"/>
      <c r="AA121" s="1"/>
      <c r="AB121" s="1"/>
    </row>
    <row r="122" spans="1:28">
      <c r="A122" s="28"/>
      <c r="B122" s="2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T122" s="1"/>
      <c r="U122" s="1"/>
      <c r="Y122" s="1"/>
      <c r="Z122" s="1"/>
      <c r="AA122" s="1"/>
      <c r="AB122" s="1"/>
    </row>
    <row r="123" spans="1:28">
      <c r="A123" s="28"/>
      <c r="B123" s="2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T123" s="1"/>
      <c r="U123" s="1"/>
      <c r="Y123" s="1"/>
      <c r="Z123" s="1"/>
      <c r="AA123" s="1"/>
      <c r="AB123" s="1"/>
    </row>
    <row r="124" spans="1:28">
      <c r="A124" s="28"/>
      <c r="B124" s="2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T124" s="1"/>
      <c r="U124" s="1"/>
      <c r="Y124" s="1"/>
      <c r="Z124" s="1"/>
      <c r="AA124" s="1"/>
      <c r="AB124" s="1"/>
    </row>
    <row r="125" spans="1:28">
      <c r="A125" s="28"/>
      <c r="B125" s="2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T125" s="1"/>
      <c r="U125" s="1"/>
      <c r="Y125" s="1"/>
      <c r="Z125" s="1"/>
      <c r="AA125" s="1"/>
      <c r="AB125" s="1"/>
    </row>
    <row r="126" spans="1:28">
      <c r="A126" s="28"/>
      <c r="B126" s="2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T126" s="1"/>
      <c r="U126" s="1"/>
      <c r="Y126" s="1"/>
      <c r="Z126" s="1"/>
      <c r="AA126" s="1"/>
      <c r="AB126" s="1"/>
    </row>
    <row r="127" spans="1:28">
      <c r="A127" s="28"/>
      <c r="B127" s="2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T127" s="1"/>
      <c r="U127" s="1"/>
      <c r="Y127" s="1"/>
      <c r="Z127" s="1"/>
      <c r="AA127" s="1"/>
      <c r="AB127" s="1"/>
    </row>
    <row r="128" spans="1:28">
      <c r="A128" s="28"/>
      <c r="B128" s="2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T128" s="1"/>
      <c r="U128" s="1"/>
      <c r="Y128" s="1"/>
      <c r="Z128" s="1"/>
      <c r="AA128" s="1"/>
      <c r="AB128" s="1"/>
    </row>
    <row r="129" spans="1:28">
      <c r="A129" s="28"/>
      <c r="B129" s="2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T129" s="1"/>
      <c r="U129" s="1"/>
      <c r="Y129" s="1"/>
      <c r="Z129" s="1"/>
      <c r="AA129" s="1"/>
      <c r="AB129" s="1"/>
    </row>
    <row r="130" spans="1:28">
      <c r="A130" s="28"/>
      <c r="B130" s="2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T130" s="1"/>
      <c r="U130" s="1"/>
      <c r="Y130" s="1"/>
      <c r="Z130" s="1"/>
      <c r="AA130" s="1"/>
      <c r="AB130" s="1"/>
    </row>
    <row r="131" spans="1:28">
      <c r="A131" s="28"/>
      <c r="B131" s="2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T131" s="1"/>
      <c r="U131" s="1"/>
      <c r="Y131" s="1"/>
      <c r="Z131" s="1"/>
      <c r="AA131" s="1"/>
      <c r="AB131" s="1"/>
    </row>
    <row r="132" spans="1:28">
      <c r="A132" s="28"/>
      <c r="B132" s="2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T132" s="1"/>
      <c r="U132" s="1"/>
      <c r="Y132" s="1"/>
      <c r="Z132" s="1"/>
      <c r="AA132" s="1"/>
      <c r="AB132" s="1"/>
    </row>
    <row r="133" spans="1:28">
      <c r="A133" s="28"/>
      <c r="B133" s="2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T133" s="1"/>
      <c r="U133" s="1"/>
      <c r="Y133" s="1"/>
      <c r="Z133" s="1"/>
      <c r="AA133" s="1"/>
      <c r="AB133" s="1"/>
    </row>
    <row r="134" spans="1:28">
      <c r="A134" s="28"/>
      <c r="B134" s="2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T134" s="1"/>
      <c r="U134" s="1"/>
      <c r="Y134" s="1"/>
      <c r="Z134" s="1"/>
      <c r="AA134" s="1"/>
      <c r="AB134" s="1"/>
    </row>
    <row r="135" spans="1:28">
      <c r="A135" s="28"/>
      <c r="B135" s="2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T135" s="1"/>
      <c r="U135" s="1"/>
      <c r="Y135" s="1"/>
      <c r="Z135" s="1"/>
      <c r="AA135" s="1"/>
      <c r="AB135" s="1"/>
    </row>
    <row r="136" spans="1:28">
      <c r="A136" s="28"/>
      <c r="B136" s="2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T136" s="1"/>
      <c r="U136" s="1"/>
      <c r="Y136" s="1"/>
      <c r="Z136" s="1"/>
      <c r="AA136" s="1"/>
      <c r="AB136" s="1"/>
    </row>
    <row r="137" spans="1:28">
      <c r="A137" s="28"/>
      <c r="B137" s="2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T137" s="1"/>
      <c r="U137" s="1"/>
      <c r="Y137" s="1"/>
      <c r="Z137" s="1"/>
      <c r="AA137" s="1"/>
      <c r="AB137" s="1"/>
    </row>
    <row r="138" spans="1:28">
      <c r="A138" s="28"/>
      <c r="B138" s="2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T138" s="1"/>
      <c r="U138" s="1"/>
      <c r="Y138" s="1"/>
      <c r="Z138" s="1"/>
      <c r="AA138" s="1"/>
      <c r="AB138" s="1"/>
    </row>
    <row r="139" spans="1:28">
      <c r="A139" s="28"/>
      <c r="B139" s="2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T139" s="1"/>
      <c r="U139" s="1"/>
      <c r="Y139" s="1"/>
      <c r="Z139" s="1"/>
      <c r="AA139" s="1"/>
      <c r="AB139" s="1"/>
    </row>
    <row r="140" spans="1:28">
      <c r="A140" s="28"/>
      <c r="B140" s="2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T140" s="1"/>
      <c r="U140" s="1"/>
      <c r="Y140" s="1"/>
      <c r="Z140" s="1"/>
      <c r="AA140" s="1"/>
      <c r="AB140" s="1"/>
    </row>
    <row r="141" spans="1:28">
      <c r="A141" s="28"/>
      <c r="B141" s="2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T141" s="1"/>
      <c r="U141" s="1"/>
      <c r="Y141" s="1"/>
      <c r="Z141" s="1"/>
      <c r="AA141" s="1"/>
      <c r="AB141" s="1"/>
    </row>
    <row r="142" spans="1:28"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T142" s="1"/>
      <c r="U142" s="1"/>
      <c r="Y142" s="1"/>
      <c r="Z142" s="1"/>
      <c r="AA142" s="1"/>
      <c r="AB142" s="1"/>
    </row>
    <row r="143" spans="1:28"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T143" s="1"/>
      <c r="U143" s="1"/>
      <c r="Y143" s="1"/>
      <c r="Z143" s="1"/>
      <c r="AA143" s="1"/>
      <c r="AB143" s="1"/>
    </row>
    <row r="144" spans="1:28"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T144" s="1"/>
      <c r="U144" s="1"/>
      <c r="Y144" s="1"/>
      <c r="Z144" s="1"/>
      <c r="AA144" s="1"/>
      <c r="AB144" s="1"/>
    </row>
    <row r="145" spans="3:28"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T145" s="1"/>
      <c r="U145" s="1"/>
      <c r="Y145" s="1"/>
      <c r="Z145" s="1"/>
      <c r="AA145" s="1"/>
      <c r="AB145" s="1"/>
    </row>
    <row r="146" spans="3:28"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T146" s="1"/>
      <c r="U146" s="1"/>
      <c r="Y146" s="1"/>
      <c r="Z146" s="1"/>
      <c r="AA146" s="1"/>
      <c r="AB146" s="1"/>
    </row>
    <row r="147" spans="3:28"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T147" s="1"/>
      <c r="U147" s="1"/>
      <c r="Y147" s="1"/>
      <c r="Z147" s="1"/>
      <c r="AA147" s="1"/>
      <c r="AB147" s="1"/>
    </row>
    <row r="148" spans="3:28"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T148" s="1"/>
      <c r="U148" s="1"/>
      <c r="Y148" s="1"/>
      <c r="Z148" s="1"/>
      <c r="AA148" s="1"/>
      <c r="AB148" s="1"/>
    </row>
    <row r="149" spans="3:28"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T149" s="1"/>
      <c r="U149" s="1"/>
      <c r="Y149" s="1"/>
      <c r="Z149" s="1"/>
      <c r="AA149" s="1"/>
      <c r="AB149" s="1"/>
    </row>
    <row r="150" spans="3:28"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T150" s="1"/>
      <c r="U150" s="1"/>
      <c r="Y150" s="1"/>
      <c r="Z150" s="1"/>
      <c r="AA150" s="1"/>
      <c r="AB150" s="1"/>
    </row>
    <row r="151" spans="3:28"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T151" s="1"/>
      <c r="U151" s="1"/>
      <c r="Y151" s="1"/>
      <c r="Z151" s="1"/>
      <c r="AA151" s="1"/>
      <c r="AB151" s="1"/>
    </row>
    <row r="152" spans="3:28"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T152" s="1"/>
      <c r="U152" s="1"/>
      <c r="Y152" s="1"/>
      <c r="Z152" s="1"/>
      <c r="AA152" s="1"/>
      <c r="AB152" s="1"/>
    </row>
    <row r="153" spans="3:28"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T153" s="1"/>
      <c r="U153" s="1"/>
      <c r="Y153" s="1"/>
      <c r="Z153" s="1"/>
      <c r="AA153" s="1"/>
      <c r="AB153" s="1"/>
    </row>
    <row r="154" spans="3:28"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T154" s="1"/>
      <c r="U154" s="1"/>
      <c r="Y154" s="1"/>
      <c r="Z154" s="1"/>
      <c r="AA154" s="1"/>
      <c r="AB154" s="1"/>
    </row>
    <row r="155" spans="3:28"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T155" s="1"/>
      <c r="U155" s="1"/>
      <c r="Y155" s="1"/>
      <c r="Z155" s="1"/>
      <c r="AA155" s="1"/>
      <c r="AB155" s="1"/>
    </row>
    <row r="156" spans="3:28"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T156" s="1"/>
      <c r="U156" s="1"/>
      <c r="Y156" s="1"/>
      <c r="Z156" s="1"/>
      <c r="AA156" s="1"/>
      <c r="AB156" s="1"/>
    </row>
    <row r="157" spans="3:28"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T157" s="1"/>
      <c r="U157" s="1"/>
      <c r="Y157" s="1"/>
      <c r="Z157" s="1"/>
      <c r="AA157" s="1"/>
      <c r="AB157" s="1"/>
    </row>
    <row r="158" spans="3:28"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T158" s="1"/>
      <c r="U158" s="1"/>
      <c r="Y158" s="1"/>
      <c r="Z158" s="1"/>
      <c r="AA158" s="1"/>
      <c r="AB158" s="1"/>
    </row>
    <row r="159" spans="3:28"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T159" s="1"/>
      <c r="U159" s="1"/>
      <c r="Y159" s="1"/>
      <c r="Z159" s="1"/>
      <c r="AA159" s="1"/>
      <c r="AB159" s="1"/>
    </row>
    <row r="160" spans="3:28"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T160" s="1"/>
      <c r="U160" s="1"/>
      <c r="Y160" s="1"/>
      <c r="Z160" s="1"/>
      <c r="AA160" s="1"/>
      <c r="AB160" s="1"/>
    </row>
    <row r="161" spans="3:28"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T161" s="1"/>
      <c r="U161" s="1"/>
      <c r="Y161" s="1"/>
      <c r="Z161" s="1"/>
      <c r="AA161" s="1"/>
      <c r="AB161" s="1"/>
    </row>
    <row r="162" spans="3:28"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T162" s="1"/>
      <c r="U162" s="1"/>
      <c r="Y162" s="1"/>
      <c r="Z162" s="1"/>
      <c r="AA162" s="1"/>
      <c r="AB162" s="1"/>
    </row>
    <row r="163" spans="3:28"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T163" s="1"/>
      <c r="U163" s="1"/>
      <c r="Y163" s="1"/>
      <c r="Z163" s="1"/>
      <c r="AA163" s="1"/>
      <c r="AB163" s="1"/>
    </row>
    <row r="164" spans="3:28"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T164" s="1"/>
      <c r="U164" s="1"/>
      <c r="Y164" s="1"/>
      <c r="Z164" s="1"/>
      <c r="AA164" s="1"/>
      <c r="AB164" s="1"/>
    </row>
    <row r="165" spans="3:28"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T165" s="1"/>
      <c r="U165" s="1"/>
      <c r="Y165" s="1"/>
      <c r="Z165" s="1"/>
      <c r="AA165" s="1"/>
      <c r="AB165" s="1"/>
    </row>
    <row r="166" spans="3:28"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T166" s="1"/>
      <c r="U166" s="1"/>
      <c r="Y166" s="1"/>
      <c r="Z166" s="1"/>
      <c r="AA166" s="1"/>
      <c r="AB166" s="1"/>
    </row>
    <row r="167" spans="3:28"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T167" s="1"/>
      <c r="U167" s="1"/>
      <c r="Y167" s="1"/>
      <c r="Z167" s="1"/>
      <c r="AA167" s="1"/>
      <c r="AB167" s="1"/>
    </row>
    <row r="168" spans="3:28"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T168" s="1"/>
      <c r="U168" s="1"/>
      <c r="Y168" s="1"/>
      <c r="Z168" s="1"/>
      <c r="AA168" s="1"/>
      <c r="AB168" s="1"/>
    </row>
    <row r="169" spans="3:28"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T169" s="1"/>
      <c r="U169" s="1"/>
      <c r="Y169" s="1"/>
      <c r="Z169" s="1"/>
      <c r="AA169" s="1"/>
      <c r="AB169" s="1"/>
    </row>
    <row r="170" spans="3:28"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T170" s="1"/>
      <c r="U170" s="1"/>
      <c r="Y170" s="1"/>
      <c r="Z170" s="1"/>
      <c r="AA170" s="1"/>
      <c r="AB170" s="1"/>
    </row>
    <row r="171" spans="3:28"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T171" s="1"/>
      <c r="U171" s="1"/>
      <c r="Y171" s="1"/>
      <c r="Z171" s="1"/>
      <c r="AA171" s="1"/>
      <c r="AB171" s="1"/>
    </row>
    <row r="172" spans="3:28"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T172" s="1"/>
      <c r="U172" s="1"/>
      <c r="Y172" s="1"/>
      <c r="Z172" s="1"/>
      <c r="AA172" s="1"/>
      <c r="AB172" s="1"/>
    </row>
    <row r="173" spans="3:28"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T173" s="1"/>
      <c r="U173" s="1"/>
      <c r="Y173" s="1"/>
      <c r="Z173" s="1"/>
      <c r="AA173" s="1"/>
      <c r="AB173" s="1"/>
    </row>
    <row r="174" spans="3:28"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T174" s="1"/>
      <c r="U174" s="1"/>
      <c r="Y174" s="1"/>
      <c r="Z174" s="1"/>
      <c r="AA174" s="1"/>
      <c r="AB174" s="1"/>
    </row>
    <row r="175" spans="3:28"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T175" s="1"/>
      <c r="U175" s="1"/>
      <c r="Y175" s="1"/>
      <c r="Z175" s="1"/>
      <c r="AA175" s="1"/>
      <c r="AB175" s="1"/>
    </row>
    <row r="176" spans="3:28"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T176" s="1"/>
      <c r="U176" s="1"/>
      <c r="Y176" s="1"/>
      <c r="Z176" s="1"/>
      <c r="AA176" s="1"/>
      <c r="AB176" s="1"/>
    </row>
    <row r="177" spans="3:28"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T177" s="1"/>
      <c r="U177" s="1"/>
      <c r="Y177" s="1"/>
      <c r="Z177" s="1"/>
      <c r="AA177" s="1"/>
      <c r="AB177" s="1"/>
    </row>
    <row r="178" spans="3:28"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T178" s="1"/>
      <c r="U178" s="1"/>
      <c r="Y178" s="1"/>
      <c r="Z178" s="1"/>
      <c r="AA178" s="1"/>
      <c r="AB178" s="1"/>
    </row>
    <row r="179" spans="3:28"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T179" s="1"/>
      <c r="U179" s="1"/>
      <c r="Y179" s="1"/>
      <c r="Z179" s="1"/>
      <c r="AA179" s="1"/>
      <c r="AB179" s="1"/>
    </row>
    <row r="180" spans="3:28"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T180" s="1"/>
      <c r="U180" s="1"/>
      <c r="Y180" s="1"/>
      <c r="Z180" s="1"/>
      <c r="AA180" s="1"/>
      <c r="AB180" s="1"/>
    </row>
    <row r="181" spans="3:28"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T181" s="1"/>
      <c r="U181" s="1"/>
      <c r="Y181" s="1"/>
      <c r="Z181" s="1"/>
      <c r="AA181" s="1"/>
      <c r="AB181" s="1"/>
    </row>
    <row r="182" spans="3:28"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T182" s="1"/>
      <c r="U182" s="1"/>
      <c r="Y182" s="1"/>
      <c r="Z182" s="1"/>
      <c r="AA182" s="1"/>
      <c r="AB182" s="1"/>
    </row>
    <row r="183" spans="3:28"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T183" s="1"/>
      <c r="U183" s="1"/>
      <c r="Y183" s="1"/>
      <c r="Z183" s="1"/>
      <c r="AA183" s="1"/>
      <c r="AB183" s="1"/>
    </row>
    <row r="184" spans="3:28"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T184" s="1"/>
      <c r="U184" s="1"/>
      <c r="Y184" s="1"/>
      <c r="Z184" s="1"/>
      <c r="AA184" s="1"/>
      <c r="AB184" s="1"/>
    </row>
    <row r="185" spans="3:28"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T185" s="1"/>
      <c r="U185" s="1"/>
      <c r="Y185" s="1"/>
      <c r="Z185" s="1"/>
      <c r="AA185" s="1"/>
      <c r="AB185" s="1"/>
    </row>
    <row r="186" spans="3:28"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T186" s="1"/>
      <c r="U186" s="1"/>
      <c r="Y186" s="1"/>
      <c r="Z186" s="1"/>
      <c r="AA186" s="1"/>
      <c r="AB186" s="1"/>
    </row>
    <row r="187" spans="3:28"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T187" s="1"/>
      <c r="U187" s="1"/>
      <c r="Y187" s="1"/>
      <c r="Z187" s="1"/>
      <c r="AA187" s="1"/>
      <c r="AB187" s="1"/>
    </row>
    <row r="188" spans="3:28"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T188" s="1"/>
      <c r="U188" s="1"/>
      <c r="Y188" s="1"/>
      <c r="Z188" s="1"/>
      <c r="AA188" s="1"/>
      <c r="AB188" s="1"/>
    </row>
    <row r="189" spans="3:28"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T189" s="1"/>
      <c r="U189" s="1"/>
      <c r="Y189" s="1"/>
      <c r="Z189" s="1"/>
      <c r="AA189" s="1"/>
      <c r="AB189" s="1"/>
    </row>
    <row r="190" spans="3:28"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T190" s="1"/>
      <c r="U190" s="1"/>
      <c r="Y190" s="1"/>
      <c r="Z190" s="1"/>
      <c r="AA190" s="1"/>
      <c r="AB190" s="1"/>
    </row>
    <row r="191" spans="3:28"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T191" s="1"/>
      <c r="U191" s="1"/>
      <c r="Y191" s="1"/>
      <c r="Z191" s="1"/>
      <c r="AA191" s="1"/>
      <c r="AB191" s="1"/>
    </row>
    <row r="192" spans="3:28"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T192" s="1"/>
      <c r="U192" s="1"/>
      <c r="Y192" s="1"/>
      <c r="Z192" s="1"/>
      <c r="AA192" s="1"/>
      <c r="AB192" s="1"/>
    </row>
    <row r="193" spans="3:28"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T193" s="1"/>
      <c r="U193" s="1"/>
      <c r="Y193" s="1"/>
      <c r="Z193" s="1"/>
      <c r="AA193" s="1"/>
      <c r="AB193" s="1"/>
    </row>
    <row r="194" spans="3:28"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T194" s="1"/>
      <c r="U194" s="1"/>
      <c r="Y194" s="1"/>
      <c r="Z194" s="1"/>
      <c r="AA194" s="1"/>
      <c r="AB194" s="1"/>
    </row>
    <row r="195" spans="3:28"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T195" s="1"/>
      <c r="U195" s="1"/>
      <c r="Y195" s="1"/>
      <c r="Z195" s="1"/>
      <c r="AA195" s="1"/>
      <c r="AB195" s="1"/>
    </row>
    <row r="196" spans="3:28"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T196" s="1"/>
      <c r="U196" s="1"/>
      <c r="Y196" s="1"/>
      <c r="Z196" s="1"/>
      <c r="AA196" s="1"/>
      <c r="AB196" s="1"/>
    </row>
    <row r="197" spans="3:28"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T197" s="1"/>
      <c r="U197" s="1"/>
      <c r="Y197" s="1"/>
      <c r="Z197" s="1"/>
      <c r="AA197" s="1"/>
      <c r="AB197" s="1"/>
    </row>
    <row r="198" spans="3:28"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T198" s="1"/>
      <c r="U198" s="1"/>
      <c r="Y198" s="1"/>
      <c r="Z198" s="1"/>
      <c r="AA198" s="1"/>
      <c r="AB198" s="1"/>
    </row>
    <row r="199" spans="3:28"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T199" s="1"/>
      <c r="U199" s="1"/>
      <c r="Y199" s="1"/>
      <c r="Z199" s="1"/>
      <c r="AA199" s="1"/>
      <c r="AB199" s="1"/>
    </row>
    <row r="200" spans="3:28"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T200" s="1"/>
      <c r="U200" s="1"/>
      <c r="Y200" s="1"/>
      <c r="Z200" s="1"/>
      <c r="AA200" s="1"/>
      <c r="AB200" s="1"/>
    </row>
    <row r="201" spans="3:28"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T201" s="1"/>
      <c r="U201" s="1"/>
      <c r="Y201" s="1"/>
      <c r="Z201" s="1"/>
      <c r="AA201" s="1"/>
      <c r="AB201" s="1"/>
    </row>
    <row r="202" spans="3:28"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T202" s="1"/>
      <c r="U202" s="1"/>
      <c r="Y202" s="1"/>
      <c r="Z202" s="1"/>
      <c r="AA202" s="1"/>
      <c r="AB202" s="1"/>
    </row>
  </sheetData>
  <sheetProtection algorithmName="SHA-512" hashValue="b0Yr2lOP615YcRma5oZYwoaOqXkffRTmcvV05m8ORnMQekoi0RgaT5S+kZJW6nsVzhMndLllWIxgjRDTycZ0XQ==" saltValue="nDUionFlwq6s20Lu8NEanw==" spinCount="100000" sheet="1" objects="1" scenarios="1"/>
  <mergeCells count="15">
    <mergeCell ref="I7:I8"/>
    <mergeCell ref="C7:C8"/>
    <mergeCell ref="D7:E7"/>
    <mergeCell ref="F7:F8"/>
    <mergeCell ref="G7:G8"/>
    <mergeCell ref="H7:H8"/>
    <mergeCell ref="R7:S7"/>
    <mergeCell ref="T7:T8"/>
    <mergeCell ref="L56:N56"/>
    <mergeCell ref="J7:J8"/>
    <mergeCell ref="K7:K8"/>
    <mergeCell ref="L7:M7"/>
    <mergeCell ref="N7:N8"/>
    <mergeCell ref="O7:P7"/>
    <mergeCell ref="Q7:Q8"/>
  </mergeCells>
  <dataValidations count="2">
    <dataValidation operator="greaterThan" allowBlank="1" showInputMessage="1" showErrorMessage="1" error="Шифра функције три поѕиције" sqref="D3"/>
    <dataValidation operator="notEqual" allowBlank="1" showInputMessage="1" showErrorMessage="1" error="Погрешна шифра корисника" sqref="D2"/>
  </dataValidations>
  <pageMargins left="0.11811023622047245" right="0.11811023622047245" top="0.11811023622047245" bottom="0.19685039370078741" header="0.31496062992125984" footer="0.31496062992125984"/>
  <pageSetup paperSize="9" scale="65" orientation="landscape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L422"/>
  <sheetViews>
    <sheetView showZeros="0" zoomScaleNormal="100" workbookViewId="0">
      <pane ySplit="4" topLeftCell="A367" activePane="bottomLeft" state="frozen"/>
      <selection pane="bottomLeft" activeCell="C384" sqref="C384"/>
    </sheetView>
  </sheetViews>
  <sheetFormatPr defaultRowHeight="12.75"/>
  <cols>
    <col min="1" max="1" width="8.140625" customWidth="1"/>
    <col min="2" max="2" width="8.28515625" style="249" customWidth="1"/>
    <col min="3" max="3" width="20.140625" customWidth="1"/>
    <col min="4" max="4" width="5.42578125" style="249" customWidth="1"/>
    <col min="5" max="5" width="17" customWidth="1"/>
    <col min="6" max="6" width="6.7109375" customWidth="1"/>
    <col min="7" max="7" width="5.85546875" customWidth="1"/>
    <col min="8" max="8" width="10.28515625" customWidth="1"/>
    <col min="9" max="9" width="9.7109375" customWidth="1"/>
    <col min="14" max="14" width="9" customWidth="1"/>
    <col min="15" max="15" width="12.5703125" customWidth="1"/>
    <col min="16" max="16" width="10.28515625" customWidth="1"/>
    <col min="17" max="17" width="12.85546875" customWidth="1"/>
    <col min="18" max="19" width="12.28515625" customWidth="1"/>
    <col min="20" max="20" width="11.42578125" customWidth="1"/>
    <col min="21" max="21" width="11" customWidth="1"/>
    <col min="22" max="22" width="11.5703125" customWidth="1"/>
    <col min="23" max="23" width="11" customWidth="1"/>
    <col min="24" max="24" width="12.85546875" customWidth="1"/>
    <col min="25" max="25" width="11.140625" customWidth="1"/>
    <col min="26" max="29" width="11.7109375" customWidth="1"/>
    <col min="30" max="30" width="12" customWidth="1"/>
    <col min="31" max="31" width="11.140625" customWidth="1"/>
    <col min="32" max="32" width="12.85546875" customWidth="1"/>
    <col min="33" max="33" width="11.5703125" customWidth="1"/>
    <col min="34" max="34" width="12.85546875" bestFit="1" customWidth="1"/>
    <col min="35" max="35" width="11.7109375" bestFit="1" customWidth="1"/>
    <col min="36" max="36" width="10.7109375" bestFit="1" customWidth="1"/>
    <col min="37" max="37" width="11.7109375" bestFit="1" customWidth="1"/>
    <col min="38" max="38" width="10.7109375" bestFit="1" customWidth="1"/>
  </cols>
  <sheetData>
    <row r="1" spans="1:38">
      <c r="A1">
        <f>+'1v -ostali'!A1</f>
        <v>0</v>
      </c>
      <c r="O1">
        <f>+T7/2</f>
        <v>0</v>
      </c>
      <c r="AF1" s="42"/>
      <c r="AI1" s="487"/>
      <c r="AJ1" s="487">
        <f>+'1v -ostali'!$V$9</f>
        <v>0.1515</v>
      </c>
    </row>
    <row r="2" spans="1:38">
      <c r="S2" s="44"/>
      <c r="X2" s="44"/>
      <c r="AC2" s="44"/>
      <c r="AD2" s="44"/>
      <c r="AE2" s="44"/>
      <c r="AF2" s="44"/>
      <c r="AG2" s="44"/>
    </row>
    <row r="3" spans="1:38">
      <c r="E3">
        <f>+'1v -ostali'!B510</f>
        <v>2</v>
      </c>
      <c r="G3">
        <f>+'1v -ostali'!N510</f>
        <v>14</v>
      </c>
      <c r="H3">
        <f>+'1v -ostali'!C510</f>
        <v>3</v>
      </c>
      <c r="I3">
        <f>+'1v -ostali'!H510</f>
        <v>8</v>
      </c>
      <c r="J3">
        <f>+'1v -ostali'!I510</f>
        <v>9</v>
      </c>
      <c r="K3">
        <f>+'1v -ostali'!E510</f>
        <v>5</v>
      </c>
      <c r="L3">
        <f>+'1v -ostali'!J510</f>
        <v>10</v>
      </c>
      <c r="M3">
        <f>+'1v -ostali'!K510</f>
        <v>11</v>
      </c>
      <c r="N3">
        <f>+'1v -ostali'!D510</f>
        <v>4</v>
      </c>
      <c r="O3">
        <f>+'1v -ostali'!J510</f>
        <v>10</v>
      </c>
      <c r="P3">
        <f>+'1v -ostali'!K510</f>
        <v>11</v>
      </c>
      <c r="T3">
        <f>+'1v -ostali'!S510</f>
        <v>19</v>
      </c>
      <c r="U3">
        <f>+'1v -ostali'!T510</f>
        <v>20</v>
      </c>
      <c r="W3">
        <f>+'1v -ostali'!U510</f>
        <v>21</v>
      </c>
      <c r="X3">
        <f>+'1v -ostali'!U510</f>
        <v>21</v>
      </c>
      <c r="Y3">
        <f>+'1v -ostali'!W510</f>
        <v>23</v>
      </c>
      <c r="Z3">
        <f>+'1v -ostali'!X510</f>
        <v>24</v>
      </c>
      <c r="AB3">
        <f>+'1v -ostali'!Y510</f>
        <v>25</v>
      </c>
      <c r="AC3">
        <f>+'1v -ostali'!Y510</f>
        <v>25</v>
      </c>
      <c r="AD3" s="44">
        <f>+'1v -ostali'!AA510</f>
        <v>27</v>
      </c>
      <c r="AE3" s="44">
        <f>+'1v -ostali'!AB510</f>
        <v>28</v>
      </c>
      <c r="AG3">
        <f>+'1v -ostali'!AC510</f>
        <v>29</v>
      </c>
      <c r="AH3">
        <f>+'1v -ostali'!AC510</f>
        <v>29</v>
      </c>
    </row>
    <row r="4" spans="1:38" ht="64.5" thickBot="1">
      <c r="A4" s="250" t="s">
        <v>401</v>
      </c>
      <c r="B4" s="418" t="s">
        <v>411</v>
      </c>
      <c r="C4" s="250" t="s">
        <v>412</v>
      </c>
      <c r="D4" s="418" t="s">
        <v>413</v>
      </c>
      <c r="E4" s="251" t="s">
        <v>402</v>
      </c>
      <c r="F4" s="251" t="s">
        <v>403</v>
      </c>
      <c r="G4" s="251" t="s">
        <v>404</v>
      </c>
      <c r="H4" s="251" t="s">
        <v>405</v>
      </c>
      <c r="I4" s="251" t="s">
        <v>406</v>
      </c>
      <c r="J4" s="251" t="s">
        <v>407</v>
      </c>
      <c r="K4" s="251" t="s">
        <v>486</v>
      </c>
      <c r="L4" s="251" t="s">
        <v>487</v>
      </c>
      <c r="M4" s="251" t="s">
        <v>488</v>
      </c>
      <c r="N4" s="251" t="s">
        <v>501</v>
      </c>
      <c r="O4" s="251" t="s">
        <v>489</v>
      </c>
      <c r="P4" s="251" t="s">
        <v>490</v>
      </c>
      <c r="Q4" s="251" t="s">
        <v>408</v>
      </c>
      <c r="R4" s="251" t="s">
        <v>491</v>
      </c>
      <c r="S4" s="251" t="s">
        <v>492</v>
      </c>
      <c r="T4" s="252" t="s">
        <v>409</v>
      </c>
      <c r="U4" s="252" t="s">
        <v>410</v>
      </c>
      <c r="V4" s="252" t="s">
        <v>502</v>
      </c>
      <c r="W4" s="252" t="s">
        <v>495</v>
      </c>
      <c r="X4" s="252" t="s">
        <v>496</v>
      </c>
      <c r="Y4" s="253" t="s">
        <v>427</v>
      </c>
      <c r="Z4" s="253" t="s">
        <v>428</v>
      </c>
      <c r="AA4" s="253" t="s">
        <v>429</v>
      </c>
      <c r="AB4" s="253" t="s">
        <v>497</v>
      </c>
      <c r="AC4" s="253" t="s">
        <v>498</v>
      </c>
      <c r="AD4" s="254" t="s">
        <v>430</v>
      </c>
      <c r="AE4" s="254" t="s">
        <v>431</v>
      </c>
      <c r="AF4" s="254" t="s">
        <v>432</v>
      </c>
      <c r="AG4" s="254" t="s">
        <v>433</v>
      </c>
      <c r="AH4" s="254" t="s">
        <v>434</v>
      </c>
      <c r="AI4" s="251" t="s">
        <v>858</v>
      </c>
      <c r="AJ4" s="251" t="s">
        <v>859</v>
      </c>
      <c r="AK4" s="251" t="s">
        <v>860</v>
      </c>
      <c r="AL4" s="251" t="s">
        <v>861</v>
      </c>
    </row>
    <row r="5" spans="1:38">
      <c r="A5">
        <v>1</v>
      </c>
      <c r="B5" s="249">
        <f>+'1 -sredstva'!D2</f>
        <v>0</v>
      </c>
      <c r="C5" t="str">
        <f>+'1 -sredstva'!F2</f>
        <v/>
      </c>
      <c r="D5" s="419">
        <f>+'1 -sredstva'!D3</f>
        <v>0</v>
      </c>
      <c r="E5" t="e">
        <f ca="1">_xlfn.IFNA(IF(A5=0,0,+VLOOKUP($A5,'1v -ostali'!$A$14:$R$517,E$3,FALSE)),"")</f>
        <v>#NAME?</v>
      </c>
      <c r="G5" t="e">
        <f ca="1">+_xlfn.IFNA(VLOOKUP($A5,'1v -ostali'!$A$14:$N$517,G$3,FALSE),"")</f>
        <v>#NAME?</v>
      </c>
      <c r="H5" t="e">
        <f ca="1">+_xlfn.IFNA(VLOOKUP($A5,'1v -ostali'!$A$14:$R$517,H$3,FALSE),"")</f>
        <v>#NAME?</v>
      </c>
      <c r="I5" t="e">
        <f ca="1">+_xlfn.IFNA(VLOOKUP($A5,'1v -ostali'!$A$14:R$517,I$3,FALSE),"")</f>
        <v>#NAME?</v>
      </c>
      <c r="J5" t="e">
        <f ca="1">+_xlfn.IFNA(VLOOKUP($A5,'1v -ostali'!$A$14:R$517,J$3,FALSE),"")</f>
        <v>#NAME?</v>
      </c>
      <c r="K5" t="e">
        <f ca="1">+_xlfn.IFNA(VLOOKUP($A5,'1v -ostali'!$A$14:R$517,K$3,FALSE),"")</f>
        <v>#NAME?</v>
      </c>
      <c r="L5" t="e">
        <f ca="1">+_xlfn.IFNA(IF(K5&gt;0,VLOOKUP($A5,'1v -ostali'!$A$14:R$517,L$3,FALSE),""),"")</f>
        <v>#NAME?</v>
      </c>
      <c r="M5" t="e">
        <f ca="1">+_xlfn.IFNA(IF(K5&gt;0,VLOOKUP($A5,'1v -ostali'!$A$14:R$517,M$3,FALSE),""),"")</f>
        <v>#NAME?</v>
      </c>
      <c r="N5" t="e">
        <f ca="1">+_xlfn.IFNA(VLOOKUP($A5,'1v -ostali'!$A$14:R$517,N$3,FALSE),"")</f>
        <v>#NAME?</v>
      </c>
      <c r="O5" t="e">
        <f ca="1">+_xlfn.IFNA(IF(K5&gt;0,"",VLOOKUP($A5,'1v -ostali'!$A$14:R$517,O$3,FALSE)),"")</f>
        <v>#NAME?</v>
      </c>
      <c r="P5" t="e">
        <f ca="1">+_xlfn.IFNA(IF(K5&gt;0,"",VLOOKUP($A5,'1v -ostali'!$A$14:R$517,P$3,FALSE)),"")</f>
        <v>#NAME?</v>
      </c>
      <c r="T5" s="44" t="e">
        <f ca="1">_xlfn.IFNA(VLOOKUP($A5,'1v -ostali'!$A$14:AD$517,T$3,FALSE),"")</f>
        <v>#NAME?</v>
      </c>
      <c r="U5" s="44" t="e">
        <f ca="1">_xlfn.IFNA(VLOOKUP($A5,'1v -ostali'!$A$14:AD$517,U$3,FALSE),"")</f>
        <v>#NAME?</v>
      </c>
      <c r="V5" s="44" t="str">
        <f ca="1">+IFERROR(T5+U5,"")</f>
        <v/>
      </c>
      <c r="W5" s="44" t="e">
        <f ca="1">_xlfn.IFNA(VLOOKUP($A5,'1v -ostali'!$A$14:AD$517,W$3,FALSE)/12,"")</f>
        <v>#NAME?</v>
      </c>
      <c r="X5" s="44" t="e">
        <f ca="1">_xlfn.IFNA(VLOOKUP($A5,'1v -ostali'!$A$14:AD$517,X$3,FALSE),"")</f>
        <v>#NAME?</v>
      </c>
      <c r="Y5" s="44" t="e">
        <f ca="1">_xlfn.IFNA(VLOOKUP($A5,'1v -ostali'!$A$14:AD$517,Y$3,FALSE),"")</f>
        <v>#NAME?</v>
      </c>
      <c r="Z5" s="44" t="e">
        <f ca="1">_xlfn.IFNA(VLOOKUP($A5,'1v -ostali'!$A$14:AD$517,Z$3,FALSE),"")</f>
        <v>#NAME?</v>
      </c>
      <c r="AA5" s="44" t="str">
        <f ca="1">+IFERROR(Y5+Z5,"")</f>
        <v/>
      </c>
      <c r="AB5" s="44" t="e">
        <f ca="1">_xlfn.IFNA(VLOOKUP($A5,'1v -ostali'!$A$14:AD$517,AB$3,FALSE)/12,"")</f>
        <v>#NAME?</v>
      </c>
      <c r="AC5" s="44" t="e">
        <f ca="1">_xlfn.IFNA(VLOOKUP($A5,'1v -ostali'!$A$14:AD$517,AC$3,FALSE),"")</f>
        <v>#NAME?</v>
      </c>
      <c r="AD5" s="44" t="e">
        <f ca="1">_xlfn.IFNA(VLOOKUP($A5,'1v -ostali'!$A$14:AD$517,AD$3,FALSE),"")</f>
        <v>#NAME?</v>
      </c>
      <c r="AE5" s="44" t="e">
        <f ca="1">_xlfn.IFNA(VLOOKUP($A5,'1v -ostali'!$A$14:AD$517,AE$3,FALSE),"")</f>
        <v>#NAME?</v>
      </c>
      <c r="AF5" s="44" t="str">
        <f ca="1">+IFERROR(AD5+AE5,"")</f>
        <v/>
      </c>
      <c r="AG5" s="44" t="e">
        <f ca="1">_xlfn.IFNA(VLOOKUP($A5,'1v -ostali'!$A$14:AD$517,AG$3,FALSE)/12,"")</f>
        <v>#NAME?</v>
      </c>
      <c r="AH5" s="44" t="e">
        <f ca="1">_xlfn.IFNA(VLOOKUP($A5,'1v -ostali'!$A$14:AD$517,AH$3,FALSE),"")</f>
        <v>#NAME?</v>
      </c>
      <c r="AI5" s="44" t="str">
        <f ca="1">IFERROR(X5+AC5-AH5,"")</f>
        <v/>
      </c>
      <c r="AJ5" s="44" t="str">
        <f ca="1">+IFERROR(AI5*$AJ$1,"")</f>
        <v/>
      </c>
      <c r="AK5" s="44" t="str">
        <f ca="1">+IFERROR(AI5*(100+'1v -ostali'!$C$6)/100,"")</f>
        <v/>
      </c>
      <c r="AL5" s="44" t="str">
        <f ca="1">+IFERROR(AJ5*(100+'1v -ostali'!$C$6)/100,"")</f>
        <v/>
      </c>
    </row>
    <row r="6" spans="1:38">
      <c r="A6">
        <f>+IF(MAX(A$4:A5)+1&lt;=A$1,A5+1,0)</f>
        <v>0</v>
      </c>
      <c r="B6" s="249">
        <f>+IF(A6&gt;0,B5,0)</f>
        <v>0</v>
      </c>
      <c r="C6">
        <f>+IF(B6&gt;0,C5,0)</f>
        <v>0</v>
      </c>
      <c r="D6" s="419">
        <f>+IF(C6&gt;0,D5,0)</f>
        <v>0</v>
      </c>
      <c r="E6">
        <f>IF(A6=0,0,+VLOOKUP($A6,'1v -ostali'!$A$14:$R$517,E$3,FALSE))</f>
        <v>0</v>
      </c>
      <c r="G6">
        <f>+VLOOKUP($A6,'1v -ostali'!$A$14:$R$517,G$3,FALSE)</f>
        <v>0</v>
      </c>
      <c r="H6">
        <f>+VLOOKUP($A6,'1v -ostali'!$A$14:$R$517,H$3,FALSE)</f>
        <v>0</v>
      </c>
      <c r="I6">
        <f>+VLOOKUP($A6,'1v -ostali'!$A$14:R$517,I$3,FALSE)</f>
        <v>0</v>
      </c>
      <c r="J6">
        <f>+VLOOKUP($A6,'1v -ostali'!$A$14:R$517,J$3,FALSE)</f>
        <v>0</v>
      </c>
      <c r="K6">
        <f>+VLOOKUP($A6,'1v -ostali'!$A$14:R$517,K$3,FALSE)</f>
        <v>0</v>
      </c>
      <c r="L6" t="str">
        <f>+IF(K6&gt;0,VLOOKUP($A6,'1v -ostali'!$A$14:R$517,L$3,FALSE),"")</f>
        <v/>
      </c>
      <c r="M6" t="str">
        <f>+IF(K6&gt;0,VLOOKUP($A6,'1v -ostali'!$A$14:R$517,M$3,FALSE),"")</f>
        <v/>
      </c>
      <c r="N6">
        <f>+VLOOKUP($A6,'1v -ostali'!$A$14:R$517,K$3,FALSE)</f>
        <v>0</v>
      </c>
      <c r="O6">
        <f>IF(K6&gt;0,"",VLOOKUP($A6,'1v -ostali'!$A$14:R$517,O$3,FALSE))</f>
        <v>0</v>
      </c>
      <c r="P6">
        <f>IF(K6&gt;0,"",VLOOKUP($A6,'1v -ostali'!$A$14:R$517,P$3,FALSE))</f>
        <v>0</v>
      </c>
      <c r="T6" s="44">
        <f>VLOOKUP($A6,'1v -ostali'!$A$14:AD$517,T$3,FALSE)</f>
        <v>0</v>
      </c>
      <c r="U6" s="44">
        <f>VLOOKUP($A6,'1v -ostali'!$A$14:AD$517,U$3,FALSE)</f>
        <v>0</v>
      </c>
      <c r="V6" s="44">
        <f t="shared" ref="V6:V69" si="0">+IFERROR(T6+U6,"")</f>
        <v>0</v>
      </c>
      <c r="W6" s="44">
        <f>VLOOKUP($A6,'1v -ostali'!$A$14:AD$517,W$3,FALSE)/12</f>
        <v>0</v>
      </c>
      <c r="X6" s="44">
        <f>VLOOKUP($A6,'1v -ostali'!$A$14:AD$517,X$3,FALSE)</f>
        <v>0</v>
      </c>
      <c r="Y6" s="44">
        <f>VLOOKUP($A6,'1v -ostali'!$A$14:AD$517,Y$3,FALSE)</f>
        <v>0</v>
      </c>
      <c r="Z6" s="44">
        <f>VLOOKUP($A6,'1v -ostali'!$A$14:AD$517,Z$3,FALSE)</f>
        <v>0</v>
      </c>
      <c r="AA6" s="44">
        <f t="shared" ref="AA6:AA69" si="1">+IFERROR(Y6+Z6,"")</f>
        <v>0</v>
      </c>
      <c r="AB6" s="44">
        <f>VLOOKUP($A6,'1v -ostali'!$A$14:AD$517,AB$3,FALSE)/12</f>
        <v>0</v>
      </c>
      <c r="AC6" s="44">
        <f>VLOOKUP($A6,'1v -ostali'!$A$14:AD$517,AC$3,FALSE)</f>
        <v>0</v>
      </c>
      <c r="AD6" s="44">
        <f>VLOOKUP($A6,'1v -ostali'!$A$14:AD$517,AD$3,FALSE)</f>
        <v>0</v>
      </c>
      <c r="AE6" s="44">
        <f>VLOOKUP($A6,'1v -ostali'!$A$14:AD$517,AE$3,FALSE)</f>
        <v>0</v>
      </c>
      <c r="AF6" s="44">
        <f t="shared" ref="AF6:AF69" si="2">+IFERROR(AD6+AE6,"")</f>
        <v>0</v>
      </c>
      <c r="AG6" s="44">
        <f>VLOOKUP($A6,'1v -ostali'!$A$14:AD$517,AG$3,FALSE)/12</f>
        <v>0</v>
      </c>
      <c r="AH6" s="44">
        <f>VLOOKUP($A6,'1v -ostali'!$A$14:AD$517,AH$3,FALSE)</f>
        <v>0</v>
      </c>
      <c r="AI6" s="44">
        <f t="shared" ref="AI6:AI69" si="3">IFERROR(X6+AC6-AH6,"")</f>
        <v>0</v>
      </c>
      <c r="AJ6" s="44">
        <f t="shared" ref="AJ6:AJ69" si="4">+IFERROR(AI6*$AJ$1,"")</f>
        <v>0</v>
      </c>
      <c r="AK6" s="44">
        <f>+IFERROR(AI6*(100+'1v -ostali'!$C$6)/100,"")</f>
        <v>0</v>
      </c>
      <c r="AL6" s="44">
        <f>+IFERROR(AJ6*(100+'1v -ostali'!$C$6)/100,"")</f>
        <v>0</v>
      </c>
    </row>
    <row r="7" spans="1:38">
      <c r="A7">
        <f>+IF(MAX(A$4:A6)+1&lt;=A$1,A6+1,0)</f>
        <v>0</v>
      </c>
      <c r="B7" s="249">
        <f t="shared" ref="B7:B70" si="5">+IF(A7&gt;0,B6,0)</f>
        <v>0</v>
      </c>
      <c r="C7">
        <f t="shared" ref="C7:C70" si="6">+IF(B7&gt;0,C6,0)</f>
        <v>0</v>
      </c>
      <c r="D7" s="419">
        <f t="shared" ref="D7:D70" si="7">+IF(C7&gt;0,D6,0)</f>
        <v>0</v>
      </c>
      <c r="E7">
        <f>IF(A7=0,0,+VLOOKUP($A7,'1v -ostali'!$A$14:$R$517,E$3,FALSE))</f>
        <v>0</v>
      </c>
      <c r="G7">
        <f>+VLOOKUP($A7,'1v -ostali'!$A$14:$R$517,G$3,FALSE)</f>
        <v>0</v>
      </c>
      <c r="H7">
        <f>+VLOOKUP($A7,'1v -ostali'!$A$14:$R$517,H$3,FALSE)</f>
        <v>0</v>
      </c>
      <c r="I7">
        <f>+VLOOKUP($A7,'1v -ostali'!$A$14:R$517,I$3,FALSE)</f>
        <v>0</v>
      </c>
      <c r="J7">
        <f>+VLOOKUP($A7,'1v -ostali'!$A$14:R$517,J$3,FALSE)</f>
        <v>0</v>
      </c>
      <c r="K7">
        <f>+VLOOKUP($A7,'1v -ostali'!$A$14:R$517,K$3,FALSE)</f>
        <v>0</v>
      </c>
      <c r="L7" t="str">
        <f>+IF(K7&gt;0,VLOOKUP($A7,'1v -ostali'!$A$14:R$517,L$3,FALSE),"")</f>
        <v/>
      </c>
      <c r="M7" t="str">
        <f>+IF(K7&gt;0,VLOOKUP($A7,'1v -ostali'!$A$14:R$517,M$3,FALSE),"")</f>
        <v/>
      </c>
      <c r="N7">
        <f>+VLOOKUP($A7,'1v -ostali'!$A$14:R$517,K$3,FALSE)</f>
        <v>0</v>
      </c>
      <c r="O7">
        <f>IF(K7&gt;0,"",VLOOKUP($A7,'1v -ostali'!$A$14:R$517,O$3,FALSE))</f>
        <v>0</v>
      </c>
      <c r="P7">
        <f>IF(K7&gt;0,"",VLOOKUP($A7,'1v -ostali'!$A$14:R$517,P$3,FALSE))</f>
        <v>0</v>
      </c>
      <c r="T7" s="44">
        <f>VLOOKUP($A7,'1v -ostali'!$A$14:AD$517,T$3,FALSE)</f>
        <v>0</v>
      </c>
      <c r="U7" s="44">
        <f>VLOOKUP($A7,'1v -ostali'!$A$14:AD$517,U$3,FALSE)</f>
        <v>0</v>
      </c>
      <c r="V7" s="44">
        <f t="shared" si="0"/>
        <v>0</v>
      </c>
      <c r="W7" s="44">
        <f>VLOOKUP($A7,'1v -ostali'!$A$14:AD$517,W$3,FALSE)/12</f>
        <v>0</v>
      </c>
      <c r="X7" s="44">
        <f>VLOOKUP($A7,'1v -ostali'!$A$14:AD$517,X$3,FALSE)</f>
        <v>0</v>
      </c>
      <c r="Y7" s="44">
        <f>VLOOKUP($A7,'1v -ostali'!$A$14:AD$517,Y$3,FALSE)</f>
        <v>0</v>
      </c>
      <c r="Z7" s="44">
        <f>VLOOKUP($A7,'1v -ostali'!$A$14:AD$517,Z$3,FALSE)</f>
        <v>0</v>
      </c>
      <c r="AA7" s="44">
        <f t="shared" si="1"/>
        <v>0</v>
      </c>
      <c r="AB7" s="44">
        <f>VLOOKUP($A7,'1v -ostali'!$A$14:AD$517,AB$3,FALSE)/12</f>
        <v>0</v>
      </c>
      <c r="AC7" s="44">
        <f>VLOOKUP($A7,'1v -ostali'!$A$14:AD$517,AC$3,FALSE)</f>
        <v>0</v>
      </c>
      <c r="AD7" s="44">
        <f>VLOOKUP($A7,'1v -ostali'!$A$14:AD$517,AD$3,FALSE)</f>
        <v>0</v>
      </c>
      <c r="AE7" s="44">
        <f>VLOOKUP($A7,'1v -ostali'!$A$14:AD$517,AE$3,FALSE)</f>
        <v>0</v>
      </c>
      <c r="AF7" s="44">
        <f t="shared" si="2"/>
        <v>0</v>
      </c>
      <c r="AG7" s="44">
        <f>VLOOKUP($A7,'1v -ostali'!$A$14:AD$517,AG$3,FALSE)/12</f>
        <v>0</v>
      </c>
      <c r="AH7" s="44">
        <f>VLOOKUP($A7,'1v -ostali'!$A$14:AD$517,AH$3,FALSE)</f>
        <v>0</v>
      </c>
      <c r="AI7" s="44">
        <f t="shared" si="3"/>
        <v>0</v>
      </c>
      <c r="AJ7" s="44">
        <f t="shared" si="4"/>
        <v>0</v>
      </c>
      <c r="AK7" s="44">
        <f>+IFERROR(AI7*(100+'1v -ostali'!$C$6)/100,"")</f>
        <v>0</v>
      </c>
      <c r="AL7" s="44">
        <f>+IFERROR(AJ7*(100+'1v -ostali'!$C$6)/100,"")</f>
        <v>0</v>
      </c>
    </row>
    <row r="8" spans="1:38">
      <c r="A8">
        <f>+IF(MAX(A$4:A7)+1&lt;=A$1,A7+1,0)</f>
        <v>0</v>
      </c>
      <c r="B8" s="249">
        <f t="shared" si="5"/>
        <v>0</v>
      </c>
      <c r="C8">
        <f t="shared" si="6"/>
        <v>0</v>
      </c>
      <c r="D8" s="419">
        <f t="shared" si="7"/>
        <v>0</v>
      </c>
      <c r="E8">
        <f>IF(A8=0,0,+VLOOKUP($A8,'1v -ostali'!$A$14:$R$517,E$3,FALSE))</f>
        <v>0</v>
      </c>
      <c r="G8">
        <f>+VLOOKUP($A8,'1v -ostali'!$A$14:$R$517,G$3,FALSE)</f>
        <v>0</v>
      </c>
      <c r="H8">
        <f>+VLOOKUP($A8,'1v -ostali'!$A$14:$R$517,H$3,FALSE)</f>
        <v>0</v>
      </c>
      <c r="I8">
        <f>+VLOOKUP($A8,'1v -ostali'!$A$14:R$517,I$3,FALSE)</f>
        <v>0</v>
      </c>
      <c r="J8">
        <f>+VLOOKUP($A8,'1v -ostali'!$A$14:R$517,J$3,FALSE)</f>
        <v>0</v>
      </c>
      <c r="K8">
        <f>+VLOOKUP($A8,'1v -ostali'!$A$14:R$517,K$3,FALSE)</f>
        <v>0</v>
      </c>
      <c r="L8" t="str">
        <f>+IF(K8&gt;0,VLOOKUP($A8,'1v -ostali'!$A$14:R$517,L$3,FALSE),"")</f>
        <v/>
      </c>
      <c r="M8" t="str">
        <f>+IF(K8&gt;0,VLOOKUP($A8,'1v -ostali'!$A$14:R$517,M$3,FALSE),"")</f>
        <v/>
      </c>
      <c r="N8">
        <f>+VLOOKUP($A8,'1v -ostali'!$A$14:R$517,K$3,FALSE)</f>
        <v>0</v>
      </c>
      <c r="O8">
        <f>IF(K8&gt;0,"",VLOOKUP($A8,'1v -ostali'!$A$14:R$517,O$3,FALSE))</f>
        <v>0</v>
      </c>
      <c r="P8">
        <f>IF(K8&gt;0,"",VLOOKUP($A8,'1v -ostali'!$A$14:R$517,P$3,FALSE))</f>
        <v>0</v>
      </c>
      <c r="T8" s="44">
        <f>VLOOKUP($A8,'1v -ostali'!$A$14:AD$517,T$3,FALSE)</f>
        <v>0</v>
      </c>
      <c r="U8" s="44">
        <f>VLOOKUP($A8,'1v -ostali'!$A$14:AD$517,U$3,FALSE)</f>
        <v>0</v>
      </c>
      <c r="V8" s="44">
        <f t="shared" si="0"/>
        <v>0</v>
      </c>
      <c r="W8" s="44">
        <f>VLOOKUP($A8,'1v -ostali'!$A$14:AD$517,W$3,FALSE)/12</f>
        <v>0</v>
      </c>
      <c r="X8" s="44">
        <f>VLOOKUP($A8,'1v -ostali'!$A$14:AD$517,X$3,FALSE)</f>
        <v>0</v>
      </c>
      <c r="Y8" s="44">
        <f>VLOOKUP($A8,'1v -ostali'!$A$14:AD$517,Y$3,FALSE)</f>
        <v>0</v>
      </c>
      <c r="Z8" s="44">
        <f>VLOOKUP($A8,'1v -ostali'!$A$14:AD$517,Z$3,FALSE)</f>
        <v>0</v>
      </c>
      <c r="AA8" s="44">
        <f t="shared" si="1"/>
        <v>0</v>
      </c>
      <c r="AB8" s="44">
        <f>VLOOKUP($A8,'1v -ostali'!$A$14:AD$517,AB$3,FALSE)/12</f>
        <v>0</v>
      </c>
      <c r="AC8" s="44">
        <f>VLOOKUP($A8,'1v -ostali'!$A$14:AD$517,AC$3,FALSE)</f>
        <v>0</v>
      </c>
      <c r="AD8" s="44">
        <f>VLOOKUP($A8,'1v -ostali'!$A$14:AD$517,AD$3,FALSE)</f>
        <v>0</v>
      </c>
      <c r="AE8" s="44">
        <f>VLOOKUP($A8,'1v -ostali'!$A$14:AD$517,AE$3,FALSE)</f>
        <v>0</v>
      </c>
      <c r="AF8" s="44">
        <f t="shared" si="2"/>
        <v>0</v>
      </c>
      <c r="AG8" s="44">
        <f>VLOOKUP($A8,'1v -ostali'!$A$14:AD$517,AG$3,FALSE)/12</f>
        <v>0</v>
      </c>
      <c r="AH8" s="44">
        <f>VLOOKUP($A8,'1v -ostali'!$A$14:AD$517,AH$3,FALSE)</f>
        <v>0</v>
      </c>
      <c r="AI8" s="44">
        <f t="shared" si="3"/>
        <v>0</v>
      </c>
      <c r="AJ8" s="44">
        <f t="shared" si="4"/>
        <v>0</v>
      </c>
      <c r="AK8" s="44">
        <f>+IFERROR(AI8*(100+'1v -ostali'!$C$6)/100,"")</f>
        <v>0</v>
      </c>
      <c r="AL8" s="44">
        <f>+IFERROR(AJ8*(100+'1v -ostali'!$C$6)/100,"")</f>
        <v>0</v>
      </c>
    </row>
    <row r="9" spans="1:38">
      <c r="A9">
        <f>+IF(MAX(A$4:A8)+1&lt;=A$1,A8+1,0)</f>
        <v>0</v>
      </c>
      <c r="B9" s="249">
        <f t="shared" si="5"/>
        <v>0</v>
      </c>
      <c r="C9">
        <f t="shared" si="6"/>
        <v>0</v>
      </c>
      <c r="D9" s="419">
        <f t="shared" si="7"/>
        <v>0</v>
      </c>
      <c r="E9">
        <f>IF(A9=0,0,+VLOOKUP($A9,'1v -ostali'!$A$14:$R$517,E$3,FALSE))</f>
        <v>0</v>
      </c>
      <c r="G9">
        <f>+VLOOKUP($A9,'1v -ostali'!$A$14:$R$517,G$3,FALSE)</f>
        <v>0</v>
      </c>
      <c r="H9">
        <f>+VLOOKUP($A9,'1v -ostali'!$A$14:$R$517,H$3,FALSE)</f>
        <v>0</v>
      </c>
      <c r="I9">
        <f>+VLOOKUP($A9,'1v -ostali'!$A$14:R$517,I$3,FALSE)</f>
        <v>0</v>
      </c>
      <c r="J9">
        <f>+VLOOKUP($A9,'1v -ostali'!$A$14:R$517,J$3,FALSE)</f>
        <v>0</v>
      </c>
      <c r="K9">
        <f>+VLOOKUP($A9,'1v -ostali'!$A$14:R$517,K$3,FALSE)</f>
        <v>0</v>
      </c>
      <c r="L9" t="str">
        <f>+IF(K9&gt;0,VLOOKUP($A9,'1v -ostali'!$A$14:R$517,L$3,FALSE),"")</f>
        <v/>
      </c>
      <c r="M9" t="str">
        <f>+IF(K9&gt;0,VLOOKUP($A9,'1v -ostali'!$A$14:R$517,M$3,FALSE),"")</f>
        <v/>
      </c>
      <c r="N9">
        <f>+VLOOKUP($A9,'1v -ostali'!$A$14:R$517,K$3,FALSE)</f>
        <v>0</v>
      </c>
      <c r="O9">
        <f>IF(K9&gt;0,"",VLOOKUP($A9,'1v -ostali'!$A$14:R$517,O$3,FALSE))</f>
        <v>0</v>
      </c>
      <c r="P9">
        <f>IF(K9&gt;0,"",VLOOKUP($A9,'1v -ostali'!$A$14:R$517,P$3,FALSE))</f>
        <v>0</v>
      </c>
      <c r="T9" s="44">
        <f>VLOOKUP($A9,'1v -ostali'!$A$14:AD$517,T$3,FALSE)</f>
        <v>0</v>
      </c>
      <c r="U9" s="44">
        <f>VLOOKUP($A9,'1v -ostali'!$A$14:AD$517,U$3,FALSE)</f>
        <v>0</v>
      </c>
      <c r="V9" s="44">
        <f t="shared" si="0"/>
        <v>0</v>
      </c>
      <c r="W9" s="44">
        <f>VLOOKUP($A9,'1v -ostali'!$A$14:AD$517,W$3,FALSE)/12</f>
        <v>0</v>
      </c>
      <c r="X9" s="44">
        <f>VLOOKUP($A9,'1v -ostali'!$A$14:AD$517,X$3,FALSE)</f>
        <v>0</v>
      </c>
      <c r="Y9" s="44">
        <f>VLOOKUP($A9,'1v -ostali'!$A$14:AD$517,Y$3,FALSE)</f>
        <v>0</v>
      </c>
      <c r="Z9" s="44">
        <f>VLOOKUP($A9,'1v -ostali'!$A$14:AD$517,Z$3,FALSE)</f>
        <v>0</v>
      </c>
      <c r="AA9" s="44">
        <f t="shared" si="1"/>
        <v>0</v>
      </c>
      <c r="AB9" s="44">
        <f>VLOOKUP($A9,'1v -ostali'!$A$14:AD$517,AB$3,FALSE)/12</f>
        <v>0</v>
      </c>
      <c r="AC9" s="44">
        <f>VLOOKUP($A9,'1v -ostali'!$A$14:AD$517,AC$3,FALSE)</f>
        <v>0</v>
      </c>
      <c r="AD9" s="44">
        <f>VLOOKUP($A9,'1v -ostali'!$A$14:AD$517,AD$3,FALSE)</f>
        <v>0</v>
      </c>
      <c r="AE9" s="44">
        <f>VLOOKUP($A9,'1v -ostali'!$A$14:AD$517,AE$3,FALSE)</f>
        <v>0</v>
      </c>
      <c r="AF9" s="44">
        <f t="shared" si="2"/>
        <v>0</v>
      </c>
      <c r="AG9" s="44">
        <f>VLOOKUP($A9,'1v -ostali'!$A$14:AD$517,AG$3,FALSE)/12</f>
        <v>0</v>
      </c>
      <c r="AH9" s="44">
        <f>VLOOKUP($A9,'1v -ostali'!$A$14:AD$517,AH$3,FALSE)</f>
        <v>0</v>
      </c>
      <c r="AI9" s="44">
        <f t="shared" si="3"/>
        <v>0</v>
      </c>
      <c r="AJ9" s="44">
        <f t="shared" si="4"/>
        <v>0</v>
      </c>
      <c r="AK9" s="44">
        <f>+IFERROR(AI9*(100+'1v -ostali'!$C$6)/100,"")</f>
        <v>0</v>
      </c>
      <c r="AL9" s="44">
        <f>+IFERROR(AJ9*(100+'1v -ostali'!$C$6)/100,"")</f>
        <v>0</v>
      </c>
    </row>
    <row r="10" spans="1:38">
      <c r="A10">
        <f>+IF(MAX(A$4:A9)+1&lt;=A$1,A9+1,0)</f>
        <v>0</v>
      </c>
      <c r="B10" s="249">
        <f t="shared" si="5"/>
        <v>0</v>
      </c>
      <c r="C10">
        <f t="shared" si="6"/>
        <v>0</v>
      </c>
      <c r="D10" s="419">
        <f t="shared" si="7"/>
        <v>0</v>
      </c>
      <c r="E10">
        <f>IF(A10=0,0,+VLOOKUP($A10,'1v -ostali'!$A$14:$R$517,E$3,FALSE))</f>
        <v>0</v>
      </c>
      <c r="G10">
        <f>+VLOOKUP($A10,'1v -ostali'!$A$14:$R$517,G$3,FALSE)</f>
        <v>0</v>
      </c>
      <c r="H10">
        <f>+VLOOKUP($A10,'1v -ostali'!$A$14:$R$517,H$3,FALSE)</f>
        <v>0</v>
      </c>
      <c r="I10">
        <f>+VLOOKUP($A10,'1v -ostali'!$A$14:R$517,I$3,FALSE)</f>
        <v>0</v>
      </c>
      <c r="J10">
        <f>+VLOOKUP($A10,'1v -ostali'!$A$14:R$517,J$3,FALSE)</f>
        <v>0</v>
      </c>
      <c r="K10">
        <f>+VLOOKUP($A10,'1v -ostali'!$A$14:R$517,K$3,FALSE)</f>
        <v>0</v>
      </c>
      <c r="L10" t="str">
        <f>+IF(K10&gt;0,VLOOKUP($A10,'1v -ostali'!$A$14:R$517,L$3,FALSE),"")</f>
        <v/>
      </c>
      <c r="M10" t="str">
        <f>+IF(K10&gt;0,VLOOKUP($A10,'1v -ostali'!$A$14:R$517,M$3,FALSE),"")</f>
        <v/>
      </c>
      <c r="N10">
        <f>+VLOOKUP($A10,'1v -ostali'!$A$14:R$517,K$3,FALSE)</f>
        <v>0</v>
      </c>
      <c r="O10">
        <f>IF(K10&gt;0,"",VLOOKUP($A10,'1v -ostali'!$A$14:R$517,O$3,FALSE))</f>
        <v>0</v>
      </c>
      <c r="P10">
        <f>IF(K10&gt;0,"",VLOOKUP($A10,'1v -ostali'!$A$14:R$517,P$3,FALSE))</f>
        <v>0</v>
      </c>
      <c r="T10" s="44">
        <f>VLOOKUP($A10,'1v -ostali'!$A$14:AD$517,T$3,FALSE)</f>
        <v>0</v>
      </c>
      <c r="U10" s="44">
        <f>VLOOKUP($A10,'1v -ostali'!$A$14:AD$517,U$3,FALSE)</f>
        <v>0</v>
      </c>
      <c r="V10" s="44">
        <f t="shared" si="0"/>
        <v>0</v>
      </c>
      <c r="W10" s="44">
        <f>VLOOKUP($A10,'1v -ostali'!$A$14:AD$517,W$3,FALSE)/12</f>
        <v>0</v>
      </c>
      <c r="X10" s="44">
        <f>VLOOKUP($A10,'1v -ostali'!$A$14:AD$517,X$3,FALSE)</f>
        <v>0</v>
      </c>
      <c r="Y10" s="44">
        <f>VLOOKUP($A10,'1v -ostali'!$A$14:AD$517,Y$3,FALSE)</f>
        <v>0</v>
      </c>
      <c r="Z10" s="44">
        <f>VLOOKUP($A10,'1v -ostali'!$A$14:AD$517,Z$3,FALSE)</f>
        <v>0</v>
      </c>
      <c r="AA10" s="44">
        <f t="shared" si="1"/>
        <v>0</v>
      </c>
      <c r="AB10" s="44">
        <f>VLOOKUP($A10,'1v -ostali'!$A$14:AD$517,AB$3,FALSE)/12</f>
        <v>0</v>
      </c>
      <c r="AC10" s="44">
        <f>VLOOKUP($A10,'1v -ostali'!$A$14:AD$517,AC$3,FALSE)</f>
        <v>0</v>
      </c>
      <c r="AD10" s="44">
        <f>VLOOKUP($A10,'1v -ostali'!$A$14:AD$517,AD$3,FALSE)</f>
        <v>0</v>
      </c>
      <c r="AE10" s="44">
        <f>VLOOKUP($A10,'1v -ostali'!$A$14:AD$517,AE$3,FALSE)</f>
        <v>0</v>
      </c>
      <c r="AF10" s="44">
        <f t="shared" si="2"/>
        <v>0</v>
      </c>
      <c r="AG10" s="44">
        <f>VLOOKUP($A10,'1v -ostali'!$A$14:AD$517,AG$3,FALSE)/12</f>
        <v>0</v>
      </c>
      <c r="AH10" s="44">
        <f>VLOOKUP($A10,'1v -ostali'!$A$14:AD$517,AH$3,FALSE)</f>
        <v>0</v>
      </c>
      <c r="AI10" s="44">
        <f t="shared" si="3"/>
        <v>0</v>
      </c>
      <c r="AJ10" s="44">
        <f t="shared" si="4"/>
        <v>0</v>
      </c>
      <c r="AK10" s="44">
        <f>+IFERROR(AI10*(100+'1v -ostali'!$C$6)/100,"")</f>
        <v>0</v>
      </c>
      <c r="AL10" s="44">
        <f>+IFERROR(AJ10*(100+'1v -ostali'!$C$6)/100,"")</f>
        <v>0</v>
      </c>
    </row>
    <row r="11" spans="1:38">
      <c r="A11">
        <f>+IF(MAX(A$4:A10)+1&lt;=A$1,A10+1,0)</f>
        <v>0</v>
      </c>
      <c r="B11" s="249">
        <f t="shared" si="5"/>
        <v>0</v>
      </c>
      <c r="C11">
        <f t="shared" si="6"/>
        <v>0</v>
      </c>
      <c r="D11" s="419">
        <f t="shared" si="7"/>
        <v>0</v>
      </c>
      <c r="E11">
        <f>IF(A11=0,0,+VLOOKUP($A11,'1v -ostali'!$A$14:$R$517,E$3,FALSE))</f>
        <v>0</v>
      </c>
      <c r="G11">
        <f>+VLOOKUP($A11,'1v -ostali'!$A$14:$R$517,G$3,FALSE)</f>
        <v>0</v>
      </c>
      <c r="H11">
        <f>+VLOOKUP($A11,'1v -ostali'!$A$14:$R$517,H$3,FALSE)</f>
        <v>0</v>
      </c>
      <c r="I11">
        <f>+VLOOKUP($A11,'1v -ostali'!$A$14:R$517,I$3,FALSE)</f>
        <v>0</v>
      </c>
      <c r="J11">
        <f>+VLOOKUP($A11,'1v -ostali'!$A$14:R$517,J$3,FALSE)</f>
        <v>0</v>
      </c>
      <c r="K11">
        <f>+VLOOKUP($A11,'1v -ostali'!$A$14:R$517,K$3,FALSE)</f>
        <v>0</v>
      </c>
      <c r="L11" t="str">
        <f>+IF(K11&gt;0,VLOOKUP($A11,'1v -ostali'!$A$14:R$517,L$3,FALSE),"")</f>
        <v/>
      </c>
      <c r="M11" t="str">
        <f>+IF(K11&gt;0,VLOOKUP($A11,'1v -ostali'!$A$14:R$517,M$3,FALSE),"")</f>
        <v/>
      </c>
      <c r="N11">
        <f>+VLOOKUP($A11,'1v -ostali'!$A$14:R$517,K$3,FALSE)</f>
        <v>0</v>
      </c>
      <c r="O11">
        <f>IF(K11&gt;0,"",VLOOKUP($A11,'1v -ostali'!$A$14:R$517,O$3,FALSE))</f>
        <v>0</v>
      </c>
      <c r="P11">
        <f>IF(K11&gt;0,"",VLOOKUP($A11,'1v -ostali'!$A$14:R$517,P$3,FALSE))</f>
        <v>0</v>
      </c>
      <c r="T11" s="44">
        <f>VLOOKUP($A11,'1v -ostali'!$A$14:AD$517,T$3,FALSE)</f>
        <v>0</v>
      </c>
      <c r="U11" s="44">
        <f>VLOOKUP($A11,'1v -ostali'!$A$14:AD$517,U$3,FALSE)</f>
        <v>0</v>
      </c>
      <c r="V11" s="44">
        <f t="shared" si="0"/>
        <v>0</v>
      </c>
      <c r="W11" s="44">
        <f>VLOOKUP($A11,'1v -ostali'!$A$14:AD$517,W$3,FALSE)/12</f>
        <v>0</v>
      </c>
      <c r="X11" s="44">
        <f>VLOOKUP($A11,'1v -ostali'!$A$14:AD$517,X$3,FALSE)</f>
        <v>0</v>
      </c>
      <c r="Y11" s="44">
        <f>VLOOKUP($A11,'1v -ostali'!$A$14:AD$517,Y$3,FALSE)</f>
        <v>0</v>
      </c>
      <c r="Z11" s="44">
        <f>VLOOKUP($A11,'1v -ostali'!$A$14:AD$517,Z$3,FALSE)</f>
        <v>0</v>
      </c>
      <c r="AA11" s="44">
        <f t="shared" si="1"/>
        <v>0</v>
      </c>
      <c r="AB11" s="44">
        <f>VLOOKUP($A11,'1v -ostali'!$A$14:AD$517,AB$3,FALSE)/12</f>
        <v>0</v>
      </c>
      <c r="AC11" s="44">
        <f>VLOOKUP($A11,'1v -ostali'!$A$14:AD$517,AC$3,FALSE)</f>
        <v>0</v>
      </c>
      <c r="AD11" s="44">
        <f>VLOOKUP($A11,'1v -ostali'!$A$14:AD$517,AD$3,FALSE)</f>
        <v>0</v>
      </c>
      <c r="AE11" s="44">
        <f>VLOOKUP($A11,'1v -ostali'!$A$14:AD$517,AE$3,FALSE)</f>
        <v>0</v>
      </c>
      <c r="AF11" s="44">
        <f t="shared" si="2"/>
        <v>0</v>
      </c>
      <c r="AG11" s="44">
        <f>VLOOKUP($A11,'1v -ostali'!$A$14:AD$517,AG$3,FALSE)/12</f>
        <v>0</v>
      </c>
      <c r="AH11" s="44">
        <f>VLOOKUP($A11,'1v -ostali'!$A$14:AD$517,AH$3,FALSE)</f>
        <v>0</v>
      </c>
      <c r="AI11" s="44">
        <f t="shared" si="3"/>
        <v>0</v>
      </c>
      <c r="AJ11" s="44">
        <f t="shared" si="4"/>
        <v>0</v>
      </c>
      <c r="AK11" s="44">
        <f>+IFERROR(AI11*(100+'1v -ostali'!$C$6)/100,"")</f>
        <v>0</v>
      </c>
      <c r="AL11" s="44">
        <f>+IFERROR(AJ11*(100+'1v -ostali'!$C$6)/100,"")</f>
        <v>0</v>
      </c>
    </row>
    <row r="12" spans="1:38">
      <c r="A12">
        <f>+IF(MAX(A$4:A11)+1&lt;=A$1,A11+1,0)</f>
        <v>0</v>
      </c>
      <c r="B12" s="249">
        <f t="shared" si="5"/>
        <v>0</v>
      </c>
      <c r="C12">
        <f t="shared" si="6"/>
        <v>0</v>
      </c>
      <c r="D12" s="419">
        <f t="shared" si="7"/>
        <v>0</v>
      </c>
      <c r="E12">
        <f>IF(A12=0,0,+VLOOKUP($A12,'1v -ostali'!$A$14:$R$517,E$3,FALSE))</f>
        <v>0</v>
      </c>
      <c r="G12">
        <f>+VLOOKUP($A12,'1v -ostali'!$A$14:$R$517,G$3,FALSE)</f>
        <v>0</v>
      </c>
      <c r="H12">
        <f>+VLOOKUP($A12,'1v -ostali'!$A$14:$R$517,H$3,FALSE)</f>
        <v>0</v>
      </c>
      <c r="I12">
        <f>+VLOOKUP($A12,'1v -ostali'!$A$14:R$517,I$3,FALSE)</f>
        <v>0</v>
      </c>
      <c r="J12">
        <f>+VLOOKUP($A12,'1v -ostali'!$A$14:R$517,J$3,FALSE)</f>
        <v>0</v>
      </c>
      <c r="K12">
        <f>+VLOOKUP($A12,'1v -ostali'!$A$14:R$517,K$3,FALSE)</f>
        <v>0</v>
      </c>
      <c r="L12" t="str">
        <f>+IF(K12&gt;0,VLOOKUP($A12,'1v -ostali'!$A$14:R$517,L$3,FALSE),"")</f>
        <v/>
      </c>
      <c r="M12" t="str">
        <f>+IF(K12&gt;0,VLOOKUP($A12,'1v -ostali'!$A$14:R$517,M$3,FALSE),"")</f>
        <v/>
      </c>
      <c r="N12">
        <f>+VLOOKUP($A12,'1v -ostali'!$A$14:R$517,K$3,FALSE)</f>
        <v>0</v>
      </c>
      <c r="O12">
        <f>IF(K12&gt;0,"",VLOOKUP($A12,'1v -ostali'!$A$14:R$517,O$3,FALSE))</f>
        <v>0</v>
      </c>
      <c r="P12">
        <f>IF(K12&gt;0,"",VLOOKUP($A12,'1v -ostali'!$A$14:R$517,P$3,FALSE))</f>
        <v>0</v>
      </c>
      <c r="T12" s="44">
        <f>VLOOKUP($A12,'1v -ostali'!$A$14:AD$517,T$3,FALSE)</f>
        <v>0</v>
      </c>
      <c r="U12" s="44">
        <f>VLOOKUP($A12,'1v -ostali'!$A$14:AD$517,U$3,FALSE)</f>
        <v>0</v>
      </c>
      <c r="V12" s="44">
        <f t="shared" si="0"/>
        <v>0</v>
      </c>
      <c r="W12" s="44">
        <f>VLOOKUP($A12,'1v -ostali'!$A$14:AD$517,W$3,FALSE)/12</f>
        <v>0</v>
      </c>
      <c r="X12" s="44">
        <f>VLOOKUP($A12,'1v -ostali'!$A$14:AD$517,X$3,FALSE)</f>
        <v>0</v>
      </c>
      <c r="Y12" s="44">
        <f>VLOOKUP($A12,'1v -ostali'!$A$14:AD$517,Y$3,FALSE)</f>
        <v>0</v>
      </c>
      <c r="Z12" s="44">
        <f>VLOOKUP($A12,'1v -ostali'!$A$14:AD$517,Z$3,FALSE)</f>
        <v>0</v>
      </c>
      <c r="AA12" s="44">
        <f t="shared" si="1"/>
        <v>0</v>
      </c>
      <c r="AB12" s="44">
        <f>VLOOKUP($A12,'1v -ostali'!$A$14:AD$517,AB$3,FALSE)/12</f>
        <v>0</v>
      </c>
      <c r="AC12" s="44">
        <f>VLOOKUP($A12,'1v -ostali'!$A$14:AD$517,AC$3,FALSE)</f>
        <v>0</v>
      </c>
      <c r="AD12" s="44">
        <f>VLOOKUP($A12,'1v -ostali'!$A$14:AD$517,AD$3,FALSE)</f>
        <v>0</v>
      </c>
      <c r="AE12" s="44">
        <f>VLOOKUP($A12,'1v -ostali'!$A$14:AD$517,AE$3,FALSE)</f>
        <v>0</v>
      </c>
      <c r="AF12" s="44">
        <f t="shared" si="2"/>
        <v>0</v>
      </c>
      <c r="AG12" s="44">
        <f>VLOOKUP($A12,'1v -ostali'!$A$14:AD$517,AG$3,FALSE)/12</f>
        <v>0</v>
      </c>
      <c r="AH12" s="44">
        <f>VLOOKUP($A12,'1v -ostali'!$A$14:AD$517,AH$3,FALSE)</f>
        <v>0</v>
      </c>
      <c r="AI12" s="44">
        <f t="shared" si="3"/>
        <v>0</v>
      </c>
      <c r="AJ12" s="44">
        <f t="shared" si="4"/>
        <v>0</v>
      </c>
      <c r="AK12" s="44">
        <f>+IFERROR(AI12*(100+'1v -ostali'!$C$6)/100,"")</f>
        <v>0</v>
      </c>
      <c r="AL12" s="44">
        <f>+IFERROR(AJ12*(100+'1v -ostali'!$C$6)/100,"")</f>
        <v>0</v>
      </c>
    </row>
    <row r="13" spans="1:38">
      <c r="A13">
        <f>+IF(MAX(A$5:A12)+1&lt;=A$1,A12+1,0)</f>
        <v>0</v>
      </c>
      <c r="B13" s="249">
        <f t="shared" si="5"/>
        <v>0</v>
      </c>
      <c r="C13">
        <f t="shared" si="6"/>
        <v>0</v>
      </c>
      <c r="D13" s="419">
        <f t="shared" si="7"/>
        <v>0</v>
      </c>
      <c r="E13">
        <f>IF(A13=0,0,+VLOOKUP($A13,'1v -ostali'!$A$14:$R$517,E$3,FALSE))</f>
        <v>0</v>
      </c>
      <c r="G13">
        <f>+VLOOKUP($A13,'1v -ostali'!$A$14:$R$517,G$3,FALSE)</f>
        <v>0</v>
      </c>
      <c r="H13">
        <f>+VLOOKUP($A13,'1v -ostali'!$A$14:$R$517,H$3,FALSE)</f>
        <v>0</v>
      </c>
      <c r="I13">
        <f>+VLOOKUP($A13,'1v -ostali'!$A$14:R$517,I$3,FALSE)</f>
        <v>0</v>
      </c>
      <c r="J13">
        <f>+VLOOKUP($A13,'1v -ostali'!$A$14:R$517,J$3,FALSE)</f>
        <v>0</v>
      </c>
      <c r="K13">
        <f>+VLOOKUP($A13,'1v -ostali'!$A$14:R$517,K$3,FALSE)</f>
        <v>0</v>
      </c>
      <c r="L13" t="str">
        <f>+IF(K13&gt;0,VLOOKUP($A13,'1v -ostali'!$A$14:R$517,L$3,FALSE),"")</f>
        <v/>
      </c>
      <c r="M13" t="str">
        <f>+IF(K13&gt;0,VLOOKUP($A13,'1v -ostali'!$A$14:R$517,M$3,FALSE),"")</f>
        <v/>
      </c>
      <c r="N13">
        <f>+VLOOKUP($A13,'1v -ostali'!$A$14:R$517,K$3,FALSE)</f>
        <v>0</v>
      </c>
      <c r="O13">
        <f>IF(K13&gt;0,"",VLOOKUP($A13,'1v -ostali'!$A$14:R$517,O$3,FALSE))</f>
        <v>0</v>
      </c>
      <c r="P13">
        <f>IF(K13&gt;0,"",VLOOKUP($A13,'1v -ostali'!$A$14:R$517,P$3,FALSE))</f>
        <v>0</v>
      </c>
      <c r="T13" s="44">
        <f>VLOOKUP($A13,'1v -ostali'!$A$14:AD$517,T$3,FALSE)</f>
        <v>0</v>
      </c>
      <c r="U13" s="44">
        <f>VLOOKUP($A13,'1v -ostali'!$A$14:AD$517,U$3,FALSE)</f>
        <v>0</v>
      </c>
      <c r="V13" s="44">
        <f t="shared" si="0"/>
        <v>0</v>
      </c>
      <c r="W13" s="44">
        <f>VLOOKUP($A13,'1v -ostali'!$A$14:AD$517,W$3,FALSE)/12</f>
        <v>0</v>
      </c>
      <c r="X13" s="44">
        <f>VLOOKUP($A13,'1v -ostali'!$A$14:AD$517,X$3,FALSE)</f>
        <v>0</v>
      </c>
      <c r="Y13" s="44">
        <f>VLOOKUP($A13,'1v -ostali'!$A$14:AD$517,Y$3,FALSE)</f>
        <v>0</v>
      </c>
      <c r="Z13" s="44">
        <f>VLOOKUP($A13,'1v -ostali'!$A$14:AD$517,Z$3,FALSE)</f>
        <v>0</v>
      </c>
      <c r="AA13" s="44">
        <f t="shared" si="1"/>
        <v>0</v>
      </c>
      <c r="AB13" s="44">
        <f>VLOOKUP($A13,'1v -ostali'!$A$14:AD$517,AB$3,FALSE)/12</f>
        <v>0</v>
      </c>
      <c r="AC13" s="44">
        <f>VLOOKUP($A13,'1v -ostali'!$A$14:AD$517,AC$3,FALSE)</f>
        <v>0</v>
      </c>
      <c r="AD13" s="44">
        <f>VLOOKUP($A13,'1v -ostali'!$A$14:AD$517,AD$3,FALSE)</f>
        <v>0</v>
      </c>
      <c r="AE13" s="44">
        <f>VLOOKUP($A13,'1v -ostali'!$A$14:AD$517,AE$3,FALSE)</f>
        <v>0</v>
      </c>
      <c r="AF13" s="44">
        <f t="shared" si="2"/>
        <v>0</v>
      </c>
      <c r="AG13" s="44">
        <f>VLOOKUP($A13,'1v -ostali'!$A$14:AD$517,AG$3,FALSE)/12</f>
        <v>0</v>
      </c>
      <c r="AH13" s="44">
        <f>VLOOKUP($A13,'1v -ostali'!$A$14:AD$517,AH$3,FALSE)</f>
        <v>0</v>
      </c>
      <c r="AI13" s="44">
        <f t="shared" si="3"/>
        <v>0</v>
      </c>
      <c r="AJ13" s="44">
        <f t="shared" si="4"/>
        <v>0</v>
      </c>
      <c r="AK13" s="44">
        <f>+IFERROR(AI13*(100+'1v -ostali'!$C$6)/100,"")</f>
        <v>0</v>
      </c>
      <c r="AL13" s="44">
        <f>+IFERROR(AJ13*(100+'1v -ostali'!$C$6)/100,"")</f>
        <v>0</v>
      </c>
    </row>
    <row r="14" spans="1:38">
      <c r="A14">
        <f>+IF(MAX(A$5:A13)+1&lt;=A$1,A13+1,0)</f>
        <v>0</v>
      </c>
      <c r="B14" s="249">
        <f t="shared" si="5"/>
        <v>0</v>
      </c>
      <c r="C14">
        <f t="shared" si="6"/>
        <v>0</v>
      </c>
      <c r="D14" s="419">
        <f t="shared" si="7"/>
        <v>0</v>
      </c>
      <c r="E14">
        <f>IF(A14=0,0,+VLOOKUP($A14,'1v -ostali'!$A$14:$R$517,E$3,FALSE))</f>
        <v>0</v>
      </c>
      <c r="G14">
        <f>+VLOOKUP($A14,'1v -ostali'!$A$14:$R$517,G$3,FALSE)</f>
        <v>0</v>
      </c>
      <c r="H14">
        <f>+VLOOKUP($A14,'1v -ostali'!$A$14:$R$517,H$3,FALSE)</f>
        <v>0</v>
      </c>
      <c r="I14">
        <f>+VLOOKUP($A14,'1v -ostali'!$A$14:R$517,I$3,FALSE)</f>
        <v>0</v>
      </c>
      <c r="J14">
        <f>+VLOOKUP($A14,'1v -ostali'!$A$14:R$517,J$3,FALSE)</f>
        <v>0</v>
      </c>
      <c r="K14">
        <f>+VLOOKUP($A14,'1v -ostali'!$A$14:R$517,K$3,FALSE)</f>
        <v>0</v>
      </c>
      <c r="L14" t="str">
        <f>+IF(K14&gt;0,VLOOKUP($A14,'1v -ostali'!$A$14:R$517,L$3,FALSE),"")</f>
        <v/>
      </c>
      <c r="M14" t="str">
        <f>+IF(K14&gt;0,VLOOKUP($A14,'1v -ostali'!$A$14:R$517,M$3,FALSE),"")</f>
        <v/>
      </c>
      <c r="N14">
        <f>+VLOOKUP($A14,'1v -ostali'!$A$14:R$517,K$3,FALSE)</f>
        <v>0</v>
      </c>
      <c r="O14">
        <f>IF(K14&gt;0,"",VLOOKUP($A14,'1v -ostali'!$A$14:R$517,O$3,FALSE))</f>
        <v>0</v>
      </c>
      <c r="P14">
        <f>IF(K14&gt;0,"",VLOOKUP($A14,'1v -ostali'!$A$14:R$517,P$3,FALSE))</f>
        <v>0</v>
      </c>
      <c r="T14" s="44">
        <f>VLOOKUP($A14,'1v -ostali'!$A$14:AD$517,T$3,FALSE)</f>
        <v>0</v>
      </c>
      <c r="U14" s="44">
        <f>VLOOKUP($A14,'1v -ostali'!$A$14:AD$517,U$3,FALSE)</f>
        <v>0</v>
      </c>
      <c r="V14" s="44">
        <f t="shared" si="0"/>
        <v>0</v>
      </c>
      <c r="W14" s="44">
        <f>VLOOKUP($A14,'1v -ostali'!$A$14:AD$517,W$3,FALSE)/12</f>
        <v>0</v>
      </c>
      <c r="X14" s="44">
        <f>VLOOKUP($A14,'1v -ostali'!$A$14:AD$517,X$3,FALSE)</f>
        <v>0</v>
      </c>
      <c r="Y14" s="44">
        <f>VLOOKUP($A14,'1v -ostali'!$A$14:AD$517,Y$3,FALSE)</f>
        <v>0</v>
      </c>
      <c r="Z14" s="44">
        <f>VLOOKUP($A14,'1v -ostali'!$A$14:AD$517,Z$3,FALSE)</f>
        <v>0</v>
      </c>
      <c r="AA14" s="44">
        <f t="shared" si="1"/>
        <v>0</v>
      </c>
      <c r="AB14" s="44">
        <f>VLOOKUP($A14,'1v -ostali'!$A$14:AD$517,AB$3,FALSE)/12</f>
        <v>0</v>
      </c>
      <c r="AC14" s="44">
        <f>VLOOKUP($A14,'1v -ostali'!$A$14:AD$517,AC$3,FALSE)</f>
        <v>0</v>
      </c>
      <c r="AD14" s="44">
        <f>VLOOKUP($A14,'1v -ostali'!$A$14:AD$517,AD$3,FALSE)</f>
        <v>0</v>
      </c>
      <c r="AE14" s="44">
        <f>VLOOKUP($A14,'1v -ostali'!$A$14:AD$517,AE$3,FALSE)</f>
        <v>0</v>
      </c>
      <c r="AF14" s="44">
        <f t="shared" si="2"/>
        <v>0</v>
      </c>
      <c r="AG14" s="44">
        <f>VLOOKUP($A14,'1v -ostali'!$A$14:AD$517,AG$3,FALSE)/12</f>
        <v>0</v>
      </c>
      <c r="AH14" s="44">
        <f>VLOOKUP($A14,'1v -ostali'!$A$14:AD$517,AH$3,FALSE)</f>
        <v>0</v>
      </c>
      <c r="AI14" s="44">
        <f t="shared" si="3"/>
        <v>0</v>
      </c>
      <c r="AJ14" s="44">
        <f t="shared" si="4"/>
        <v>0</v>
      </c>
      <c r="AK14" s="44">
        <f>+IFERROR(AI14*(100+'1v -ostali'!$C$6)/100,"")</f>
        <v>0</v>
      </c>
      <c r="AL14" s="44">
        <f>+IFERROR(AJ14*(100+'1v -ostali'!$C$6)/100,"")</f>
        <v>0</v>
      </c>
    </row>
    <row r="15" spans="1:38">
      <c r="A15">
        <f>+IF(MAX(A$5:A14)+1&lt;=A$1,A14+1,0)</f>
        <v>0</v>
      </c>
      <c r="B15" s="249">
        <f t="shared" si="5"/>
        <v>0</v>
      </c>
      <c r="C15">
        <f t="shared" si="6"/>
        <v>0</v>
      </c>
      <c r="D15" s="419">
        <f t="shared" si="7"/>
        <v>0</v>
      </c>
      <c r="E15">
        <f>IF(A15=0,0,+VLOOKUP($A15,'1v -ostali'!$A$14:$R$517,E$3,FALSE))</f>
        <v>0</v>
      </c>
      <c r="G15">
        <f>+VLOOKUP($A15,'1v -ostali'!$A$14:$R$517,G$3,FALSE)</f>
        <v>0</v>
      </c>
      <c r="H15">
        <f>+VLOOKUP($A15,'1v -ostali'!$A$14:$R$517,H$3,FALSE)</f>
        <v>0</v>
      </c>
      <c r="I15">
        <f>+VLOOKUP($A15,'1v -ostali'!$A$14:R$517,I$3,FALSE)</f>
        <v>0</v>
      </c>
      <c r="J15">
        <f>+VLOOKUP($A15,'1v -ostali'!$A$14:R$517,J$3,FALSE)</f>
        <v>0</v>
      </c>
      <c r="K15">
        <f>+VLOOKUP($A15,'1v -ostali'!$A$14:R$517,K$3,FALSE)</f>
        <v>0</v>
      </c>
      <c r="L15" t="str">
        <f>+IF(K15&gt;0,VLOOKUP($A15,'1v -ostali'!$A$14:R$517,L$3,FALSE),"")</f>
        <v/>
      </c>
      <c r="M15" t="str">
        <f>+IF(K15&gt;0,VLOOKUP($A15,'1v -ostali'!$A$14:R$517,M$3,FALSE),"")</f>
        <v/>
      </c>
      <c r="N15">
        <f>+VLOOKUP($A15,'1v -ostali'!$A$14:R$517,K$3,FALSE)</f>
        <v>0</v>
      </c>
      <c r="O15">
        <f>IF(K15&gt;0,"",VLOOKUP($A15,'1v -ostali'!$A$14:R$517,O$3,FALSE))</f>
        <v>0</v>
      </c>
      <c r="P15">
        <f>IF(K15&gt;0,"",VLOOKUP($A15,'1v -ostali'!$A$14:R$517,P$3,FALSE))</f>
        <v>0</v>
      </c>
      <c r="T15" s="44">
        <f>VLOOKUP($A15,'1v -ostali'!$A$14:AD$517,T$3,FALSE)</f>
        <v>0</v>
      </c>
      <c r="U15" s="44">
        <f>VLOOKUP($A15,'1v -ostali'!$A$14:AD$517,U$3,FALSE)</f>
        <v>0</v>
      </c>
      <c r="V15" s="44">
        <f t="shared" si="0"/>
        <v>0</v>
      </c>
      <c r="W15" s="44">
        <f>VLOOKUP($A15,'1v -ostali'!$A$14:AD$517,W$3,FALSE)/12</f>
        <v>0</v>
      </c>
      <c r="X15" s="44">
        <f>VLOOKUP($A15,'1v -ostali'!$A$14:AD$517,X$3,FALSE)</f>
        <v>0</v>
      </c>
      <c r="Y15" s="44">
        <f>VLOOKUP($A15,'1v -ostali'!$A$14:AD$517,Y$3,FALSE)</f>
        <v>0</v>
      </c>
      <c r="Z15" s="44">
        <f>VLOOKUP($A15,'1v -ostali'!$A$14:AD$517,Z$3,FALSE)</f>
        <v>0</v>
      </c>
      <c r="AA15" s="44">
        <f t="shared" si="1"/>
        <v>0</v>
      </c>
      <c r="AB15" s="44">
        <f>VLOOKUP($A15,'1v -ostali'!$A$14:AD$517,AB$3,FALSE)/12</f>
        <v>0</v>
      </c>
      <c r="AC15" s="44">
        <f>VLOOKUP($A15,'1v -ostali'!$A$14:AD$517,AC$3,FALSE)</f>
        <v>0</v>
      </c>
      <c r="AD15" s="44">
        <f>VLOOKUP($A15,'1v -ostali'!$A$14:AD$517,AD$3,FALSE)</f>
        <v>0</v>
      </c>
      <c r="AE15" s="44">
        <f>VLOOKUP($A15,'1v -ostali'!$A$14:AD$517,AE$3,FALSE)</f>
        <v>0</v>
      </c>
      <c r="AF15" s="44">
        <f t="shared" si="2"/>
        <v>0</v>
      </c>
      <c r="AG15" s="44">
        <f>VLOOKUP($A15,'1v -ostali'!$A$14:AD$517,AG$3,FALSE)/12</f>
        <v>0</v>
      </c>
      <c r="AH15" s="44">
        <f>VLOOKUP($A15,'1v -ostali'!$A$14:AD$517,AH$3,FALSE)</f>
        <v>0</v>
      </c>
      <c r="AI15" s="44">
        <f t="shared" si="3"/>
        <v>0</v>
      </c>
      <c r="AJ15" s="44">
        <f t="shared" si="4"/>
        <v>0</v>
      </c>
      <c r="AK15" s="44">
        <f>+IFERROR(AI15*(100+'1v -ostali'!$C$6)/100,"")</f>
        <v>0</v>
      </c>
      <c r="AL15" s="44">
        <f>+IFERROR(AJ15*(100+'1v -ostali'!$C$6)/100,"")</f>
        <v>0</v>
      </c>
    </row>
    <row r="16" spans="1:38">
      <c r="A16">
        <f>+IF(MAX(A$5:A15)+1&lt;=A$1,A15+1,0)</f>
        <v>0</v>
      </c>
      <c r="B16" s="249">
        <f t="shared" si="5"/>
        <v>0</v>
      </c>
      <c r="C16">
        <f t="shared" si="6"/>
        <v>0</v>
      </c>
      <c r="D16" s="419">
        <f t="shared" si="7"/>
        <v>0</v>
      </c>
      <c r="E16">
        <f>IF(A16=0,0,+VLOOKUP($A16,'1v -ostali'!$A$14:$R$517,E$3,FALSE))</f>
        <v>0</v>
      </c>
      <c r="G16">
        <f>+VLOOKUP($A16,'1v -ostali'!$A$14:$R$517,G$3,FALSE)</f>
        <v>0</v>
      </c>
      <c r="H16">
        <f>+VLOOKUP($A16,'1v -ostali'!$A$14:$R$517,H$3,FALSE)</f>
        <v>0</v>
      </c>
      <c r="I16">
        <f>+VLOOKUP($A16,'1v -ostali'!$A$14:R$517,I$3,FALSE)</f>
        <v>0</v>
      </c>
      <c r="J16">
        <f>+VLOOKUP($A16,'1v -ostali'!$A$14:R$517,J$3,FALSE)</f>
        <v>0</v>
      </c>
      <c r="K16">
        <f>+VLOOKUP($A16,'1v -ostali'!$A$14:R$517,K$3,FALSE)</f>
        <v>0</v>
      </c>
      <c r="L16" t="str">
        <f>+IF(K16&gt;0,VLOOKUP($A16,'1v -ostali'!$A$14:R$517,L$3,FALSE),"")</f>
        <v/>
      </c>
      <c r="M16" t="str">
        <f>+IF(K16&gt;0,VLOOKUP($A16,'1v -ostali'!$A$14:R$517,M$3,FALSE),"")</f>
        <v/>
      </c>
      <c r="N16">
        <f>+VLOOKUP($A16,'1v -ostali'!$A$14:R$517,K$3,FALSE)</f>
        <v>0</v>
      </c>
      <c r="O16">
        <f>IF(K16&gt;0,"",VLOOKUP($A16,'1v -ostali'!$A$14:R$517,O$3,FALSE))</f>
        <v>0</v>
      </c>
      <c r="P16">
        <f>IF(K16&gt;0,"",VLOOKUP($A16,'1v -ostali'!$A$14:R$517,P$3,FALSE))</f>
        <v>0</v>
      </c>
      <c r="T16" s="44">
        <f>VLOOKUP($A16,'1v -ostali'!$A$14:AD$517,T$3,FALSE)</f>
        <v>0</v>
      </c>
      <c r="U16" s="44">
        <f>VLOOKUP($A16,'1v -ostali'!$A$14:AD$517,U$3,FALSE)</f>
        <v>0</v>
      </c>
      <c r="V16" s="44">
        <f t="shared" si="0"/>
        <v>0</v>
      </c>
      <c r="W16" s="44">
        <f>VLOOKUP($A16,'1v -ostali'!$A$14:AD$517,W$3,FALSE)/12</f>
        <v>0</v>
      </c>
      <c r="X16" s="44">
        <f>VLOOKUP($A16,'1v -ostali'!$A$14:AD$517,X$3,FALSE)</f>
        <v>0</v>
      </c>
      <c r="Y16" s="44">
        <f>VLOOKUP($A16,'1v -ostali'!$A$14:AD$517,Y$3,FALSE)</f>
        <v>0</v>
      </c>
      <c r="Z16" s="44">
        <f>VLOOKUP($A16,'1v -ostali'!$A$14:AD$517,Z$3,FALSE)</f>
        <v>0</v>
      </c>
      <c r="AA16" s="44">
        <f t="shared" si="1"/>
        <v>0</v>
      </c>
      <c r="AB16" s="44">
        <f>VLOOKUP($A16,'1v -ostali'!$A$14:AD$517,AB$3,FALSE)/12</f>
        <v>0</v>
      </c>
      <c r="AC16" s="44">
        <f>VLOOKUP($A16,'1v -ostali'!$A$14:AD$517,AC$3,FALSE)</f>
        <v>0</v>
      </c>
      <c r="AD16" s="44">
        <f>VLOOKUP($A16,'1v -ostali'!$A$14:AD$517,AD$3,FALSE)</f>
        <v>0</v>
      </c>
      <c r="AE16" s="44">
        <f>VLOOKUP($A16,'1v -ostali'!$A$14:AD$517,AE$3,FALSE)</f>
        <v>0</v>
      </c>
      <c r="AF16" s="44">
        <f t="shared" si="2"/>
        <v>0</v>
      </c>
      <c r="AG16" s="44">
        <f>VLOOKUP($A16,'1v -ostali'!$A$14:AD$517,AG$3,FALSE)/12</f>
        <v>0</v>
      </c>
      <c r="AH16" s="44">
        <f>VLOOKUP($A16,'1v -ostali'!$A$14:AD$517,AH$3,FALSE)</f>
        <v>0</v>
      </c>
      <c r="AI16" s="44">
        <f t="shared" si="3"/>
        <v>0</v>
      </c>
      <c r="AJ16" s="44">
        <f t="shared" si="4"/>
        <v>0</v>
      </c>
      <c r="AK16" s="44">
        <f>+IFERROR(AI16*(100+'1v -ostali'!$C$6)/100,"")</f>
        <v>0</v>
      </c>
      <c r="AL16" s="44">
        <f>+IFERROR(AJ16*(100+'1v -ostali'!$C$6)/100,"")</f>
        <v>0</v>
      </c>
    </row>
    <row r="17" spans="1:38">
      <c r="A17">
        <f>+IF(MAX(A$5:A16)+1&lt;=A$1,A16+1,0)</f>
        <v>0</v>
      </c>
      <c r="B17" s="249">
        <f t="shared" si="5"/>
        <v>0</v>
      </c>
      <c r="C17">
        <f t="shared" si="6"/>
        <v>0</v>
      </c>
      <c r="D17" s="419">
        <f t="shared" si="7"/>
        <v>0</v>
      </c>
      <c r="E17">
        <f>IF(A17=0,0,+VLOOKUP($A17,'1v -ostali'!$A$14:$R$517,E$3,FALSE))</f>
        <v>0</v>
      </c>
      <c r="G17">
        <f>+VLOOKUP($A17,'1v -ostali'!$A$14:$R$517,G$3,FALSE)</f>
        <v>0</v>
      </c>
      <c r="H17">
        <f>+VLOOKUP($A17,'1v -ostali'!$A$14:$R$517,H$3,FALSE)</f>
        <v>0</v>
      </c>
      <c r="I17">
        <f>+VLOOKUP($A17,'1v -ostali'!$A$14:R$517,I$3,FALSE)</f>
        <v>0</v>
      </c>
      <c r="J17">
        <f>+VLOOKUP($A17,'1v -ostali'!$A$14:R$517,J$3,FALSE)</f>
        <v>0</v>
      </c>
      <c r="K17">
        <f>+VLOOKUP($A17,'1v -ostali'!$A$14:R$517,K$3,FALSE)</f>
        <v>0</v>
      </c>
      <c r="L17" t="str">
        <f>+IF(K17&gt;0,VLOOKUP($A17,'1v -ostali'!$A$14:R$517,L$3,FALSE),"")</f>
        <v/>
      </c>
      <c r="M17" t="str">
        <f>+IF(K17&gt;0,VLOOKUP($A17,'1v -ostali'!$A$14:R$517,M$3,FALSE),"")</f>
        <v/>
      </c>
      <c r="N17">
        <f>+VLOOKUP($A17,'1v -ostali'!$A$14:R$517,K$3,FALSE)</f>
        <v>0</v>
      </c>
      <c r="O17">
        <f>IF(K17&gt;0,"",VLOOKUP($A17,'1v -ostali'!$A$14:R$517,O$3,FALSE))</f>
        <v>0</v>
      </c>
      <c r="P17">
        <f>IF(K17&gt;0,"",VLOOKUP($A17,'1v -ostali'!$A$14:R$517,P$3,FALSE))</f>
        <v>0</v>
      </c>
      <c r="T17" s="44">
        <f>VLOOKUP($A17,'1v -ostali'!$A$14:AD$517,T$3,FALSE)</f>
        <v>0</v>
      </c>
      <c r="U17" s="44">
        <f>VLOOKUP($A17,'1v -ostali'!$A$14:AD$517,U$3,FALSE)</f>
        <v>0</v>
      </c>
      <c r="V17" s="44">
        <f t="shared" si="0"/>
        <v>0</v>
      </c>
      <c r="W17" s="44">
        <f>VLOOKUP($A17,'1v -ostali'!$A$14:AD$517,W$3,FALSE)/12</f>
        <v>0</v>
      </c>
      <c r="X17" s="44">
        <f>VLOOKUP($A17,'1v -ostali'!$A$14:AD$517,X$3,FALSE)</f>
        <v>0</v>
      </c>
      <c r="Y17" s="44">
        <f>VLOOKUP($A17,'1v -ostali'!$A$14:AD$517,Y$3,FALSE)</f>
        <v>0</v>
      </c>
      <c r="Z17" s="44">
        <f>VLOOKUP($A17,'1v -ostali'!$A$14:AD$517,Z$3,FALSE)</f>
        <v>0</v>
      </c>
      <c r="AA17" s="44">
        <f t="shared" si="1"/>
        <v>0</v>
      </c>
      <c r="AB17" s="44">
        <f>VLOOKUP($A17,'1v -ostali'!$A$14:AD$517,AB$3,FALSE)/12</f>
        <v>0</v>
      </c>
      <c r="AC17" s="44">
        <f>VLOOKUP($A17,'1v -ostali'!$A$14:AD$517,AC$3,FALSE)</f>
        <v>0</v>
      </c>
      <c r="AD17" s="44">
        <f>VLOOKUP($A17,'1v -ostali'!$A$14:AD$517,AD$3,FALSE)</f>
        <v>0</v>
      </c>
      <c r="AE17" s="44">
        <f>VLOOKUP($A17,'1v -ostali'!$A$14:AD$517,AE$3,FALSE)</f>
        <v>0</v>
      </c>
      <c r="AF17" s="44">
        <f t="shared" si="2"/>
        <v>0</v>
      </c>
      <c r="AG17" s="44">
        <f>VLOOKUP($A17,'1v -ostali'!$A$14:AD$517,AG$3,FALSE)/12</f>
        <v>0</v>
      </c>
      <c r="AH17" s="44">
        <f>VLOOKUP($A17,'1v -ostali'!$A$14:AD$517,AH$3,FALSE)</f>
        <v>0</v>
      </c>
      <c r="AI17" s="44">
        <f t="shared" si="3"/>
        <v>0</v>
      </c>
      <c r="AJ17" s="44">
        <f t="shared" si="4"/>
        <v>0</v>
      </c>
      <c r="AK17" s="44">
        <f>+IFERROR(AI17*(100+'1v -ostali'!$C$6)/100,"")</f>
        <v>0</v>
      </c>
      <c r="AL17" s="44">
        <f>+IFERROR(AJ17*(100+'1v -ostali'!$C$6)/100,"")</f>
        <v>0</v>
      </c>
    </row>
    <row r="18" spans="1:38">
      <c r="A18">
        <f>+IF(MAX(A$5:A17)+1&lt;=A$1,A17+1,0)</f>
        <v>0</v>
      </c>
      <c r="B18" s="249">
        <f t="shared" si="5"/>
        <v>0</v>
      </c>
      <c r="C18">
        <f t="shared" si="6"/>
        <v>0</v>
      </c>
      <c r="D18" s="419">
        <f t="shared" si="7"/>
        <v>0</v>
      </c>
      <c r="E18">
        <f>IF(A18=0,0,+VLOOKUP($A18,'1v -ostali'!$A$14:$R$517,E$3,FALSE))</f>
        <v>0</v>
      </c>
      <c r="G18">
        <f>+VLOOKUP($A18,'1v -ostali'!$A$14:$R$517,G$3,FALSE)</f>
        <v>0</v>
      </c>
      <c r="H18">
        <f>+VLOOKUP($A18,'1v -ostali'!$A$14:$R$517,H$3,FALSE)</f>
        <v>0</v>
      </c>
      <c r="I18">
        <f>+VLOOKUP($A18,'1v -ostali'!$A$14:R$517,I$3,FALSE)</f>
        <v>0</v>
      </c>
      <c r="J18">
        <f>+VLOOKUP($A18,'1v -ostali'!$A$14:R$517,J$3,FALSE)</f>
        <v>0</v>
      </c>
      <c r="K18">
        <f>+VLOOKUP($A18,'1v -ostali'!$A$14:R$517,K$3,FALSE)</f>
        <v>0</v>
      </c>
      <c r="L18" t="str">
        <f>+IF(K18&gt;0,VLOOKUP($A18,'1v -ostali'!$A$14:R$517,L$3,FALSE),"")</f>
        <v/>
      </c>
      <c r="M18" t="str">
        <f>+IF(K18&gt;0,VLOOKUP($A18,'1v -ostali'!$A$14:R$517,M$3,FALSE),"")</f>
        <v/>
      </c>
      <c r="N18">
        <f>+VLOOKUP($A18,'1v -ostali'!$A$14:R$517,K$3,FALSE)</f>
        <v>0</v>
      </c>
      <c r="O18">
        <f>IF(K18&gt;0,"",VLOOKUP($A18,'1v -ostali'!$A$14:R$517,O$3,FALSE))</f>
        <v>0</v>
      </c>
      <c r="P18">
        <f>IF(K18&gt;0,"",VLOOKUP($A18,'1v -ostali'!$A$14:R$517,P$3,FALSE))</f>
        <v>0</v>
      </c>
      <c r="T18" s="44">
        <f>VLOOKUP($A18,'1v -ostali'!$A$14:AD$517,T$3,FALSE)</f>
        <v>0</v>
      </c>
      <c r="U18" s="44">
        <f>VLOOKUP($A18,'1v -ostali'!$A$14:AD$517,U$3,FALSE)</f>
        <v>0</v>
      </c>
      <c r="V18" s="44">
        <f t="shared" si="0"/>
        <v>0</v>
      </c>
      <c r="W18" s="44">
        <f>VLOOKUP($A18,'1v -ostali'!$A$14:AD$517,W$3,FALSE)/12</f>
        <v>0</v>
      </c>
      <c r="X18" s="44">
        <f>VLOOKUP($A18,'1v -ostali'!$A$14:AD$517,X$3,FALSE)</f>
        <v>0</v>
      </c>
      <c r="Y18" s="44">
        <f>VLOOKUP($A18,'1v -ostali'!$A$14:AD$517,Y$3,FALSE)</f>
        <v>0</v>
      </c>
      <c r="Z18" s="44">
        <f>VLOOKUP($A18,'1v -ostali'!$A$14:AD$517,Z$3,FALSE)</f>
        <v>0</v>
      </c>
      <c r="AA18" s="44">
        <f t="shared" si="1"/>
        <v>0</v>
      </c>
      <c r="AB18" s="44">
        <f>VLOOKUP($A18,'1v -ostali'!$A$14:AD$517,AB$3,FALSE)/12</f>
        <v>0</v>
      </c>
      <c r="AC18" s="44">
        <f>VLOOKUP($A18,'1v -ostali'!$A$14:AD$517,AC$3,FALSE)</f>
        <v>0</v>
      </c>
      <c r="AD18" s="44">
        <f>VLOOKUP($A18,'1v -ostali'!$A$14:AD$517,AD$3,FALSE)</f>
        <v>0</v>
      </c>
      <c r="AE18" s="44">
        <f>VLOOKUP($A18,'1v -ostali'!$A$14:AD$517,AE$3,FALSE)</f>
        <v>0</v>
      </c>
      <c r="AF18" s="44">
        <f t="shared" si="2"/>
        <v>0</v>
      </c>
      <c r="AG18" s="44">
        <f>VLOOKUP($A18,'1v -ostali'!$A$14:AD$517,AG$3,FALSE)/12</f>
        <v>0</v>
      </c>
      <c r="AH18" s="44">
        <f>VLOOKUP($A18,'1v -ostali'!$A$14:AD$517,AH$3,FALSE)</f>
        <v>0</v>
      </c>
      <c r="AI18" s="44">
        <f t="shared" si="3"/>
        <v>0</v>
      </c>
      <c r="AJ18" s="44">
        <f t="shared" si="4"/>
        <v>0</v>
      </c>
      <c r="AK18" s="44">
        <f>+IFERROR(AI18*(100+'1v -ostali'!$C$6)/100,"")</f>
        <v>0</v>
      </c>
      <c r="AL18" s="44">
        <f>+IFERROR(AJ18*(100+'1v -ostali'!$C$6)/100,"")</f>
        <v>0</v>
      </c>
    </row>
    <row r="19" spans="1:38">
      <c r="A19">
        <f>+IF(MAX(A$5:A18)+1&lt;=A$1,A18+1,0)</f>
        <v>0</v>
      </c>
      <c r="B19" s="249">
        <f t="shared" si="5"/>
        <v>0</v>
      </c>
      <c r="C19">
        <f t="shared" si="6"/>
        <v>0</v>
      </c>
      <c r="D19" s="419">
        <f t="shared" si="7"/>
        <v>0</v>
      </c>
      <c r="E19">
        <f>IF(A19=0,0,+VLOOKUP($A19,'1v -ostali'!$A$14:$R$517,E$3,FALSE))</f>
        <v>0</v>
      </c>
      <c r="G19">
        <f>+VLOOKUP($A19,'1v -ostali'!$A$14:$R$517,G$3,FALSE)</f>
        <v>0</v>
      </c>
      <c r="H19">
        <f>+VLOOKUP($A19,'1v -ostali'!$A$14:$R$517,H$3,FALSE)</f>
        <v>0</v>
      </c>
      <c r="I19">
        <f>+VLOOKUP($A19,'1v -ostali'!$A$14:R$517,I$3,FALSE)</f>
        <v>0</v>
      </c>
      <c r="J19">
        <f>+VLOOKUP($A19,'1v -ostali'!$A$14:R$517,J$3,FALSE)</f>
        <v>0</v>
      </c>
      <c r="K19">
        <f>+VLOOKUP($A19,'1v -ostali'!$A$14:R$517,K$3,FALSE)</f>
        <v>0</v>
      </c>
      <c r="L19" t="str">
        <f>+IF(K19&gt;0,VLOOKUP($A19,'1v -ostali'!$A$14:R$517,L$3,FALSE),"")</f>
        <v/>
      </c>
      <c r="M19" t="str">
        <f>+IF(K19&gt;0,VLOOKUP($A19,'1v -ostali'!$A$14:R$517,M$3,FALSE),"")</f>
        <v/>
      </c>
      <c r="N19">
        <f>+VLOOKUP($A19,'1v -ostali'!$A$14:R$517,K$3,FALSE)</f>
        <v>0</v>
      </c>
      <c r="O19">
        <f>IF(K19&gt;0,"",VLOOKUP($A19,'1v -ostali'!$A$14:R$517,O$3,FALSE))</f>
        <v>0</v>
      </c>
      <c r="P19">
        <f>IF(K19&gt;0,"",VLOOKUP($A19,'1v -ostali'!$A$14:R$517,P$3,FALSE))</f>
        <v>0</v>
      </c>
      <c r="T19" s="44">
        <f>VLOOKUP($A19,'1v -ostali'!$A$14:AD$517,T$3,FALSE)</f>
        <v>0</v>
      </c>
      <c r="U19" s="44">
        <f>VLOOKUP($A19,'1v -ostali'!$A$14:AD$517,U$3,FALSE)</f>
        <v>0</v>
      </c>
      <c r="V19" s="44">
        <f t="shared" si="0"/>
        <v>0</v>
      </c>
      <c r="W19" s="44">
        <f>VLOOKUP($A19,'1v -ostali'!$A$14:AD$517,W$3,FALSE)/12</f>
        <v>0</v>
      </c>
      <c r="X19" s="44">
        <f>VLOOKUP($A19,'1v -ostali'!$A$14:AD$517,X$3,FALSE)</f>
        <v>0</v>
      </c>
      <c r="Y19" s="44">
        <f>VLOOKUP($A19,'1v -ostali'!$A$14:AD$517,Y$3,FALSE)</f>
        <v>0</v>
      </c>
      <c r="Z19" s="44">
        <f>VLOOKUP($A19,'1v -ostali'!$A$14:AD$517,Z$3,FALSE)</f>
        <v>0</v>
      </c>
      <c r="AA19" s="44">
        <f t="shared" si="1"/>
        <v>0</v>
      </c>
      <c r="AB19" s="44">
        <f>VLOOKUP($A19,'1v -ostali'!$A$14:AD$517,AB$3,FALSE)/12</f>
        <v>0</v>
      </c>
      <c r="AC19" s="44">
        <f>VLOOKUP($A19,'1v -ostali'!$A$14:AD$517,AC$3,FALSE)</f>
        <v>0</v>
      </c>
      <c r="AD19" s="44">
        <f>VLOOKUP($A19,'1v -ostali'!$A$14:AD$517,AD$3,FALSE)</f>
        <v>0</v>
      </c>
      <c r="AE19" s="44">
        <f>VLOOKUP($A19,'1v -ostali'!$A$14:AD$517,AE$3,FALSE)</f>
        <v>0</v>
      </c>
      <c r="AF19" s="44">
        <f t="shared" si="2"/>
        <v>0</v>
      </c>
      <c r="AG19" s="44">
        <f>VLOOKUP($A19,'1v -ostali'!$A$14:AD$517,AG$3,FALSE)/12</f>
        <v>0</v>
      </c>
      <c r="AH19" s="44">
        <f>VLOOKUP($A19,'1v -ostali'!$A$14:AD$517,AH$3,FALSE)</f>
        <v>0</v>
      </c>
      <c r="AI19" s="44">
        <f t="shared" si="3"/>
        <v>0</v>
      </c>
      <c r="AJ19" s="44">
        <f t="shared" si="4"/>
        <v>0</v>
      </c>
      <c r="AK19" s="44">
        <f>+IFERROR(AI19*(100+'1v -ostali'!$C$6)/100,"")</f>
        <v>0</v>
      </c>
      <c r="AL19" s="44">
        <f>+IFERROR(AJ19*(100+'1v -ostali'!$C$6)/100,"")</f>
        <v>0</v>
      </c>
    </row>
    <row r="20" spans="1:38">
      <c r="A20">
        <f>+IF(MAX(A$5:A19)+1&lt;=A$1,A19+1,0)</f>
        <v>0</v>
      </c>
      <c r="B20" s="249">
        <f t="shared" si="5"/>
        <v>0</v>
      </c>
      <c r="C20">
        <f t="shared" si="6"/>
        <v>0</v>
      </c>
      <c r="D20" s="419">
        <f t="shared" si="7"/>
        <v>0</v>
      </c>
      <c r="E20">
        <f>IF(A20=0,0,+VLOOKUP($A20,'1v -ostali'!$A$14:$R$517,E$3,FALSE))</f>
        <v>0</v>
      </c>
      <c r="G20">
        <f>+VLOOKUP($A20,'1v -ostali'!$A$14:$R$517,G$3,FALSE)</f>
        <v>0</v>
      </c>
      <c r="H20">
        <f>+VLOOKUP($A20,'1v -ostali'!$A$14:$R$517,H$3,FALSE)</f>
        <v>0</v>
      </c>
      <c r="I20">
        <f>+VLOOKUP($A20,'1v -ostali'!$A$14:R$517,I$3,FALSE)</f>
        <v>0</v>
      </c>
      <c r="J20">
        <f>+VLOOKUP($A20,'1v -ostali'!$A$14:R$517,J$3,FALSE)</f>
        <v>0</v>
      </c>
      <c r="K20">
        <f>+VLOOKUP($A20,'1v -ostali'!$A$14:R$517,K$3,FALSE)</f>
        <v>0</v>
      </c>
      <c r="L20" t="str">
        <f>+IF(K20&gt;0,VLOOKUP($A20,'1v -ostali'!$A$14:R$517,L$3,FALSE),"")</f>
        <v/>
      </c>
      <c r="M20" t="str">
        <f>+IF(K20&gt;0,VLOOKUP($A20,'1v -ostali'!$A$14:R$517,M$3,FALSE),"")</f>
        <v/>
      </c>
      <c r="N20">
        <f>+VLOOKUP($A20,'1v -ostali'!$A$14:R$517,K$3,FALSE)</f>
        <v>0</v>
      </c>
      <c r="O20">
        <f>IF(K20&gt;0,"",VLOOKUP($A20,'1v -ostali'!$A$14:R$517,O$3,FALSE))</f>
        <v>0</v>
      </c>
      <c r="P20">
        <f>IF(K20&gt;0,"",VLOOKUP($A20,'1v -ostali'!$A$14:R$517,P$3,FALSE))</f>
        <v>0</v>
      </c>
      <c r="T20" s="44">
        <f>VLOOKUP($A20,'1v -ostali'!$A$14:AD$517,T$3,FALSE)</f>
        <v>0</v>
      </c>
      <c r="U20" s="44">
        <f>VLOOKUP($A20,'1v -ostali'!$A$14:AD$517,U$3,FALSE)</f>
        <v>0</v>
      </c>
      <c r="V20" s="44">
        <f t="shared" si="0"/>
        <v>0</v>
      </c>
      <c r="W20" s="44">
        <f>VLOOKUP($A20,'1v -ostali'!$A$14:AD$517,W$3,FALSE)/12</f>
        <v>0</v>
      </c>
      <c r="X20" s="44">
        <f>VLOOKUP($A20,'1v -ostali'!$A$14:AD$517,X$3,FALSE)</f>
        <v>0</v>
      </c>
      <c r="Y20" s="44">
        <f>VLOOKUP($A20,'1v -ostali'!$A$14:AD$517,Y$3,FALSE)</f>
        <v>0</v>
      </c>
      <c r="Z20" s="44">
        <f>VLOOKUP($A20,'1v -ostali'!$A$14:AD$517,Z$3,FALSE)</f>
        <v>0</v>
      </c>
      <c r="AA20" s="44">
        <f t="shared" si="1"/>
        <v>0</v>
      </c>
      <c r="AB20" s="44">
        <f>VLOOKUP($A20,'1v -ostali'!$A$14:AD$517,AB$3,FALSE)/12</f>
        <v>0</v>
      </c>
      <c r="AC20" s="44">
        <f>VLOOKUP($A20,'1v -ostali'!$A$14:AD$517,AC$3,FALSE)</f>
        <v>0</v>
      </c>
      <c r="AD20" s="44">
        <f>VLOOKUP($A20,'1v -ostali'!$A$14:AD$517,AD$3,FALSE)</f>
        <v>0</v>
      </c>
      <c r="AE20" s="44">
        <f>VLOOKUP($A20,'1v -ostali'!$A$14:AD$517,AE$3,FALSE)</f>
        <v>0</v>
      </c>
      <c r="AF20" s="44">
        <f t="shared" si="2"/>
        <v>0</v>
      </c>
      <c r="AG20" s="44">
        <f>VLOOKUP($A20,'1v -ostali'!$A$14:AD$517,AG$3,FALSE)/12</f>
        <v>0</v>
      </c>
      <c r="AH20" s="44">
        <f>VLOOKUP($A20,'1v -ostali'!$A$14:AD$517,AH$3,FALSE)</f>
        <v>0</v>
      </c>
      <c r="AI20" s="44">
        <f t="shared" si="3"/>
        <v>0</v>
      </c>
      <c r="AJ20" s="44">
        <f t="shared" si="4"/>
        <v>0</v>
      </c>
      <c r="AK20" s="44">
        <f>+IFERROR(AI20*(100+'1v -ostali'!$C$6)/100,"")</f>
        <v>0</v>
      </c>
      <c r="AL20" s="44">
        <f>+IFERROR(AJ20*(100+'1v -ostali'!$C$6)/100,"")</f>
        <v>0</v>
      </c>
    </row>
    <row r="21" spans="1:38">
      <c r="A21">
        <f>+IF(MAX(A$5:A20)+1&lt;=A$1,A20+1,0)</f>
        <v>0</v>
      </c>
      <c r="B21" s="249">
        <f t="shared" si="5"/>
        <v>0</v>
      </c>
      <c r="C21">
        <f t="shared" si="6"/>
        <v>0</v>
      </c>
      <c r="D21" s="419">
        <f t="shared" si="7"/>
        <v>0</v>
      </c>
      <c r="E21">
        <f>IF(A21=0,0,+VLOOKUP($A21,'1v -ostali'!$A$14:$R$517,E$3,FALSE))</f>
        <v>0</v>
      </c>
      <c r="G21">
        <f>+VLOOKUP($A21,'1v -ostali'!$A$14:$R$517,G$3,FALSE)</f>
        <v>0</v>
      </c>
      <c r="H21">
        <f>+VLOOKUP($A21,'1v -ostali'!$A$14:$R$517,H$3,FALSE)</f>
        <v>0</v>
      </c>
      <c r="I21">
        <f>+VLOOKUP($A21,'1v -ostali'!$A$14:R$517,I$3,FALSE)</f>
        <v>0</v>
      </c>
      <c r="J21">
        <f>+VLOOKUP($A21,'1v -ostali'!$A$14:R$517,J$3,FALSE)</f>
        <v>0</v>
      </c>
      <c r="K21">
        <f>+VLOOKUP($A21,'1v -ostali'!$A$14:R$517,K$3,FALSE)</f>
        <v>0</v>
      </c>
      <c r="L21" t="str">
        <f>+IF(K21&gt;0,VLOOKUP($A21,'1v -ostali'!$A$14:R$517,L$3,FALSE),"")</f>
        <v/>
      </c>
      <c r="M21" t="str">
        <f>+IF(K21&gt;0,VLOOKUP($A21,'1v -ostali'!$A$14:R$517,M$3,FALSE),"")</f>
        <v/>
      </c>
      <c r="N21">
        <f>+VLOOKUP($A21,'1v -ostali'!$A$14:R$517,K$3,FALSE)</f>
        <v>0</v>
      </c>
      <c r="O21">
        <f>IF(K21&gt;0,"",VLOOKUP($A21,'1v -ostali'!$A$14:R$517,O$3,FALSE))</f>
        <v>0</v>
      </c>
      <c r="P21">
        <f>IF(K21&gt;0,"",VLOOKUP($A21,'1v -ostali'!$A$14:R$517,P$3,FALSE))</f>
        <v>0</v>
      </c>
      <c r="T21" s="44">
        <f>VLOOKUP($A21,'1v -ostali'!$A$14:AD$517,T$3,FALSE)</f>
        <v>0</v>
      </c>
      <c r="U21" s="44">
        <f>VLOOKUP($A21,'1v -ostali'!$A$14:AD$517,U$3,FALSE)</f>
        <v>0</v>
      </c>
      <c r="V21" s="44">
        <f t="shared" si="0"/>
        <v>0</v>
      </c>
      <c r="W21" s="44">
        <f>VLOOKUP($A21,'1v -ostali'!$A$14:AD$517,W$3,FALSE)/12</f>
        <v>0</v>
      </c>
      <c r="X21" s="44">
        <f>VLOOKUP($A21,'1v -ostali'!$A$14:AD$517,X$3,FALSE)</f>
        <v>0</v>
      </c>
      <c r="Y21" s="44">
        <f>VLOOKUP($A21,'1v -ostali'!$A$14:AD$517,Y$3,FALSE)</f>
        <v>0</v>
      </c>
      <c r="Z21" s="44">
        <f>VLOOKUP($A21,'1v -ostali'!$A$14:AD$517,Z$3,FALSE)</f>
        <v>0</v>
      </c>
      <c r="AA21" s="44">
        <f t="shared" si="1"/>
        <v>0</v>
      </c>
      <c r="AB21" s="44">
        <f>VLOOKUP($A21,'1v -ostali'!$A$14:AD$517,AB$3,FALSE)/12</f>
        <v>0</v>
      </c>
      <c r="AC21" s="44">
        <f>VLOOKUP($A21,'1v -ostali'!$A$14:AD$517,AC$3,FALSE)</f>
        <v>0</v>
      </c>
      <c r="AD21" s="44">
        <f>VLOOKUP($A21,'1v -ostali'!$A$14:AD$517,AD$3,FALSE)</f>
        <v>0</v>
      </c>
      <c r="AE21" s="44">
        <f>VLOOKUP($A21,'1v -ostali'!$A$14:AD$517,AE$3,FALSE)</f>
        <v>0</v>
      </c>
      <c r="AF21" s="44">
        <f t="shared" si="2"/>
        <v>0</v>
      </c>
      <c r="AG21" s="44">
        <f>VLOOKUP($A21,'1v -ostali'!$A$14:AD$517,AG$3,FALSE)/12</f>
        <v>0</v>
      </c>
      <c r="AH21" s="44">
        <f>VLOOKUP($A21,'1v -ostali'!$A$14:AD$517,AH$3,FALSE)</f>
        <v>0</v>
      </c>
      <c r="AI21" s="44">
        <f t="shared" si="3"/>
        <v>0</v>
      </c>
      <c r="AJ21" s="44">
        <f t="shared" si="4"/>
        <v>0</v>
      </c>
      <c r="AK21" s="44">
        <f>+IFERROR(AI21*(100+'1v -ostali'!$C$6)/100,"")</f>
        <v>0</v>
      </c>
      <c r="AL21" s="44">
        <f>+IFERROR(AJ21*(100+'1v -ostali'!$C$6)/100,"")</f>
        <v>0</v>
      </c>
    </row>
    <row r="22" spans="1:38">
      <c r="A22">
        <f>+IF(MAX(A$5:A21)+1&lt;=A$1,A21+1,0)</f>
        <v>0</v>
      </c>
      <c r="B22" s="249">
        <f t="shared" si="5"/>
        <v>0</v>
      </c>
      <c r="C22">
        <f t="shared" si="6"/>
        <v>0</v>
      </c>
      <c r="D22" s="419">
        <f t="shared" si="7"/>
        <v>0</v>
      </c>
      <c r="E22">
        <f>IF(A22=0,0,+VLOOKUP($A22,'1v -ostali'!$A$14:$R$517,E$3,FALSE))</f>
        <v>0</v>
      </c>
      <c r="G22">
        <f>+VLOOKUP($A22,'1v -ostali'!$A$14:$R$517,G$3,FALSE)</f>
        <v>0</v>
      </c>
      <c r="H22">
        <f>+VLOOKUP($A22,'1v -ostali'!$A$14:$R$517,H$3,FALSE)</f>
        <v>0</v>
      </c>
      <c r="I22">
        <f>+VLOOKUP($A22,'1v -ostali'!$A$14:R$517,I$3,FALSE)</f>
        <v>0</v>
      </c>
      <c r="J22">
        <f>+VLOOKUP($A22,'1v -ostali'!$A$14:R$517,J$3,FALSE)</f>
        <v>0</v>
      </c>
      <c r="K22">
        <f>+VLOOKUP($A22,'1v -ostali'!$A$14:R$517,K$3,FALSE)</f>
        <v>0</v>
      </c>
      <c r="L22" t="str">
        <f>+IF(K22&gt;0,VLOOKUP($A22,'1v -ostali'!$A$14:R$517,L$3,FALSE),"")</f>
        <v/>
      </c>
      <c r="M22" t="str">
        <f>+IF(K22&gt;0,VLOOKUP($A22,'1v -ostali'!$A$14:R$517,M$3,FALSE),"")</f>
        <v/>
      </c>
      <c r="N22">
        <f>+VLOOKUP($A22,'1v -ostali'!$A$14:R$517,K$3,FALSE)</f>
        <v>0</v>
      </c>
      <c r="O22">
        <f>IF(K22&gt;0,"",VLOOKUP($A22,'1v -ostali'!$A$14:R$517,O$3,FALSE))</f>
        <v>0</v>
      </c>
      <c r="P22">
        <f>IF(K22&gt;0,"",VLOOKUP($A22,'1v -ostali'!$A$14:R$517,P$3,FALSE))</f>
        <v>0</v>
      </c>
      <c r="T22" s="44">
        <f>VLOOKUP($A22,'1v -ostali'!$A$14:AD$517,T$3,FALSE)</f>
        <v>0</v>
      </c>
      <c r="U22" s="44">
        <f>VLOOKUP($A22,'1v -ostali'!$A$14:AD$517,U$3,FALSE)</f>
        <v>0</v>
      </c>
      <c r="V22" s="44">
        <f t="shared" si="0"/>
        <v>0</v>
      </c>
      <c r="W22" s="44">
        <f>VLOOKUP($A22,'1v -ostali'!$A$14:AD$517,W$3,FALSE)/12</f>
        <v>0</v>
      </c>
      <c r="X22" s="44">
        <f>VLOOKUP($A22,'1v -ostali'!$A$14:AD$517,X$3,FALSE)</f>
        <v>0</v>
      </c>
      <c r="Y22" s="44">
        <f>VLOOKUP($A22,'1v -ostali'!$A$14:AD$517,Y$3,FALSE)</f>
        <v>0</v>
      </c>
      <c r="Z22" s="44">
        <f>VLOOKUP($A22,'1v -ostali'!$A$14:AD$517,Z$3,FALSE)</f>
        <v>0</v>
      </c>
      <c r="AA22" s="44">
        <f t="shared" si="1"/>
        <v>0</v>
      </c>
      <c r="AB22" s="44">
        <f>VLOOKUP($A22,'1v -ostali'!$A$14:AD$517,AB$3,FALSE)/12</f>
        <v>0</v>
      </c>
      <c r="AC22" s="44">
        <f>VLOOKUP($A22,'1v -ostali'!$A$14:AD$517,AC$3,FALSE)</f>
        <v>0</v>
      </c>
      <c r="AD22" s="44">
        <f>VLOOKUP($A22,'1v -ostali'!$A$14:AD$517,AD$3,FALSE)</f>
        <v>0</v>
      </c>
      <c r="AE22" s="44">
        <f>VLOOKUP($A22,'1v -ostali'!$A$14:AD$517,AE$3,FALSE)</f>
        <v>0</v>
      </c>
      <c r="AF22" s="44">
        <f t="shared" si="2"/>
        <v>0</v>
      </c>
      <c r="AG22" s="44">
        <f>VLOOKUP($A22,'1v -ostali'!$A$14:AD$517,AG$3,FALSE)/12</f>
        <v>0</v>
      </c>
      <c r="AH22" s="44">
        <f>VLOOKUP($A22,'1v -ostali'!$A$14:AD$517,AH$3,FALSE)</f>
        <v>0</v>
      </c>
      <c r="AI22" s="44">
        <f t="shared" si="3"/>
        <v>0</v>
      </c>
      <c r="AJ22" s="44">
        <f t="shared" si="4"/>
        <v>0</v>
      </c>
      <c r="AK22" s="44">
        <f>+IFERROR(AI22*(100+'1v -ostali'!$C$6)/100,"")</f>
        <v>0</v>
      </c>
      <c r="AL22" s="44">
        <f>+IFERROR(AJ22*(100+'1v -ostali'!$C$6)/100,"")</f>
        <v>0</v>
      </c>
    </row>
    <row r="23" spans="1:38">
      <c r="A23">
        <f>+IF(MAX(A$5:A22)+1&lt;=A$1,A22+1,0)</f>
        <v>0</v>
      </c>
      <c r="B23" s="249">
        <f t="shared" si="5"/>
        <v>0</v>
      </c>
      <c r="C23">
        <f t="shared" si="6"/>
        <v>0</v>
      </c>
      <c r="D23" s="419">
        <f t="shared" si="7"/>
        <v>0</v>
      </c>
      <c r="E23">
        <f>IF(A23=0,0,+VLOOKUP($A23,'1v -ostali'!$A$14:$R$517,E$3,FALSE))</f>
        <v>0</v>
      </c>
      <c r="G23">
        <f>+VLOOKUP($A23,'1v -ostali'!$A$14:$R$517,G$3,FALSE)</f>
        <v>0</v>
      </c>
      <c r="H23">
        <f>+VLOOKUP($A23,'1v -ostali'!$A$14:$R$517,H$3,FALSE)</f>
        <v>0</v>
      </c>
      <c r="I23">
        <f>+VLOOKUP($A23,'1v -ostali'!$A$14:R$517,I$3,FALSE)</f>
        <v>0</v>
      </c>
      <c r="J23">
        <f>+VLOOKUP($A23,'1v -ostali'!$A$14:R$517,J$3,FALSE)</f>
        <v>0</v>
      </c>
      <c r="K23">
        <f>+VLOOKUP($A23,'1v -ostali'!$A$14:R$517,K$3,FALSE)</f>
        <v>0</v>
      </c>
      <c r="L23" t="str">
        <f>+IF(K23&gt;0,VLOOKUP($A23,'1v -ostali'!$A$14:R$517,L$3,FALSE),"")</f>
        <v/>
      </c>
      <c r="M23" t="str">
        <f>+IF(K23&gt;0,VLOOKUP($A23,'1v -ostali'!$A$14:R$517,M$3,FALSE),"")</f>
        <v/>
      </c>
      <c r="N23">
        <f>+VLOOKUP($A23,'1v -ostali'!$A$14:R$517,K$3,FALSE)</f>
        <v>0</v>
      </c>
      <c r="O23">
        <f>IF(K23&gt;0,"",VLOOKUP($A23,'1v -ostali'!$A$14:R$517,O$3,FALSE))</f>
        <v>0</v>
      </c>
      <c r="P23">
        <f>IF(K23&gt;0,"",VLOOKUP($A23,'1v -ostali'!$A$14:R$517,P$3,FALSE))</f>
        <v>0</v>
      </c>
      <c r="T23" s="44">
        <f>VLOOKUP($A23,'1v -ostali'!$A$14:AD$517,T$3,FALSE)</f>
        <v>0</v>
      </c>
      <c r="U23" s="44">
        <f>VLOOKUP($A23,'1v -ostali'!$A$14:AD$517,U$3,FALSE)</f>
        <v>0</v>
      </c>
      <c r="V23" s="44">
        <f t="shared" si="0"/>
        <v>0</v>
      </c>
      <c r="W23" s="44">
        <f>VLOOKUP($A23,'1v -ostali'!$A$14:AD$517,W$3,FALSE)/12</f>
        <v>0</v>
      </c>
      <c r="X23" s="44">
        <f>VLOOKUP($A23,'1v -ostali'!$A$14:AD$517,X$3,FALSE)</f>
        <v>0</v>
      </c>
      <c r="Y23" s="44">
        <f>VLOOKUP($A23,'1v -ostali'!$A$14:AD$517,Y$3,FALSE)</f>
        <v>0</v>
      </c>
      <c r="Z23" s="44">
        <f>VLOOKUP($A23,'1v -ostali'!$A$14:AD$517,Z$3,FALSE)</f>
        <v>0</v>
      </c>
      <c r="AA23" s="44">
        <f t="shared" si="1"/>
        <v>0</v>
      </c>
      <c r="AB23" s="44">
        <f>VLOOKUP($A23,'1v -ostali'!$A$14:AD$517,AB$3,FALSE)/12</f>
        <v>0</v>
      </c>
      <c r="AC23" s="44">
        <f>VLOOKUP($A23,'1v -ostali'!$A$14:AD$517,AC$3,FALSE)</f>
        <v>0</v>
      </c>
      <c r="AD23" s="44">
        <f>VLOOKUP($A23,'1v -ostali'!$A$14:AD$517,AD$3,FALSE)</f>
        <v>0</v>
      </c>
      <c r="AE23" s="44">
        <f>VLOOKUP($A23,'1v -ostali'!$A$14:AD$517,AE$3,FALSE)</f>
        <v>0</v>
      </c>
      <c r="AF23" s="44">
        <f t="shared" si="2"/>
        <v>0</v>
      </c>
      <c r="AG23" s="44">
        <f>VLOOKUP($A23,'1v -ostali'!$A$14:AD$517,AG$3,FALSE)/12</f>
        <v>0</v>
      </c>
      <c r="AH23" s="44">
        <f>VLOOKUP($A23,'1v -ostali'!$A$14:AD$517,AH$3,FALSE)</f>
        <v>0</v>
      </c>
      <c r="AI23" s="44">
        <f t="shared" si="3"/>
        <v>0</v>
      </c>
      <c r="AJ23" s="44">
        <f t="shared" si="4"/>
        <v>0</v>
      </c>
      <c r="AK23" s="44">
        <f>+IFERROR(AI23*(100+'1v -ostali'!$C$6)/100,"")</f>
        <v>0</v>
      </c>
      <c r="AL23" s="44">
        <f>+IFERROR(AJ23*(100+'1v -ostali'!$C$6)/100,"")</f>
        <v>0</v>
      </c>
    </row>
    <row r="24" spans="1:38">
      <c r="A24">
        <f>+IF(MAX(A$5:A23)+1&lt;=A$1,A23+1,0)</f>
        <v>0</v>
      </c>
      <c r="B24" s="249">
        <f t="shared" si="5"/>
        <v>0</v>
      </c>
      <c r="C24">
        <f t="shared" si="6"/>
        <v>0</v>
      </c>
      <c r="D24" s="419">
        <f t="shared" si="7"/>
        <v>0</v>
      </c>
      <c r="E24">
        <f>IF(A24=0,0,+VLOOKUP($A24,'1v -ostali'!$A$14:$R$517,E$3,FALSE))</f>
        <v>0</v>
      </c>
      <c r="G24">
        <f>+VLOOKUP($A24,'1v -ostali'!$A$14:$R$517,G$3,FALSE)</f>
        <v>0</v>
      </c>
      <c r="H24">
        <f>+VLOOKUP($A24,'1v -ostali'!$A$14:$R$517,H$3,FALSE)</f>
        <v>0</v>
      </c>
      <c r="I24">
        <f>+VLOOKUP($A24,'1v -ostali'!$A$14:R$517,I$3,FALSE)</f>
        <v>0</v>
      </c>
      <c r="J24">
        <f>+VLOOKUP($A24,'1v -ostali'!$A$14:R$517,J$3,FALSE)</f>
        <v>0</v>
      </c>
      <c r="K24">
        <f>+VLOOKUP($A24,'1v -ostali'!$A$14:R$517,K$3,FALSE)</f>
        <v>0</v>
      </c>
      <c r="L24" t="str">
        <f>+IF(K24&gt;0,VLOOKUP($A24,'1v -ostali'!$A$14:R$517,L$3,FALSE),"")</f>
        <v/>
      </c>
      <c r="M24" t="str">
        <f>+IF(K24&gt;0,VLOOKUP($A24,'1v -ostali'!$A$14:R$517,M$3,FALSE),"")</f>
        <v/>
      </c>
      <c r="N24">
        <f>+VLOOKUP($A24,'1v -ostali'!$A$14:R$517,K$3,FALSE)</f>
        <v>0</v>
      </c>
      <c r="O24">
        <f>IF(K24&gt;0,"",VLOOKUP($A24,'1v -ostali'!$A$14:R$517,O$3,FALSE))</f>
        <v>0</v>
      </c>
      <c r="P24">
        <f>IF(K24&gt;0,"",VLOOKUP($A24,'1v -ostali'!$A$14:R$517,P$3,FALSE))</f>
        <v>0</v>
      </c>
      <c r="T24" s="44">
        <f>VLOOKUP($A24,'1v -ostali'!$A$14:AD$517,T$3,FALSE)</f>
        <v>0</v>
      </c>
      <c r="U24" s="44">
        <f>VLOOKUP($A24,'1v -ostali'!$A$14:AD$517,U$3,FALSE)</f>
        <v>0</v>
      </c>
      <c r="V24" s="44">
        <f t="shared" si="0"/>
        <v>0</v>
      </c>
      <c r="W24" s="44">
        <f>VLOOKUP($A24,'1v -ostali'!$A$14:AD$517,W$3,FALSE)/12</f>
        <v>0</v>
      </c>
      <c r="X24" s="44">
        <f>VLOOKUP($A24,'1v -ostali'!$A$14:AD$517,X$3,FALSE)</f>
        <v>0</v>
      </c>
      <c r="Y24" s="44">
        <f>VLOOKUP($A24,'1v -ostali'!$A$14:AD$517,Y$3,FALSE)</f>
        <v>0</v>
      </c>
      <c r="Z24" s="44">
        <f>VLOOKUP($A24,'1v -ostali'!$A$14:AD$517,Z$3,FALSE)</f>
        <v>0</v>
      </c>
      <c r="AA24" s="44">
        <f t="shared" si="1"/>
        <v>0</v>
      </c>
      <c r="AB24" s="44">
        <f>VLOOKUP($A24,'1v -ostali'!$A$14:AD$517,AB$3,FALSE)/12</f>
        <v>0</v>
      </c>
      <c r="AC24" s="44">
        <f>VLOOKUP($A24,'1v -ostali'!$A$14:AD$517,AC$3,FALSE)</f>
        <v>0</v>
      </c>
      <c r="AD24" s="44">
        <f>VLOOKUP($A24,'1v -ostali'!$A$14:AD$517,AD$3,FALSE)</f>
        <v>0</v>
      </c>
      <c r="AE24" s="44">
        <f>VLOOKUP($A24,'1v -ostali'!$A$14:AD$517,AE$3,FALSE)</f>
        <v>0</v>
      </c>
      <c r="AF24" s="44">
        <f t="shared" si="2"/>
        <v>0</v>
      </c>
      <c r="AG24" s="44">
        <f>VLOOKUP($A24,'1v -ostali'!$A$14:AD$517,AG$3,FALSE)/12</f>
        <v>0</v>
      </c>
      <c r="AH24" s="44">
        <f>VLOOKUP($A24,'1v -ostali'!$A$14:AD$517,AH$3,FALSE)</f>
        <v>0</v>
      </c>
      <c r="AI24" s="44">
        <f t="shared" si="3"/>
        <v>0</v>
      </c>
      <c r="AJ24" s="44">
        <f t="shared" si="4"/>
        <v>0</v>
      </c>
      <c r="AK24" s="44">
        <f>+IFERROR(AI24*(100+'1v -ostali'!$C$6)/100,"")</f>
        <v>0</v>
      </c>
      <c r="AL24" s="44">
        <f>+IFERROR(AJ24*(100+'1v -ostali'!$C$6)/100,"")</f>
        <v>0</v>
      </c>
    </row>
    <row r="25" spans="1:38">
      <c r="A25">
        <f>+IF(MAX(A$5:A24)+1&lt;=A$1,A24+1,0)</f>
        <v>0</v>
      </c>
      <c r="B25" s="249">
        <f t="shared" si="5"/>
        <v>0</v>
      </c>
      <c r="C25">
        <f t="shared" si="6"/>
        <v>0</v>
      </c>
      <c r="D25" s="419">
        <f t="shared" si="7"/>
        <v>0</v>
      </c>
      <c r="E25">
        <f>IF(A25=0,0,+VLOOKUP($A25,'1v -ostali'!$A$14:$R$517,E$3,FALSE))</f>
        <v>0</v>
      </c>
      <c r="G25">
        <f>+VLOOKUP($A25,'1v -ostali'!$A$14:$R$517,G$3,FALSE)</f>
        <v>0</v>
      </c>
      <c r="H25">
        <f>+VLOOKUP($A25,'1v -ostali'!$A$14:$R$517,H$3,FALSE)</f>
        <v>0</v>
      </c>
      <c r="I25">
        <f>+VLOOKUP($A25,'1v -ostali'!$A$14:R$517,I$3,FALSE)</f>
        <v>0</v>
      </c>
      <c r="J25">
        <f>+VLOOKUP($A25,'1v -ostali'!$A$14:R$517,J$3,FALSE)</f>
        <v>0</v>
      </c>
      <c r="K25">
        <f>+VLOOKUP($A25,'1v -ostali'!$A$14:R$517,K$3,FALSE)</f>
        <v>0</v>
      </c>
      <c r="L25" t="str">
        <f>+IF(K25&gt;0,VLOOKUP($A25,'1v -ostali'!$A$14:R$517,L$3,FALSE),"")</f>
        <v/>
      </c>
      <c r="M25" t="str">
        <f>+IF(K25&gt;0,VLOOKUP($A25,'1v -ostali'!$A$14:R$517,M$3,FALSE),"")</f>
        <v/>
      </c>
      <c r="N25">
        <f>+VLOOKUP($A25,'1v -ostali'!$A$14:R$517,K$3,FALSE)</f>
        <v>0</v>
      </c>
      <c r="O25">
        <f>IF(K25&gt;0,"",VLOOKUP($A25,'1v -ostali'!$A$14:R$517,O$3,FALSE))</f>
        <v>0</v>
      </c>
      <c r="P25">
        <f>IF(K25&gt;0,"",VLOOKUP($A25,'1v -ostali'!$A$14:R$517,P$3,FALSE))</f>
        <v>0</v>
      </c>
      <c r="T25" s="44">
        <f>VLOOKUP($A25,'1v -ostali'!$A$14:AD$517,T$3,FALSE)</f>
        <v>0</v>
      </c>
      <c r="U25" s="44">
        <f>VLOOKUP($A25,'1v -ostali'!$A$14:AD$517,U$3,FALSE)</f>
        <v>0</v>
      </c>
      <c r="V25" s="44">
        <f t="shared" si="0"/>
        <v>0</v>
      </c>
      <c r="W25" s="44">
        <f>VLOOKUP($A25,'1v -ostali'!$A$14:AD$517,W$3,FALSE)/12</f>
        <v>0</v>
      </c>
      <c r="X25" s="44">
        <f>VLOOKUP($A25,'1v -ostali'!$A$14:AD$517,X$3,FALSE)</f>
        <v>0</v>
      </c>
      <c r="Y25" s="44">
        <f>VLOOKUP($A25,'1v -ostali'!$A$14:AD$517,Y$3,FALSE)</f>
        <v>0</v>
      </c>
      <c r="Z25" s="44">
        <f>VLOOKUP($A25,'1v -ostali'!$A$14:AD$517,Z$3,FALSE)</f>
        <v>0</v>
      </c>
      <c r="AA25" s="44">
        <f t="shared" si="1"/>
        <v>0</v>
      </c>
      <c r="AB25" s="44">
        <f>VLOOKUP($A25,'1v -ostali'!$A$14:AD$517,AB$3,FALSE)/12</f>
        <v>0</v>
      </c>
      <c r="AC25" s="44">
        <f>VLOOKUP($A25,'1v -ostali'!$A$14:AD$517,AC$3,FALSE)</f>
        <v>0</v>
      </c>
      <c r="AD25" s="44">
        <f>VLOOKUP($A25,'1v -ostali'!$A$14:AD$517,AD$3,FALSE)</f>
        <v>0</v>
      </c>
      <c r="AE25" s="44">
        <f>VLOOKUP($A25,'1v -ostali'!$A$14:AD$517,AE$3,FALSE)</f>
        <v>0</v>
      </c>
      <c r="AF25" s="44">
        <f t="shared" si="2"/>
        <v>0</v>
      </c>
      <c r="AG25" s="44">
        <f>VLOOKUP($A25,'1v -ostali'!$A$14:AD$517,AG$3,FALSE)/12</f>
        <v>0</v>
      </c>
      <c r="AH25" s="44">
        <f>VLOOKUP($A25,'1v -ostali'!$A$14:AD$517,AH$3,FALSE)</f>
        <v>0</v>
      </c>
      <c r="AI25" s="44">
        <f t="shared" si="3"/>
        <v>0</v>
      </c>
      <c r="AJ25" s="44">
        <f t="shared" si="4"/>
        <v>0</v>
      </c>
      <c r="AK25" s="44">
        <f>+IFERROR(AI25*(100+'1v -ostali'!$C$6)/100,"")</f>
        <v>0</v>
      </c>
      <c r="AL25" s="44">
        <f>+IFERROR(AJ25*(100+'1v -ostali'!$C$6)/100,"")</f>
        <v>0</v>
      </c>
    </row>
    <row r="26" spans="1:38">
      <c r="A26">
        <f>+IF(MAX(A$5:A25)+1&lt;=A$1,A25+1,0)</f>
        <v>0</v>
      </c>
      <c r="B26" s="249">
        <f t="shared" si="5"/>
        <v>0</v>
      </c>
      <c r="C26">
        <f t="shared" si="6"/>
        <v>0</v>
      </c>
      <c r="D26" s="419">
        <f t="shared" si="7"/>
        <v>0</v>
      </c>
      <c r="E26">
        <f>IF(A26=0,0,+VLOOKUP($A26,'1v -ostali'!$A$14:$R$517,E$3,FALSE))</f>
        <v>0</v>
      </c>
      <c r="G26">
        <f>+VLOOKUP($A26,'1v -ostali'!$A$14:$R$517,G$3,FALSE)</f>
        <v>0</v>
      </c>
      <c r="H26">
        <f>+VLOOKUP($A26,'1v -ostali'!$A$14:$R$517,H$3,FALSE)</f>
        <v>0</v>
      </c>
      <c r="I26">
        <f>+VLOOKUP($A26,'1v -ostali'!$A$14:R$517,I$3,FALSE)</f>
        <v>0</v>
      </c>
      <c r="J26">
        <f>+VLOOKUP($A26,'1v -ostali'!$A$14:R$517,J$3,FALSE)</f>
        <v>0</v>
      </c>
      <c r="K26">
        <f>+VLOOKUP($A26,'1v -ostali'!$A$14:R$517,K$3,FALSE)</f>
        <v>0</v>
      </c>
      <c r="L26" t="str">
        <f>+IF(K26&gt;0,VLOOKUP($A26,'1v -ostali'!$A$14:R$517,L$3,FALSE),"")</f>
        <v/>
      </c>
      <c r="M26" t="str">
        <f>+IF(K26&gt;0,VLOOKUP($A26,'1v -ostali'!$A$14:R$517,M$3,FALSE),"")</f>
        <v/>
      </c>
      <c r="N26">
        <f>+VLOOKUP($A26,'1v -ostali'!$A$14:R$517,K$3,FALSE)</f>
        <v>0</v>
      </c>
      <c r="O26">
        <f>IF(K26&gt;0,"",VLOOKUP($A26,'1v -ostali'!$A$14:R$517,O$3,FALSE))</f>
        <v>0</v>
      </c>
      <c r="P26">
        <f>IF(K26&gt;0,"",VLOOKUP($A26,'1v -ostali'!$A$14:R$517,P$3,FALSE))</f>
        <v>0</v>
      </c>
      <c r="T26" s="44">
        <f>VLOOKUP($A26,'1v -ostali'!$A$14:AD$517,T$3,FALSE)</f>
        <v>0</v>
      </c>
      <c r="U26" s="44">
        <f>VLOOKUP($A26,'1v -ostali'!$A$14:AD$517,U$3,FALSE)</f>
        <v>0</v>
      </c>
      <c r="V26" s="44">
        <f t="shared" si="0"/>
        <v>0</v>
      </c>
      <c r="W26" s="44">
        <f>VLOOKUP($A26,'1v -ostali'!$A$14:AD$517,W$3,FALSE)/12</f>
        <v>0</v>
      </c>
      <c r="X26" s="44">
        <f>VLOOKUP($A26,'1v -ostali'!$A$14:AD$517,X$3,FALSE)</f>
        <v>0</v>
      </c>
      <c r="Y26" s="44">
        <f>VLOOKUP($A26,'1v -ostali'!$A$14:AD$517,Y$3,FALSE)</f>
        <v>0</v>
      </c>
      <c r="Z26" s="44">
        <f>VLOOKUP($A26,'1v -ostali'!$A$14:AD$517,Z$3,FALSE)</f>
        <v>0</v>
      </c>
      <c r="AA26" s="44">
        <f t="shared" si="1"/>
        <v>0</v>
      </c>
      <c r="AB26" s="44">
        <f>VLOOKUP($A26,'1v -ostali'!$A$14:AD$517,AB$3,FALSE)/12</f>
        <v>0</v>
      </c>
      <c r="AC26" s="44">
        <f>VLOOKUP($A26,'1v -ostali'!$A$14:AD$517,AC$3,FALSE)</f>
        <v>0</v>
      </c>
      <c r="AD26" s="44">
        <f>VLOOKUP($A26,'1v -ostali'!$A$14:AD$517,AD$3,FALSE)</f>
        <v>0</v>
      </c>
      <c r="AE26" s="44">
        <f>VLOOKUP($A26,'1v -ostali'!$A$14:AD$517,AE$3,FALSE)</f>
        <v>0</v>
      </c>
      <c r="AF26" s="44">
        <f t="shared" si="2"/>
        <v>0</v>
      </c>
      <c r="AG26" s="44">
        <f>VLOOKUP($A26,'1v -ostali'!$A$14:AD$517,AG$3,FALSE)/12</f>
        <v>0</v>
      </c>
      <c r="AH26" s="44">
        <f>VLOOKUP($A26,'1v -ostali'!$A$14:AD$517,AH$3,FALSE)</f>
        <v>0</v>
      </c>
      <c r="AI26" s="44">
        <f t="shared" si="3"/>
        <v>0</v>
      </c>
      <c r="AJ26" s="44">
        <f t="shared" si="4"/>
        <v>0</v>
      </c>
      <c r="AK26" s="44">
        <f>+IFERROR(AI26*(100+'1v -ostali'!$C$6)/100,"")</f>
        <v>0</v>
      </c>
      <c r="AL26" s="44">
        <f>+IFERROR(AJ26*(100+'1v -ostali'!$C$6)/100,"")</f>
        <v>0</v>
      </c>
    </row>
    <row r="27" spans="1:38">
      <c r="A27">
        <f>+IF(MAX(A$5:A26)+1&lt;=A$1,A26+1,0)</f>
        <v>0</v>
      </c>
      <c r="B27" s="249">
        <f t="shared" si="5"/>
        <v>0</v>
      </c>
      <c r="C27">
        <f t="shared" si="6"/>
        <v>0</v>
      </c>
      <c r="D27" s="419">
        <f t="shared" si="7"/>
        <v>0</v>
      </c>
      <c r="E27">
        <f>IF(A27=0,0,+VLOOKUP($A27,'1v -ostali'!$A$14:$R$517,E$3,FALSE))</f>
        <v>0</v>
      </c>
      <c r="G27">
        <f>+VLOOKUP($A27,'1v -ostali'!$A$14:$R$517,G$3,FALSE)</f>
        <v>0</v>
      </c>
      <c r="H27">
        <f>+VLOOKUP($A27,'1v -ostali'!$A$14:$R$517,H$3,FALSE)</f>
        <v>0</v>
      </c>
      <c r="I27">
        <f>+VLOOKUP($A27,'1v -ostali'!$A$14:R$517,I$3,FALSE)</f>
        <v>0</v>
      </c>
      <c r="J27">
        <f>+VLOOKUP($A27,'1v -ostali'!$A$14:R$517,J$3,FALSE)</f>
        <v>0</v>
      </c>
      <c r="K27">
        <f>+VLOOKUP($A27,'1v -ostali'!$A$14:R$517,K$3,FALSE)</f>
        <v>0</v>
      </c>
      <c r="L27" t="str">
        <f>+IF(K27&gt;0,VLOOKUP($A27,'1v -ostali'!$A$14:R$517,L$3,FALSE),"")</f>
        <v/>
      </c>
      <c r="M27" t="str">
        <f>+IF(K27&gt;0,VLOOKUP($A27,'1v -ostali'!$A$14:R$517,M$3,FALSE),"")</f>
        <v/>
      </c>
      <c r="N27">
        <f>+VLOOKUP($A27,'1v -ostali'!$A$14:R$517,K$3,FALSE)</f>
        <v>0</v>
      </c>
      <c r="O27">
        <f>IF(K27&gt;0,"",VLOOKUP($A27,'1v -ostali'!$A$14:R$517,O$3,FALSE))</f>
        <v>0</v>
      </c>
      <c r="P27">
        <f>IF(K27&gt;0,"",VLOOKUP($A27,'1v -ostali'!$A$14:R$517,P$3,FALSE))</f>
        <v>0</v>
      </c>
      <c r="T27" s="44">
        <f>VLOOKUP($A27,'1v -ostali'!$A$14:AD$517,T$3,FALSE)</f>
        <v>0</v>
      </c>
      <c r="U27" s="44">
        <f>VLOOKUP($A27,'1v -ostali'!$A$14:AD$517,U$3,FALSE)</f>
        <v>0</v>
      </c>
      <c r="V27" s="44">
        <f t="shared" si="0"/>
        <v>0</v>
      </c>
      <c r="W27" s="44">
        <f>VLOOKUP($A27,'1v -ostali'!$A$14:AD$517,W$3,FALSE)/12</f>
        <v>0</v>
      </c>
      <c r="X27" s="44">
        <f>VLOOKUP($A27,'1v -ostali'!$A$14:AD$517,X$3,FALSE)</f>
        <v>0</v>
      </c>
      <c r="Y27" s="44">
        <f>VLOOKUP($A27,'1v -ostali'!$A$14:AD$517,Y$3,FALSE)</f>
        <v>0</v>
      </c>
      <c r="Z27" s="44">
        <f>VLOOKUP($A27,'1v -ostali'!$A$14:AD$517,Z$3,FALSE)</f>
        <v>0</v>
      </c>
      <c r="AA27" s="44">
        <f t="shared" si="1"/>
        <v>0</v>
      </c>
      <c r="AB27" s="44">
        <f>VLOOKUP($A27,'1v -ostali'!$A$14:AD$517,AB$3,FALSE)/12</f>
        <v>0</v>
      </c>
      <c r="AC27" s="44">
        <f>VLOOKUP($A27,'1v -ostali'!$A$14:AD$517,AC$3,FALSE)</f>
        <v>0</v>
      </c>
      <c r="AD27" s="44">
        <f>VLOOKUP($A27,'1v -ostali'!$A$14:AD$517,AD$3,FALSE)</f>
        <v>0</v>
      </c>
      <c r="AE27" s="44">
        <f>VLOOKUP($A27,'1v -ostali'!$A$14:AD$517,AE$3,FALSE)</f>
        <v>0</v>
      </c>
      <c r="AF27" s="44">
        <f t="shared" si="2"/>
        <v>0</v>
      </c>
      <c r="AG27" s="44">
        <f>VLOOKUP($A27,'1v -ostali'!$A$14:AD$517,AG$3,FALSE)/12</f>
        <v>0</v>
      </c>
      <c r="AH27" s="44">
        <f>VLOOKUP($A27,'1v -ostali'!$A$14:AD$517,AH$3,FALSE)</f>
        <v>0</v>
      </c>
      <c r="AI27" s="44">
        <f t="shared" si="3"/>
        <v>0</v>
      </c>
      <c r="AJ27" s="44">
        <f t="shared" si="4"/>
        <v>0</v>
      </c>
      <c r="AK27" s="44">
        <f>+IFERROR(AI27*(100+'1v -ostali'!$C$6)/100,"")</f>
        <v>0</v>
      </c>
      <c r="AL27" s="44">
        <f>+IFERROR(AJ27*(100+'1v -ostali'!$C$6)/100,"")</f>
        <v>0</v>
      </c>
    </row>
    <row r="28" spans="1:38">
      <c r="A28">
        <f>+IF(MAX(A$5:A27)+1&lt;=A$1,A27+1,0)</f>
        <v>0</v>
      </c>
      <c r="B28" s="249">
        <f t="shared" si="5"/>
        <v>0</v>
      </c>
      <c r="C28">
        <f t="shared" si="6"/>
        <v>0</v>
      </c>
      <c r="D28" s="419">
        <f t="shared" si="7"/>
        <v>0</v>
      </c>
      <c r="E28">
        <f>IF(A28=0,0,+VLOOKUP($A28,'1v -ostali'!$A$14:$R$517,E$3,FALSE))</f>
        <v>0</v>
      </c>
      <c r="G28">
        <f>+VLOOKUP($A28,'1v -ostali'!$A$14:$R$517,G$3,FALSE)</f>
        <v>0</v>
      </c>
      <c r="H28">
        <f>+VLOOKUP($A28,'1v -ostali'!$A$14:$R$517,H$3,FALSE)</f>
        <v>0</v>
      </c>
      <c r="I28">
        <f>+VLOOKUP($A28,'1v -ostali'!$A$14:R$517,I$3,FALSE)</f>
        <v>0</v>
      </c>
      <c r="J28">
        <f>+VLOOKUP($A28,'1v -ostali'!$A$14:R$517,J$3,FALSE)</f>
        <v>0</v>
      </c>
      <c r="K28">
        <f>+VLOOKUP($A28,'1v -ostali'!$A$14:R$517,K$3,FALSE)</f>
        <v>0</v>
      </c>
      <c r="L28" t="str">
        <f>+IF(K28&gt;0,VLOOKUP($A28,'1v -ostali'!$A$14:R$517,L$3,FALSE),"")</f>
        <v/>
      </c>
      <c r="M28" t="str">
        <f>+IF(K28&gt;0,VLOOKUP($A28,'1v -ostali'!$A$14:R$517,M$3,FALSE),"")</f>
        <v/>
      </c>
      <c r="N28">
        <f>+VLOOKUP($A28,'1v -ostali'!$A$14:R$517,K$3,FALSE)</f>
        <v>0</v>
      </c>
      <c r="O28">
        <f>IF(K28&gt;0,"",VLOOKUP($A28,'1v -ostali'!$A$14:R$517,O$3,FALSE))</f>
        <v>0</v>
      </c>
      <c r="P28">
        <f>IF(K28&gt;0,"",VLOOKUP($A28,'1v -ostali'!$A$14:R$517,P$3,FALSE))</f>
        <v>0</v>
      </c>
      <c r="T28" s="44">
        <f>VLOOKUP($A28,'1v -ostali'!$A$14:AD$517,T$3,FALSE)</f>
        <v>0</v>
      </c>
      <c r="U28" s="44">
        <f>VLOOKUP($A28,'1v -ostali'!$A$14:AD$517,U$3,FALSE)</f>
        <v>0</v>
      </c>
      <c r="V28" s="44">
        <f t="shared" si="0"/>
        <v>0</v>
      </c>
      <c r="W28" s="44">
        <f>VLOOKUP($A28,'1v -ostali'!$A$14:AD$517,W$3,FALSE)/12</f>
        <v>0</v>
      </c>
      <c r="X28" s="44">
        <f>VLOOKUP($A28,'1v -ostali'!$A$14:AD$517,X$3,FALSE)</f>
        <v>0</v>
      </c>
      <c r="Y28" s="44">
        <f>VLOOKUP($A28,'1v -ostali'!$A$14:AD$517,Y$3,FALSE)</f>
        <v>0</v>
      </c>
      <c r="Z28" s="44">
        <f>VLOOKUP($A28,'1v -ostali'!$A$14:AD$517,Z$3,FALSE)</f>
        <v>0</v>
      </c>
      <c r="AA28" s="44">
        <f t="shared" si="1"/>
        <v>0</v>
      </c>
      <c r="AB28" s="44">
        <f>VLOOKUP($A28,'1v -ostali'!$A$14:AD$517,AB$3,FALSE)/12</f>
        <v>0</v>
      </c>
      <c r="AC28" s="44">
        <f>VLOOKUP($A28,'1v -ostali'!$A$14:AD$517,AC$3,FALSE)</f>
        <v>0</v>
      </c>
      <c r="AD28" s="44">
        <f>VLOOKUP($A28,'1v -ostali'!$A$14:AD$517,AD$3,FALSE)</f>
        <v>0</v>
      </c>
      <c r="AE28" s="44">
        <f>VLOOKUP($A28,'1v -ostali'!$A$14:AD$517,AE$3,FALSE)</f>
        <v>0</v>
      </c>
      <c r="AF28" s="44">
        <f t="shared" si="2"/>
        <v>0</v>
      </c>
      <c r="AG28" s="44">
        <f>VLOOKUP($A28,'1v -ostali'!$A$14:AD$517,AG$3,FALSE)/12</f>
        <v>0</v>
      </c>
      <c r="AH28" s="44">
        <f>VLOOKUP($A28,'1v -ostali'!$A$14:AD$517,AH$3,FALSE)</f>
        <v>0</v>
      </c>
      <c r="AI28" s="44">
        <f t="shared" si="3"/>
        <v>0</v>
      </c>
      <c r="AJ28" s="44">
        <f t="shared" si="4"/>
        <v>0</v>
      </c>
      <c r="AK28" s="44">
        <f>+IFERROR(AI28*(100+'1v -ostali'!$C$6)/100,"")</f>
        <v>0</v>
      </c>
      <c r="AL28" s="44">
        <f>+IFERROR(AJ28*(100+'1v -ostali'!$C$6)/100,"")</f>
        <v>0</v>
      </c>
    </row>
    <row r="29" spans="1:38">
      <c r="A29">
        <f>+IF(MAX(A$5:A28)+1&lt;=A$1,A28+1,0)</f>
        <v>0</v>
      </c>
      <c r="B29" s="249">
        <f t="shared" si="5"/>
        <v>0</v>
      </c>
      <c r="C29">
        <f t="shared" si="6"/>
        <v>0</v>
      </c>
      <c r="D29" s="419">
        <f t="shared" si="7"/>
        <v>0</v>
      </c>
      <c r="E29">
        <f>IF(A29=0,0,+VLOOKUP($A29,'1v -ostali'!$A$14:$R$517,E$3,FALSE))</f>
        <v>0</v>
      </c>
      <c r="G29">
        <f>+VLOOKUP($A29,'1v -ostali'!$A$14:$R$517,G$3,FALSE)</f>
        <v>0</v>
      </c>
      <c r="H29">
        <f>+VLOOKUP($A29,'1v -ostali'!$A$14:$R$517,H$3,FALSE)</f>
        <v>0</v>
      </c>
      <c r="I29">
        <f>+VLOOKUP($A29,'1v -ostali'!$A$14:R$517,I$3,FALSE)</f>
        <v>0</v>
      </c>
      <c r="J29">
        <f>+VLOOKUP($A29,'1v -ostali'!$A$14:R$517,J$3,FALSE)</f>
        <v>0</v>
      </c>
      <c r="K29">
        <f>+VLOOKUP($A29,'1v -ostali'!$A$14:R$517,K$3,FALSE)</f>
        <v>0</v>
      </c>
      <c r="L29" t="str">
        <f>+IF(K29&gt;0,VLOOKUP($A29,'1v -ostali'!$A$14:R$517,L$3,FALSE),"")</f>
        <v/>
      </c>
      <c r="M29" t="str">
        <f>+IF(K29&gt;0,VLOOKUP($A29,'1v -ostali'!$A$14:R$517,M$3,FALSE),"")</f>
        <v/>
      </c>
      <c r="N29">
        <f>+VLOOKUP($A29,'1v -ostali'!$A$14:R$517,K$3,FALSE)</f>
        <v>0</v>
      </c>
      <c r="O29">
        <f>IF(K29&gt;0,"",VLOOKUP($A29,'1v -ostali'!$A$14:R$517,O$3,FALSE))</f>
        <v>0</v>
      </c>
      <c r="P29">
        <f>IF(K29&gt;0,"",VLOOKUP($A29,'1v -ostali'!$A$14:R$517,P$3,FALSE))</f>
        <v>0</v>
      </c>
      <c r="T29" s="44">
        <f>VLOOKUP($A29,'1v -ostali'!$A$14:AD$517,T$3,FALSE)</f>
        <v>0</v>
      </c>
      <c r="U29" s="44">
        <f>VLOOKUP($A29,'1v -ostali'!$A$14:AD$517,U$3,FALSE)</f>
        <v>0</v>
      </c>
      <c r="V29" s="44">
        <f t="shared" si="0"/>
        <v>0</v>
      </c>
      <c r="W29" s="44">
        <f>VLOOKUP($A29,'1v -ostali'!$A$14:AD$517,W$3,FALSE)/12</f>
        <v>0</v>
      </c>
      <c r="X29" s="44">
        <f>VLOOKUP($A29,'1v -ostali'!$A$14:AD$517,X$3,FALSE)</f>
        <v>0</v>
      </c>
      <c r="Y29" s="44">
        <f>VLOOKUP($A29,'1v -ostali'!$A$14:AD$517,Y$3,FALSE)</f>
        <v>0</v>
      </c>
      <c r="Z29" s="44">
        <f>VLOOKUP($A29,'1v -ostali'!$A$14:AD$517,Z$3,FALSE)</f>
        <v>0</v>
      </c>
      <c r="AA29" s="44">
        <f t="shared" si="1"/>
        <v>0</v>
      </c>
      <c r="AB29" s="44">
        <f>VLOOKUP($A29,'1v -ostali'!$A$14:AD$517,AB$3,FALSE)/12</f>
        <v>0</v>
      </c>
      <c r="AC29" s="44">
        <f>VLOOKUP($A29,'1v -ostali'!$A$14:AD$517,AC$3,FALSE)</f>
        <v>0</v>
      </c>
      <c r="AD29" s="44">
        <f>VLOOKUP($A29,'1v -ostali'!$A$14:AD$517,AD$3,FALSE)</f>
        <v>0</v>
      </c>
      <c r="AE29" s="44">
        <f>VLOOKUP($A29,'1v -ostali'!$A$14:AD$517,AE$3,FALSE)</f>
        <v>0</v>
      </c>
      <c r="AF29" s="44">
        <f t="shared" si="2"/>
        <v>0</v>
      </c>
      <c r="AG29" s="44">
        <f>VLOOKUP($A29,'1v -ostali'!$A$14:AD$517,AG$3,FALSE)/12</f>
        <v>0</v>
      </c>
      <c r="AH29" s="44">
        <f>VLOOKUP($A29,'1v -ostali'!$A$14:AD$517,AH$3,FALSE)</f>
        <v>0</v>
      </c>
      <c r="AI29" s="44">
        <f t="shared" si="3"/>
        <v>0</v>
      </c>
      <c r="AJ29" s="44">
        <f t="shared" si="4"/>
        <v>0</v>
      </c>
      <c r="AK29" s="44">
        <f>+IFERROR(AI29*(100+'1v -ostali'!$C$6)/100,"")</f>
        <v>0</v>
      </c>
      <c r="AL29" s="44">
        <f>+IFERROR(AJ29*(100+'1v -ostali'!$C$6)/100,"")</f>
        <v>0</v>
      </c>
    </row>
    <row r="30" spans="1:38">
      <c r="A30">
        <f>+IF(MAX(A$5:A29)+1&lt;=A$1,A29+1,0)</f>
        <v>0</v>
      </c>
      <c r="B30" s="249">
        <f t="shared" si="5"/>
        <v>0</v>
      </c>
      <c r="C30">
        <f t="shared" si="6"/>
        <v>0</v>
      </c>
      <c r="D30" s="419">
        <f t="shared" si="7"/>
        <v>0</v>
      </c>
      <c r="E30">
        <f>IF(A30=0,0,+VLOOKUP($A30,'1v -ostali'!$A$14:$R$517,E$3,FALSE))</f>
        <v>0</v>
      </c>
      <c r="G30">
        <f>+VLOOKUP($A30,'1v -ostali'!$A$14:$R$517,G$3,FALSE)</f>
        <v>0</v>
      </c>
      <c r="H30">
        <f>+VLOOKUP($A30,'1v -ostali'!$A$14:$R$517,H$3,FALSE)</f>
        <v>0</v>
      </c>
      <c r="I30">
        <f>+VLOOKUP($A30,'1v -ostali'!$A$14:R$517,I$3,FALSE)</f>
        <v>0</v>
      </c>
      <c r="J30">
        <f>+VLOOKUP($A30,'1v -ostali'!$A$14:R$517,J$3,FALSE)</f>
        <v>0</v>
      </c>
      <c r="K30">
        <f>+VLOOKUP($A30,'1v -ostali'!$A$14:R$517,K$3,FALSE)</f>
        <v>0</v>
      </c>
      <c r="L30" t="str">
        <f>+IF(K30&gt;0,VLOOKUP($A30,'1v -ostali'!$A$14:R$517,L$3,FALSE),"")</f>
        <v/>
      </c>
      <c r="M30" t="str">
        <f>+IF(K30&gt;0,VLOOKUP($A30,'1v -ostali'!$A$14:R$517,M$3,FALSE),"")</f>
        <v/>
      </c>
      <c r="N30">
        <f>+VLOOKUP($A30,'1v -ostali'!$A$14:R$517,K$3,FALSE)</f>
        <v>0</v>
      </c>
      <c r="O30">
        <f>IF(K30&gt;0,"",VLOOKUP($A30,'1v -ostali'!$A$14:R$517,O$3,FALSE))</f>
        <v>0</v>
      </c>
      <c r="P30">
        <f>IF(K30&gt;0,"",VLOOKUP($A30,'1v -ostali'!$A$14:R$517,P$3,FALSE))</f>
        <v>0</v>
      </c>
      <c r="T30" s="44">
        <f>VLOOKUP($A30,'1v -ostali'!$A$14:AD$517,T$3,FALSE)</f>
        <v>0</v>
      </c>
      <c r="U30" s="44">
        <f>VLOOKUP($A30,'1v -ostali'!$A$14:AD$517,U$3,FALSE)</f>
        <v>0</v>
      </c>
      <c r="V30" s="44">
        <f t="shared" si="0"/>
        <v>0</v>
      </c>
      <c r="W30" s="44">
        <f>VLOOKUP($A30,'1v -ostali'!$A$14:AD$517,W$3,FALSE)/12</f>
        <v>0</v>
      </c>
      <c r="X30" s="44">
        <f>VLOOKUP($A30,'1v -ostali'!$A$14:AD$517,X$3,FALSE)</f>
        <v>0</v>
      </c>
      <c r="Y30" s="44">
        <f>VLOOKUP($A30,'1v -ostali'!$A$14:AD$517,Y$3,FALSE)</f>
        <v>0</v>
      </c>
      <c r="Z30" s="44">
        <f>VLOOKUP($A30,'1v -ostali'!$A$14:AD$517,Z$3,FALSE)</f>
        <v>0</v>
      </c>
      <c r="AA30" s="44">
        <f t="shared" si="1"/>
        <v>0</v>
      </c>
      <c r="AB30" s="44">
        <f>VLOOKUP($A30,'1v -ostali'!$A$14:AD$517,AB$3,FALSE)/12</f>
        <v>0</v>
      </c>
      <c r="AC30" s="44">
        <f>VLOOKUP($A30,'1v -ostali'!$A$14:AD$517,AC$3,FALSE)</f>
        <v>0</v>
      </c>
      <c r="AD30" s="44">
        <f>VLOOKUP($A30,'1v -ostali'!$A$14:AD$517,AD$3,FALSE)</f>
        <v>0</v>
      </c>
      <c r="AE30" s="44">
        <f>VLOOKUP($A30,'1v -ostali'!$A$14:AD$517,AE$3,FALSE)</f>
        <v>0</v>
      </c>
      <c r="AF30" s="44">
        <f t="shared" si="2"/>
        <v>0</v>
      </c>
      <c r="AG30" s="44">
        <f>VLOOKUP($A30,'1v -ostali'!$A$14:AD$517,AG$3,FALSE)/12</f>
        <v>0</v>
      </c>
      <c r="AH30" s="44">
        <f>VLOOKUP($A30,'1v -ostali'!$A$14:AD$517,AH$3,FALSE)</f>
        <v>0</v>
      </c>
      <c r="AI30" s="44">
        <f t="shared" si="3"/>
        <v>0</v>
      </c>
      <c r="AJ30" s="44">
        <f t="shared" si="4"/>
        <v>0</v>
      </c>
      <c r="AK30" s="44">
        <f>+IFERROR(AI30*(100+'1v -ostali'!$C$6)/100,"")</f>
        <v>0</v>
      </c>
      <c r="AL30" s="44">
        <f>+IFERROR(AJ30*(100+'1v -ostali'!$C$6)/100,"")</f>
        <v>0</v>
      </c>
    </row>
    <row r="31" spans="1:38">
      <c r="A31">
        <f>+IF(MAX(A$5:A30)+1&lt;=A$1,A30+1,0)</f>
        <v>0</v>
      </c>
      <c r="B31" s="249">
        <f t="shared" si="5"/>
        <v>0</v>
      </c>
      <c r="C31">
        <f t="shared" si="6"/>
        <v>0</v>
      </c>
      <c r="D31" s="419">
        <f t="shared" si="7"/>
        <v>0</v>
      </c>
      <c r="E31">
        <f>IF(A31=0,0,+VLOOKUP($A31,'1v -ostali'!$A$14:$R$517,E$3,FALSE))</f>
        <v>0</v>
      </c>
      <c r="G31">
        <f>+VLOOKUP($A31,'1v -ostali'!$A$14:$R$517,G$3,FALSE)</f>
        <v>0</v>
      </c>
      <c r="H31">
        <f>+VLOOKUP($A31,'1v -ostali'!$A$14:$R$517,H$3,FALSE)</f>
        <v>0</v>
      </c>
      <c r="I31">
        <f>+VLOOKUP($A31,'1v -ostali'!$A$14:R$517,I$3,FALSE)</f>
        <v>0</v>
      </c>
      <c r="J31">
        <f>+VLOOKUP($A31,'1v -ostali'!$A$14:R$517,J$3,FALSE)</f>
        <v>0</v>
      </c>
      <c r="K31">
        <f>+VLOOKUP($A31,'1v -ostali'!$A$14:R$517,K$3,FALSE)</f>
        <v>0</v>
      </c>
      <c r="L31" t="str">
        <f>+IF(K31&gt;0,VLOOKUP($A31,'1v -ostali'!$A$14:R$517,L$3,FALSE),"")</f>
        <v/>
      </c>
      <c r="M31" t="str">
        <f>+IF(K31&gt;0,VLOOKUP($A31,'1v -ostali'!$A$14:R$517,M$3,FALSE),"")</f>
        <v/>
      </c>
      <c r="N31">
        <f>+VLOOKUP($A31,'1v -ostali'!$A$14:R$517,K$3,FALSE)</f>
        <v>0</v>
      </c>
      <c r="O31">
        <f>IF(K31&gt;0,"",VLOOKUP($A31,'1v -ostali'!$A$14:R$517,O$3,FALSE))</f>
        <v>0</v>
      </c>
      <c r="P31">
        <f>IF(K31&gt;0,"",VLOOKUP($A31,'1v -ostali'!$A$14:R$517,P$3,FALSE))</f>
        <v>0</v>
      </c>
      <c r="T31" s="44">
        <f>VLOOKUP($A31,'1v -ostali'!$A$14:AD$517,T$3,FALSE)</f>
        <v>0</v>
      </c>
      <c r="U31" s="44">
        <f>VLOOKUP($A31,'1v -ostali'!$A$14:AD$517,U$3,FALSE)</f>
        <v>0</v>
      </c>
      <c r="V31" s="44">
        <f t="shared" si="0"/>
        <v>0</v>
      </c>
      <c r="W31" s="44">
        <f>VLOOKUP($A31,'1v -ostali'!$A$14:AD$517,W$3,FALSE)/12</f>
        <v>0</v>
      </c>
      <c r="X31" s="44">
        <f>VLOOKUP($A31,'1v -ostali'!$A$14:AD$517,X$3,FALSE)</f>
        <v>0</v>
      </c>
      <c r="Y31" s="44">
        <f>VLOOKUP($A31,'1v -ostali'!$A$14:AD$517,Y$3,FALSE)</f>
        <v>0</v>
      </c>
      <c r="Z31" s="44">
        <f>VLOOKUP($A31,'1v -ostali'!$A$14:AD$517,Z$3,FALSE)</f>
        <v>0</v>
      </c>
      <c r="AA31" s="44">
        <f t="shared" si="1"/>
        <v>0</v>
      </c>
      <c r="AB31" s="44">
        <f>VLOOKUP($A31,'1v -ostali'!$A$14:AD$517,AB$3,FALSE)/12</f>
        <v>0</v>
      </c>
      <c r="AC31" s="44">
        <f>VLOOKUP($A31,'1v -ostali'!$A$14:AD$517,AC$3,FALSE)</f>
        <v>0</v>
      </c>
      <c r="AD31" s="44">
        <f>VLOOKUP($A31,'1v -ostali'!$A$14:AD$517,AD$3,FALSE)</f>
        <v>0</v>
      </c>
      <c r="AE31" s="44">
        <f>VLOOKUP($A31,'1v -ostali'!$A$14:AD$517,AE$3,FALSE)</f>
        <v>0</v>
      </c>
      <c r="AF31" s="44">
        <f t="shared" si="2"/>
        <v>0</v>
      </c>
      <c r="AG31" s="44">
        <f>VLOOKUP($A31,'1v -ostali'!$A$14:AD$517,AG$3,FALSE)/12</f>
        <v>0</v>
      </c>
      <c r="AH31" s="44">
        <f>VLOOKUP($A31,'1v -ostali'!$A$14:AD$517,AH$3,FALSE)</f>
        <v>0</v>
      </c>
      <c r="AI31" s="44">
        <f t="shared" si="3"/>
        <v>0</v>
      </c>
      <c r="AJ31" s="44">
        <f t="shared" si="4"/>
        <v>0</v>
      </c>
      <c r="AK31" s="44">
        <f>+IFERROR(AI31*(100+'1v -ostali'!$C$6)/100,"")</f>
        <v>0</v>
      </c>
      <c r="AL31" s="44">
        <f>+IFERROR(AJ31*(100+'1v -ostali'!$C$6)/100,"")</f>
        <v>0</v>
      </c>
    </row>
    <row r="32" spans="1:38">
      <c r="A32">
        <f>+IF(MAX(A$5:A31)+1&lt;=A$1,A31+1,0)</f>
        <v>0</v>
      </c>
      <c r="B32" s="249">
        <f t="shared" si="5"/>
        <v>0</v>
      </c>
      <c r="C32">
        <f t="shared" si="6"/>
        <v>0</v>
      </c>
      <c r="D32" s="419">
        <f t="shared" si="7"/>
        <v>0</v>
      </c>
      <c r="E32">
        <f>IF(A32=0,0,+VLOOKUP($A32,'1v -ostali'!$A$14:$R$517,E$3,FALSE))</f>
        <v>0</v>
      </c>
      <c r="G32">
        <f>+VLOOKUP($A32,'1v -ostali'!$A$14:$R$517,G$3,FALSE)</f>
        <v>0</v>
      </c>
      <c r="H32">
        <f>+VLOOKUP($A32,'1v -ostali'!$A$14:$R$517,H$3,FALSE)</f>
        <v>0</v>
      </c>
      <c r="I32">
        <f>+VLOOKUP($A32,'1v -ostali'!$A$14:R$517,I$3,FALSE)</f>
        <v>0</v>
      </c>
      <c r="J32">
        <f>+VLOOKUP($A32,'1v -ostali'!$A$14:R$517,J$3,FALSE)</f>
        <v>0</v>
      </c>
      <c r="K32">
        <f>+VLOOKUP($A32,'1v -ostali'!$A$14:R$517,K$3,FALSE)</f>
        <v>0</v>
      </c>
      <c r="L32" t="str">
        <f>+IF(K32&gt;0,VLOOKUP($A32,'1v -ostali'!$A$14:R$517,L$3,FALSE),"")</f>
        <v/>
      </c>
      <c r="M32" t="str">
        <f>+IF(K32&gt;0,VLOOKUP($A32,'1v -ostali'!$A$14:R$517,M$3,FALSE),"")</f>
        <v/>
      </c>
      <c r="N32">
        <f>+VLOOKUP($A32,'1v -ostali'!$A$14:R$517,K$3,FALSE)</f>
        <v>0</v>
      </c>
      <c r="O32">
        <f>IF(K32&gt;0,"",VLOOKUP($A32,'1v -ostali'!$A$14:R$517,O$3,FALSE))</f>
        <v>0</v>
      </c>
      <c r="P32">
        <f>IF(K32&gt;0,"",VLOOKUP($A32,'1v -ostali'!$A$14:R$517,P$3,FALSE))</f>
        <v>0</v>
      </c>
      <c r="T32" s="44">
        <f>VLOOKUP($A32,'1v -ostali'!$A$14:AD$517,T$3,FALSE)</f>
        <v>0</v>
      </c>
      <c r="U32" s="44">
        <f>VLOOKUP($A32,'1v -ostali'!$A$14:AD$517,U$3,FALSE)</f>
        <v>0</v>
      </c>
      <c r="V32" s="44">
        <f t="shared" si="0"/>
        <v>0</v>
      </c>
      <c r="W32" s="44">
        <f>VLOOKUP($A32,'1v -ostali'!$A$14:AD$517,W$3,FALSE)/12</f>
        <v>0</v>
      </c>
      <c r="X32" s="44">
        <f>VLOOKUP($A32,'1v -ostali'!$A$14:AD$517,X$3,FALSE)</f>
        <v>0</v>
      </c>
      <c r="Y32" s="44">
        <f>VLOOKUP($A32,'1v -ostali'!$A$14:AD$517,Y$3,FALSE)</f>
        <v>0</v>
      </c>
      <c r="Z32" s="44">
        <f>VLOOKUP($A32,'1v -ostali'!$A$14:AD$517,Z$3,FALSE)</f>
        <v>0</v>
      </c>
      <c r="AA32" s="44">
        <f t="shared" si="1"/>
        <v>0</v>
      </c>
      <c r="AB32" s="44">
        <f>VLOOKUP($A32,'1v -ostali'!$A$14:AD$517,AB$3,FALSE)/12</f>
        <v>0</v>
      </c>
      <c r="AC32" s="44">
        <f>VLOOKUP($A32,'1v -ostali'!$A$14:AD$517,AC$3,FALSE)</f>
        <v>0</v>
      </c>
      <c r="AD32" s="44">
        <f>VLOOKUP($A32,'1v -ostali'!$A$14:AD$517,AD$3,FALSE)</f>
        <v>0</v>
      </c>
      <c r="AE32" s="44">
        <f>VLOOKUP($A32,'1v -ostali'!$A$14:AD$517,AE$3,FALSE)</f>
        <v>0</v>
      </c>
      <c r="AF32" s="44">
        <f t="shared" si="2"/>
        <v>0</v>
      </c>
      <c r="AG32" s="44">
        <f>VLOOKUP($A32,'1v -ostali'!$A$14:AD$517,AG$3,FALSE)/12</f>
        <v>0</v>
      </c>
      <c r="AH32" s="44">
        <f>VLOOKUP($A32,'1v -ostali'!$A$14:AD$517,AH$3,FALSE)</f>
        <v>0</v>
      </c>
      <c r="AI32" s="44">
        <f t="shared" si="3"/>
        <v>0</v>
      </c>
      <c r="AJ32" s="44">
        <f t="shared" si="4"/>
        <v>0</v>
      </c>
      <c r="AK32" s="44">
        <f>+IFERROR(AI32*(100+'1v -ostali'!$C$6)/100,"")</f>
        <v>0</v>
      </c>
      <c r="AL32" s="44">
        <f>+IFERROR(AJ32*(100+'1v -ostali'!$C$6)/100,"")</f>
        <v>0</v>
      </c>
    </row>
    <row r="33" spans="1:38">
      <c r="A33">
        <f>+IF(MAX(A$5:A32)+1&lt;=A$1,A32+1,0)</f>
        <v>0</v>
      </c>
      <c r="B33" s="249">
        <f t="shared" si="5"/>
        <v>0</v>
      </c>
      <c r="C33">
        <f t="shared" si="6"/>
        <v>0</v>
      </c>
      <c r="D33" s="419">
        <f t="shared" si="7"/>
        <v>0</v>
      </c>
      <c r="E33">
        <f>IF(A33=0,0,+VLOOKUP($A33,'1v -ostali'!$A$14:$R$517,E$3,FALSE))</f>
        <v>0</v>
      </c>
      <c r="G33">
        <f>+VLOOKUP($A33,'1v -ostali'!$A$14:$R$517,G$3,FALSE)</f>
        <v>0</v>
      </c>
      <c r="H33">
        <f>+VLOOKUP($A33,'1v -ostali'!$A$14:$R$517,H$3,FALSE)</f>
        <v>0</v>
      </c>
      <c r="I33">
        <f>+VLOOKUP($A33,'1v -ostali'!$A$14:R$517,I$3,FALSE)</f>
        <v>0</v>
      </c>
      <c r="J33">
        <f>+VLOOKUP($A33,'1v -ostali'!$A$14:R$517,J$3,FALSE)</f>
        <v>0</v>
      </c>
      <c r="K33">
        <f>+VLOOKUP($A33,'1v -ostali'!$A$14:R$517,K$3,FALSE)</f>
        <v>0</v>
      </c>
      <c r="L33" t="str">
        <f>+IF(K33&gt;0,VLOOKUP($A33,'1v -ostali'!$A$14:R$517,L$3,FALSE),"")</f>
        <v/>
      </c>
      <c r="M33" t="str">
        <f>+IF(K33&gt;0,VLOOKUP($A33,'1v -ostali'!$A$14:R$517,M$3,FALSE),"")</f>
        <v/>
      </c>
      <c r="N33">
        <f>+VLOOKUP($A33,'1v -ostali'!$A$14:R$517,K$3,FALSE)</f>
        <v>0</v>
      </c>
      <c r="O33">
        <f>IF(K33&gt;0,"",VLOOKUP($A33,'1v -ostali'!$A$14:R$517,O$3,FALSE))</f>
        <v>0</v>
      </c>
      <c r="P33">
        <f>IF(K33&gt;0,"",VLOOKUP($A33,'1v -ostali'!$A$14:R$517,P$3,FALSE))</f>
        <v>0</v>
      </c>
      <c r="T33" s="44">
        <f>VLOOKUP($A33,'1v -ostali'!$A$14:AD$517,T$3,FALSE)</f>
        <v>0</v>
      </c>
      <c r="U33" s="44">
        <f>VLOOKUP($A33,'1v -ostali'!$A$14:AD$517,U$3,FALSE)</f>
        <v>0</v>
      </c>
      <c r="V33" s="44">
        <f t="shared" si="0"/>
        <v>0</v>
      </c>
      <c r="W33" s="44">
        <f>VLOOKUP($A33,'1v -ostali'!$A$14:AD$517,W$3,FALSE)/12</f>
        <v>0</v>
      </c>
      <c r="X33" s="44">
        <f>VLOOKUP($A33,'1v -ostali'!$A$14:AD$517,X$3,FALSE)</f>
        <v>0</v>
      </c>
      <c r="Y33" s="44">
        <f>VLOOKUP($A33,'1v -ostali'!$A$14:AD$517,Y$3,FALSE)</f>
        <v>0</v>
      </c>
      <c r="Z33" s="44">
        <f>VLOOKUP($A33,'1v -ostali'!$A$14:AD$517,Z$3,FALSE)</f>
        <v>0</v>
      </c>
      <c r="AA33" s="44">
        <f t="shared" si="1"/>
        <v>0</v>
      </c>
      <c r="AB33" s="44">
        <f>VLOOKUP($A33,'1v -ostali'!$A$14:AD$517,AB$3,FALSE)/12</f>
        <v>0</v>
      </c>
      <c r="AC33" s="44">
        <f>VLOOKUP($A33,'1v -ostali'!$A$14:AD$517,AC$3,FALSE)</f>
        <v>0</v>
      </c>
      <c r="AD33" s="44">
        <f>VLOOKUP($A33,'1v -ostali'!$A$14:AD$517,AD$3,FALSE)</f>
        <v>0</v>
      </c>
      <c r="AE33" s="44">
        <f>VLOOKUP($A33,'1v -ostali'!$A$14:AD$517,AE$3,FALSE)</f>
        <v>0</v>
      </c>
      <c r="AF33" s="44">
        <f t="shared" si="2"/>
        <v>0</v>
      </c>
      <c r="AG33" s="44">
        <f>VLOOKUP($A33,'1v -ostali'!$A$14:AD$517,AG$3,FALSE)/12</f>
        <v>0</v>
      </c>
      <c r="AH33" s="44">
        <f>VLOOKUP($A33,'1v -ostali'!$A$14:AD$517,AH$3,FALSE)</f>
        <v>0</v>
      </c>
      <c r="AI33" s="44">
        <f t="shared" si="3"/>
        <v>0</v>
      </c>
      <c r="AJ33" s="44">
        <f t="shared" si="4"/>
        <v>0</v>
      </c>
      <c r="AK33" s="44">
        <f>+IFERROR(AI33*(100+'1v -ostali'!$C$6)/100,"")</f>
        <v>0</v>
      </c>
      <c r="AL33" s="44">
        <f>+IFERROR(AJ33*(100+'1v -ostali'!$C$6)/100,"")</f>
        <v>0</v>
      </c>
    </row>
    <row r="34" spans="1:38">
      <c r="A34">
        <f>+IF(MAX(A$5:A33)+1&lt;=A$1,A33+1,0)</f>
        <v>0</v>
      </c>
      <c r="B34" s="249">
        <f t="shared" si="5"/>
        <v>0</v>
      </c>
      <c r="C34">
        <f t="shared" si="6"/>
        <v>0</v>
      </c>
      <c r="D34" s="419">
        <f t="shared" si="7"/>
        <v>0</v>
      </c>
      <c r="E34">
        <f>IF(A34=0,0,+VLOOKUP($A34,'1v -ostali'!$A$14:$R$517,E$3,FALSE))</f>
        <v>0</v>
      </c>
      <c r="G34">
        <f>+VLOOKUP($A34,'1v -ostali'!$A$14:$R$517,G$3,FALSE)</f>
        <v>0</v>
      </c>
      <c r="H34">
        <f>+VLOOKUP($A34,'1v -ostali'!$A$14:$R$517,H$3,FALSE)</f>
        <v>0</v>
      </c>
      <c r="I34">
        <f>+VLOOKUP($A34,'1v -ostali'!$A$14:R$517,I$3,FALSE)</f>
        <v>0</v>
      </c>
      <c r="J34">
        <f>+VLOOKUP($A34,'1v -ostali'!$A$14:R$517,J$3,FALSE)</f>
        <v>0</v>
      </c>
      <c r="K34">
        <f>+VLOOKUP($A34,'1v -ostali'!$A$14:R$517,K$3,FALSE)</f>
        <v>0</v>
      </c>
      <c r="L34" t="str">
        <f>+IF(K34&gt;0,VLOOKUP($A34,'1v -ostali'!$A$14:R$517,L$3,FALSE),"")</f>
        <v/>
      </c>
      <c r="M34" t="str">
        <f>+IF(K34&gt;0,VLOOKUP($A34,'1v -ostali'!$A$14:R$517,M$3,FALSE),"")</f>
        <v/>
      </c>
      <c r="N34">
        <f>+VLOOKUP($A34,'1v -ostali'!$A$14:R$517,K$3,FALSE)</f>
        <v>0</v>
      </c>
      <c r="O34">
        <f>IF(K34&gt;0,"",VLOOKUP($A34,'1v -ostali'!$A$14:R$517,O$3,FALSE))</f>
        <v>0</v>
      </c>
      <c r="P34">
        <f>IF(K34&gt;0,"",VLOOKUP($A34,'1v -ostali'!$A$14:R$517,P$3,FALSE))</f>
        <v>0</v>
      </c>
      <c r="T34" s="44">
        <f>VLOOKUP($A34,'1v -ostali'!$A$14:AD$517,T$3,FALSE)</f>
        <v>0</v>
      </c>
      <c r="U34" s="44">
        <f>VLOOKUP($A34,'1v -ostali'!$A$14:AD$517,U$3,FALSE)</f>
        <v>0</v>
      </c>
      <c r="V34" s="44">
        <f t="shared" si="0"/>
        <v>0</v>
      </c>
      <c r="W34" s="44">
        <f>VLOOKUP($A34,'1v -ostali'!$A$14:AD$517,W$3,FALSE)/12</f>
        <v>0</v>
      </c>
      <c r="X34" s="44">
        <f>VLOOKUP($A34,'1v -ostali'!$A$14:AD$517,X$3,FALSE)</f>
        <v>0</v>
      </c>
      <c r="Y34" s="44">
        <f>VLOOKUP($A34,'1v -ostali'!$A$14:AD$517,Y$3,FALSE)</f>
        <v>0</v>
      </c>
      <c r="Z34" s="44">
        <f>VLOOKUP($A34,'1v -ostali'!$A$14:AD$517,Z$3,FALSE)</f>
        <v>0</v>
      </c>
      <c r="AA34" s="44">
        <f t="shared" si="1"/>
        <v>0</v>
      </c>
      <c r="AB34" s="44">
        <f>VLOOKUP($A34,'1v -ostali'!$A$14:AD$517,AB$3,FALSE)/12</f>
        <v>0</v>
      </c>
      <c r="AC34" s="44">
        <f>VLOOKUP($A34,'1v -ostali'!$A$14:AD$517,AC$3,FALSE)</f>
        <v>0</v>
      </c>
      <c r="AD34" s="44">
        <f>VLOOKUP($A34,'1v -ostali'!$A$14:AD$517,AD$3,FALSE)</f>
        <v>0</v>
      </c>
      <c r="AE34" s="44">
        <f>VLOOKUP($A34,'1v -ostali'!$A$14:AD$517,AE$3,FALSE)</f>
        <v>0</v>
      </c>
      <c r="AF34" s="44">
        <f t="shared" si="2"/>
        <v>0</v>
      </c>
      <c r="AG34" s="44">
        <f>VLOOKUP($A34,'1v -ostali'!$A$14:AD$517,AG$3,FALSE)/12</f>
        <v>0</v>
      </c>
      <c r="AH34" s="44">
        <f>VLOOKUP($A34,'1v -ostali'!$A$14:AD$517,AH$3,FALSE)</f>
        <v>0</v>
      </c>
      <c r="AI34" s="44">
        <f t="shared" si="3"/>
        <v>0</v>
      </c>
      <c r="AJ34" s="44">
        <f t="shared" si="4"/>
        <v>0</v>
      </c>
      <c r="AK34" s="44">
        <f>+IFERROR(AI34*(100+'1v -ostali'!$C$6)/100,"")</f>
        <v>0</v>
      </c>
      <c r="AL34" s="44">
        <f>+IFERROR(AJ34*(100+'1v -ostali'!$C$6)/100,"")</f>
        <v>0</v>
      </c>
    </row>
    <row r="35" spans="1:38">
      <c r="A35">
        <f>+IF(MAX(A$5:A34)+1&lt;=A$1,A34+1,0)</f>
        <v>0</v>
      </c>
      <c r="B35" s="249">
        <f t="shared" si="5"/>
        <v>0</v>
      </c>
      <c r="C35">
        <f t="shared" si="6"/>
        <v>0</v>
      </c>
      <c r="D35" s="419">
        <f t="shared" si="7"/>
        <v>0</v>
      </c>
      <c r="E35">
        <f>IF(A35=0,0,+VLOOKUP($A35,'1v -ostali'!$A$14:$R$517,E$3,FALSE))</f>
        <v>0</v>
      </c>
      <c r="G35">
        <f>+VLOOKUP($A35,'1v -ostali'!$A$14:$R$517,G$3,FALSE)</f>
        <v>0</v>
      </c>
      <c r="H35">
        <f>+VLOOKUP($A35,'1v -ostali'!$A$14:$R$517,H$3,FALSE)</f>
        <v>0</v>
      </c>
      <c r="I35">
        <f>+VLOOKUP($A35,'1v -ostali'!$A$14:R$517,I$3,FALSE)</f>
        <v>0</v>
      </c>
      <c r="J35">
        <f>+VLOOKUP($A35,'1v -ostali'!$A$14:R$517,J$3,FALSE)</f>
        <v>0</v>
      </c>
      <c r="K35">
        <f>+VLOOKUP($A35,'1v -ostali'!$A$14:R$517,K$3,FALSE)</f>
        <v>0</v>
      </c>
      <c r="L35" t="str">
        <f>+IF(K35&gt;0,VLOOKUP($A35,'1v -ostali'!$A$14:R$517,L$3,FALSE),"")</f>
        <v/>
      </c>
      <c r="M35" t="str">
        <f>+IF(K35&gt;0,VLOOKUP($A35,'1v -ostali'!$A$14:R$517,M$3,FALSE),"")</f>
        <v/>
      </c>
      <c r="N35">
        <f>+VLOOKUP($A35,'1v -ostali'!$A$14:R$517,K$3,FALSE)</f>
        <v>0</v>
      </c>
      <c r="O35">
        <f>IF(K35&gt;0,"",VLOOKUP($A35,'1v -ostali'!$A$14:R$517,O$3,FALSE))</f>
        <v>0</v>
      </c>
      <c r="P35">
        <f>IF(K35&gt;0,"",VLOOKUP($A35,'1v -ostali'!$A$14:R$517,P$3,FALSE))</f>
        <v>0</v>
      </c>
      <c r="T35" s="44">
        <f>VLOOKUP($A35,'1v -ostali'!$A$14:AD$517,T$3,FALSE)</f>
        <v>0</v>
      </c>
      <c r="U35" s="44">
        <f>VLOOKUP($A35,'1v -ostali'!$A$14:AD$517,U$3,FALSE)</f>
        <v>0</v>
      </c>
      <c r="V35" s="44">
        <f t="shared" si="0"/>
        <v>0</v>
      </c>
      <c r="W35" s="44">
        <f>VLOOKUP($A35,'1v -ostali'!$A$14:AD$517,W$3,FALSE)/12</f>
        <v>0</v>
      </c>
      <c r="X35" s="44">
        <f>VLOOKUP($A35,'1v -ostali'!$A$14:AD$517,X$3,FALSE)</f>
        <v>0</v>
      </c>
      <c r="Y35" s="44">
        <f>VLOOKUP($A35,'1v -ostali'!$A$14:AD$517,Y$3,FALSE)</f>
        <v>0</v>
      </c>
      <c r="Z35" s="44">
        <f>VLOOKUP($A35,'1v -ostali'!$A$14:AD$517,Z$3,FALSE)</f>
        <v>0</v>
      </c>
      <c r="AA35" s="44">
        <f t="shared" si="1"/>
        <v>0</v>
      </c>
      <c r="AB35" s="44">
        <f>VLOOKUP($A35,'1v -ostali'!$A$14:AD$517,AB$3,FALSE)/12</f>
        <v>0</v>
      </c>
      <c r="AC35" s="44">
        <f>VLOOKUP($A35,'1v -ostali'!$A$14:AD$517,AC$3,FALSE)</f>
        <v>0</v>
      </c>
      <c r="AD35" s="44">
        <f>VLOOKUP($A35,'1v -ostali'!$A$14:AD$517,AD$3,FALSE)</f>
        <v>0</v>
      </c>
      <c r="AE35" s="44">
        <f>VLOOKUP($A35,'1v -ostali'!$A$14:AD$517,AE$3,FALSE)</f>
        <v>0</v>
      </c>
      <c r="AF35" s="44">
        <f t="shared" si="2"/>
        <v>0</v>
      </c>
      <c r="AG35" s="44">
        <f>VLOOKUP($A35,'1v -ostali'!$A$14:AD$517,AG$3,FALSE)/12</f>
        <v>0</v>
      </c>
      <c r="AH35" s="44">
        <f>VLOOKUP($A35,'1v -ostali'!$A$14:AD$517,AH$3,FALSE)</f>
        <v>0</v>
      </c>
      <c r="AI35" s="44">
        <f t="shared" si="3"/>
        <v>0</v>
      </c>
      <c r="AJ35" s="44">
        <f t="shared" si="4"/>
        <v>0</v>
      </c>
      <c r="AK35" s="44">
        <f>+IFERROR(AI35*(100+'1v -ostali'!$C$6)/100,"")</f>
        <v>0</v>
      </c>
      <c r="AL35" s="44">
        <f>+IFERROR(AJ35*(100+'1v -ostali'!$C$6)/100,"")</f>
        <v>0</v>
      </c>
    </row>
    <row r="36" spans="1:38">
      <c r="A36">
        <f>+IF(MAX(A$5:A35)+1&lt;=A$1,A35+1,0)</f>
        <v>0</v>
      </c>
      <c r="B36" s="249">
        <f t="shared" si="5"/>
        <v>0</v>
      </c>
      <c r="C36">
        <f t="shared" si="6"/>
        <v>0</v>
      </c>
      <c r="D36" s="419">
        <f t="shared" si="7"/>
        <v>0</v>
      </c>
      <c r="E36">
        <f>IF(A36=0,0,+VLOOKUP($A36,'1v -ostali'!$A$14:$R$517,E$3,FALSE))</f>
        <v>0</v>
      </c>
      <c r="G36">
        <f>+VLOOKUP($A36,'1v -ostali'!$A$14:$R$517,G$3,FALSE)</f>
        <v>0</v>
      </c>
      <c r="H36">
        <f>+VLOOKUP($A36,'1v -ostali'!$A$14:$R$517,H$3,FALSE)</f>
        <v>0</v>
      </c>
      <c r="I36">
        <f>+VLOOKUP($A36,'1v -ostali'!$A$14:R$517,I$3,FALSE)</f>
        <v>0</v>
      </c>
      <c r="J36">
        <f>+VLOOKUP($A36,'1v -ostali'!$A$14:R$517,J$3,FALSE)</f>
        <v>0</v>
      </c>
      <c r="K36">
        <f>+VLOOKUP($A36,'1v -ostali'!$A$14:R$517,K$3,FALSE)</f>
        <v>0</v>
      </c>
      <c r="L36" t="str">
        <f>+IF(K36&gt;0,VLOOKUP($A36,'1v -ostali'!$A$14:R$517,L$3,FALSE),"")</f>
        <v/>
      </c>
      <c r="M36" t="str">
        <f>+IF(K36&gt;0,VLOOKUP($A36,'1v -ostali'!$A$14:R$517,M$3,FALSE),"")</f>
        <v/>
      </c>
      <c r="N36">
        <f>+VLOOKUP($A36,'1v -ostali'!$A$14:R$517,K$3,FALSE)</f>
        <v>0</v>
      </c>
      <c r="O36">
        <f>IF(K36&gt;0,"",VLOOKUP($A36,'1v -ostali'!$A$14:R$517,O$3,FALSE))</f>
        <v>0</v>
      </c>
      <c r="P36">
        <f>IF(K36&gt;0,"",VLOOKUP($A36,'1v -ostali'!$A$14:R$517,P$3,FALSE))</f>
        <v>0</v>
      </c>
      <c r="T36" s="44">
        <f>VLOOKUP($A36,'1v -ostali'!$A$14:AD$517,T$3,FALSE)</f>
        <v>0</v>
      </c>
      <c r="U36" s="44">
        <f>VLOOKUP($A36,'1v -ostali'!$A$14:AD$517,U$3,FALSE)</f>
        <v>0</v>
      </c>
      <c r="V36" s="44">
        <f t="shared" si="0"/>
        <v>0</v>
      </c>
      <c r="W36" s="44">
        <f>VLOOKUP($A36,'1v -ostali'!$A$14:AD$517,W$3,FALSE)/12</f>
        <v>0</v>
      </c>
      <c r="X36" s="44">
        <f>VLOOKUP($A36,'1v -ostali'!$A$14:AD$517,X$3,FALSE)</f>
        <v>0</v>
      </c>
      <c r="Y36" s="44">
        <f>VLOOKUP($A36,'1v -ostali'!$A$14:AD$517,Y$3,FALSE)</f>
        <v>0</v>
      </c>
      <c r="Z36" s="44">
        <f>VLOOKUP($A36,'1v -ostali'!$A$14:AD$517,Z$3,FALSE)</f>
        <v>0</v>
      </c>
      <c r="AA36" s="44">
        <f t="shared" si="1"/>
        <v>0</v>
      </c>
      <c r="AB36" s="44">
        <f>VLOOKUP($A36,'1v -ostali'!$A$14:AD$517,AB$3,FALSE)/12</f>
        <v>0</v>
      </c>
      <c r="AC36" s="44">
        <f>VLOOKUP($A36,'1v -ostali'!$A$14:AD$517,AC$3,FALSE)</f>
        <v>0</v>
      </c>
      <c r="AD36" s="44">
        <f>VLOOKUP($A36,'1v -ostali'!$A$14:AD$517,AD$3,FALSE)</f>
        <v>0</v>
      </c>
      <c r="AE36" s="44">
        <f>VLOOKUP($A36,'1v -ostali'!$A$14:AD$517,AE$3,FALSE)</f>
        <v>0</v>
      </c>
      <c r="AF36" s="44">
        <f t="shared" si="2"/>
        <v>0</v>
      </c>
      <c r="AG36" s="44">
        <f>VLOOKUP($A36,'1v -ostali'!$A$14:AD$517,AG$3,FALSE)/12</f>
        <v>0</v>
      </c>
      <c r="AH36" s="44">
        <f>VLOOKUP($A36,'1v -ostali'!$A$14:AD$517,AH$3,FALSE)</f>
        <v>0</v>
      </c>
      <c r="AI36" s="44">
        <f t="shared" si="3"/>
        <v>0</v>
      </c>
      <c r="AJ36" s="44">
        <f t="shared" si="4"/>
        <v>0</v>
      </c>
      <c r="AK36" s="44">
        <f>+IFERROR(AI36*(100+'1v -ostali'!$C$6)/100,"")</f>
        <v>0</v>
      </c>
      <c r="AL36" s="44">
        <f>+IFERROR(AJ36*(100+'1v -ostali'!$C$6)/100,"")</f>
        <v>0</v>
      </c>
    </row>
    <row r="37" spans="1:38">
      <c r="A37">
        <f>+IF(MAX(A$5:A36)+1&lt;=A$1,A36+1,0)</f>
        <v>0</v>
      </c>
      <c r="B37" s="249">
        <f t="shared" si="5"/>
        <v>0</v>
      </c>
      <c r="C37">
        <f t="shared" si="6"/>
        <v>0</v>
      </c>
      <c r="D37" s="419">
        <f t="shared" si="7"/>
        <v>0</v>
      </c>
      <c r="E37">
        <f>IF(A37=0,0,+VLOOKUP($A37,'1v -ostali'!$A$14:$R$517,E$3,FALSE))</f>
        <v>0</v>
      </c>
      <c r="G37">
        <f>+VLOOKUP($A37,'1v -ostali'!$A$14:$R$517,G$3,FALSE)</f>
        <v>0</v>
      </c>
      <c r="H37">
        <f>+VLOOKUP($A37,'1v -ostali'!$A$14:$R$517,H$3,FALSE)</f>
        <v>0</v>
      </c>
      <c r="I37">
        <f>+VLOOKUP($A37,'1v -ostali'!$A$14:R$517,I$3,FALSE)</f>
        <v>0</v>
      </c>
      <c r="J37">
        <f>+VLOOKUP($A37,'1v -ostali'!$A$14:R$517,J$3,FALSE)</f>
        <v>0</v>
      </c>
      <c r="K37">
        <f>+VLOOKUP($A37,'1v -ostali'!$A$14:R$517,K$3,FALSE)</f>
        <v>0</v>
      </c>
      <c r="L37" t="str">
        <f>+IF(K37&gt;0,VLOOKUP($A37,'1v -ostali'!$A$14:R$517,L$3,FALSE),"")</f>
        <v/>
      </c>
      <c r="M37" t="str">
        <f>+IF(K37&gt;0,VLOOKUP($A37,'1v -ostali'!$A$14:R$517,M$3,FALSE),"")</f>
        <v/>
      </c>
      <c r="N37">
        <f>+VLOOKUP($A37,'1v -ostali'!$A$14:R$517,K$3,FALSE)</f>
        <v>0</v>
      </c>
      <c r="O37">
        <f>IF(K37&gt;0,"",VLOOKUP($A37,'1v -ostali'!$A$14:R$517,O$3,FALSE))</f>
        <v>0</v>
      </c>
      <c r="P37">
        <f>IF(K37&gt;0,"",VLOOKUP($A37,'1v -ostali'!$A$14:R$517,P$3,FALSE))</f>
        <v>0</v>
      </c>
      <c r="T37" s="44">
        <f>VLOOKUP($A37,'1v -ostali'!$A$14:AD$517,T$3,FALSE)</f>
        <v>0</v>
      </c>
      <c r="U37" s="44">
        <f>VLOOKUP($A37,'1v -ostali'!$A$14:AD$517,U$3,FALSE)</f>
        <v>0</v>
      </c>
      <c r="V37" s="44">
        <f t="shared" si="0"/>
        <v>0</v>
      </c>
      <c r="W37" s="44">
        <f>VLOOKUP($A37,'1v -ostali'!$A$14:AD$517,W$3,FALSE)/12</f>
        <v>0</v>
      </c>
      <c r="X37" s="44">
        <f>VLOOKUP($A37,'1v -ostali'!$A$14:AD$517,X$3,FALSE)</f>
        <v>0</v>
      </c>
      <c r="Y37" s="44">
        <f>VLOOKUP($A37,'1v -ostali'!$A$14:AD$517,Y$3,FALSE)</f>
        <v>0</v>
      </c>
      <c r="Z37" s="44">
        <f>VLOOKUP($A37,'1v -ostali'!$A$14:AD$517,Z$3,FALSE)</f>
        <v>0</v>
      </c>
      <c r="AA37" s="44">
        <f t="shared" si="1"/>
        <v>0</v>
      </c>
      <c r="AB37" s="44">
        <f>VLOOKUP($A37,'1v -ostali'!$A$14:AD$517,AB$3,FALSE)/12</f>
        <v>0</v>
      </c>
      <c r="AC37" s="44">
        <f>VLOOKUP($A37,'1v -ostali'!$A$14:AD$517,AC$3,FALSE)</f>
        <v>0</v>
      </c>
      <c r="AD37" s="44">
        <f>VLOOKUP($A37,'1v -ostali'!$A$14:AD$517,AD$3,FALSE)</f>
        <v>0</v>
      </c>
      <c r="AE37" s="44">
        <f>VLOOKUP($A37,'1v -ostali'!$A$14:AD$517,AE$3,FALSE)</f>
        <v>0</v>
      </c>
      <c r="AF37" s="44">
        <f t="shared" si="2"/>
        <v>0</v>
      </c>
      <c r="AG37" s="44">
        <f>VLOOKUP($A37,'1v -ostali'!$A$14:AD$517,AG$3,FALSE)/12</f>
        <v>0</v>
      </c>
      <c r="AH37" s="44">
        <f>VLOOKUP($A37,'1v -ostali'!$A$14:AD$517,AH$3,FALSE)</f>
        <v>0</v>
      </c>
      <c r="AI37" s="44">
        <f t="shared" si="3"/>
        <v>0</v>
      </c>
      <c r="AJ37" s="44">
        <f t="shared" si="4"/>
        <v>0</v>
      </c>
      <c r="AK37" s="44">
        <f>+IFERROR(AI37*(100+'1v -ostali'!$C$6)/100,"")</f>
        <v>0</v>
      </c>
      <c r="AL37" s="44">
        <f>+IFERROR(AJ37*(100+'1v -ostali'!$C$6)/100,"")</f>
        <v>0</v>
      </c>
    </row>
    <row r="38" spans="1:38">
      <c r="A38">
        <f>+IF(MAX(A$5:A37)+1&lt;=A$1,A37+1,0)</f>
        <v>0</v>
      </c>
      <c r="B38" s="249">
        <f t="shared" si="5"/>
        <v>0</v>
      </c>
      <c r="C38">
        <f t="shared" si="6"/>
        <v>0</v>
      </c>
      <c r="D38" s="419">
        <f t="shared" si="7"/>
        <v>0</v>
      </c>
      <c r="E38">
        <f>IF(A38=0,0,+VLOOKUP($A38,'1v -ostali'!$A$14:$R$517,E$3,FALSE))</f>
        <v>0</v>
      </c>
      <c r="G38">
        <f>+VLOOKUP($A38,'1v -ostali'!$A$14:$R$517,G$3,FALSE)</f>
        <v>0</v>
      </c>
      <c r="H38">
        <f>+VLOOKUP($A38,'1v -ostali'!$A$14:$R$517,H$3,FALSE)</f>
        <v>0</v>
      </c>
      <c r="I38">
        <f>+VLOOKUP($A38,'1v -ostali'!$A$14:R$517,I$3,FALSE)</f>
        <v>0</v>
      </c>
      <c r="J38">
        <f>+VLOOKUP($A38,'1v -ostali'!$A$14:R$517,J$3,FALSE)</f>
        <v>0</v>
      </c>
      <c r="K38">
        <f>+VLOOKUP($A38,'1v -ostali'!$A$14:R$517,K$3,FALSE)</f>
        <v>0</v>
      </c>
      <c r="L38" t="str">
        <f>+IF(K38&gt;0,VLOOKUP($A38,'1v -ostali'!$A$14:R$517,L$3,FALSE),"")</f>
        <v/>
      </c>
      <c r="M38" t="str">
        <f>+IF(K38&gt;0,VLOOKUP($A38,'1v -ostali'!$A$14:R$517,M$3,FALSE),"")</f>
        <v/>
      </c>
      <c r="N38">
        <f>+VLOOKUP($A38,'1v -ostali'!$A$14:R$517,K$3,FALSE)</f>
        <v>0</v>
      </c>
      <c r="O38">
        <f>IF(K38&gt;0,"",VLOOKUP($A38,'1v -ostali'!$A$14:R$517,O$3,FALSE))</f>
        <v>0</v>
      </c>
      <c r="P38">
        <f>IF(K38&gt;0,"",VLOOKUP($A38,'1v -ostali'!$A$14:R$517,P$3,FALSE))</f>
        <v>0</v>
      </c>
      <c r="T38" s="44">
        <f>VLOOKUP($A38,'1v -ostali'!$A$14:AD$517,T$3,FALSE)</f>
        <v>0</v>
      </c>
      <c r="U38" s="44">
        <f>VLOOKUP($A38,'1v -ostali'!$A$14:AD$517,U$3,FALSE)</f>
        <v>0</v>
      </c>
      <c r="V38" s="44">
        <f t="shared" si="0"/>
        <v>0</v>
      </c>
      <c r="W38" s="44">
        <f>VLOOKUP($A38,'1v -ostali'!$A$14:AD$517,W$3,FALSE)/12</f>
        <v>0</v>
      </c>
      <c r="X38" s="44">
        <f>VLOOKUP($A38,'1v -ostali'!$A$14:AD$517,X$3,FALSE)</f>
        <v>0</v>
      </c>
      <c r="Y38" s="44">
        <f>VLOOKUP($A38,'1v -ostali'!$A$14:AD$517,Y$3,FALSE)</f>
        <v>0</v>
      </c>
      <c r="Z38" s="44">
        <f>VLOOKUP($A38,'1v -ostali'!$A$14:AD$517,Z$3,FALSE)</f>
        <v>0</v>
      </c>
      <c r="AA38" s="44">
        <f t="shared" si="1"/>
        <v>0</v>
      </c>
      <c r="AB38" s="44">
        <f>VLOOKUP($A38,'1v -ostali'!$A$14:AD$517,AB$3,FALSE)/12</f>
        <v>0</v>
      </c>
      <c r="AC38" s="44">
        <f>VLOOKUP($A38,'1v -ostali'!$A$14:AD$517,AC$3,FALSE)</f>
        <v>0</v>
      </c>
      <c r="AD38" s="44">
        <f>VLOOKUP($A38,'1v -ostali'!$A$14:AD$517,AD$3,FALSE)</f>
        <v>0</v>
      </c>
      <c r="AE38" s="44">
        <f>VLOOKUP($A38,'1v -ostali'!$A$14:AD$517,AE$3,FALSE)</f>
        <v>0</v>
      </c>
      <c r="AF38" s="44">
        <f t="shared" si="2"/>
        <v>0</v>
      </c>
      <c r="AG38" s="44">
        <f>VLOOKUP($A38,'1v -ostali'!$A$14:AD$517,AG$3,FALSE)/12</f>
        <v>0</v>
      </c>
      <c r="AH38" s="44">
        <f>VLOOKUP($A38,'1v -ostali'!$A$14:AD$517,AH$3,FALSE)</f>
        <v>0</v>
      </c>
      <c r="AI38" s="44">
        <f t="shared" si="3"/>
        <v>0</v>
      </c>
      <c r="AJ38" s="44">
        <f t="shared" si="4"/>
        <v>0</v>
      </c>
      <c r="AK38" s="44">
        <f>+IFERROR(AI38*(100+'1v -ostali'!$C$6)/100,"")</f>
        <v>0</v>
      </c>
      <c r="AL38" s="44">
        <f>+IFERROR(AJ38*(100+'1v -ostali'!$C$6)/100,"")</f>
        <v>0</v>
      </c>
    </row>
    <row r="39" spans="1:38">
      <c r="A39">
        <f>+IF(MAX(A$5:A38)+1&lt;=A$1,A38+1,0)</f>
        <v>0</v>
      </c>
      <c r="B39" s="249">
        <f t="shared" si="5"/>
        <v>0</v>
      </c>
      <c r="C39">
        <f t="shared" si="6"/>
        <v>0</v>
      </c>
      <c r="D39" s="419">
        <f t="shared" si="7"/>
        <v>0</v>
      </c>
      <c r="E39">
        <f>IF(A39=0,0,+VLOOKUP($A39,'1v -ostali'!$A$14:$R$517,E$3,FALSE))</f>
        <v>0</v>
      </c>
      <c r="G39">
        <f>+VLOOKUP($A39,'1v -ostali'!$A$14:$R$517,G$3,FALSE)</f>
        <v>0</v>
      </c>
      <c r="H39">
        <f>+VLOOKUP($A39,'1v -ostali'!$A$14:$R$517,H$3,FALSE)</f>
        <v>0</v>
      </c>
      <c r="I39">
        <f>+VLOOKUP($A39,'1v -ostali'!$A$14:R$517,I$3,FALSE)</f>
        <v>0</v>
      </c>
      <c r="J39">
        <f>+VLOOKUP($A39,'1v -ostali'!$A$14:R$517,J$3,FALSE)</f>
        <v>0</v>
      </c>
      <c r="K39">
        <f>+VLOOKUP($A39,'1v -ostali'!$A$14:R$517,K$3,FALSE)</f>
        <v>0</v>
      </c>
      <c r="L39" t="str">
        <f>+IF(K39&gt;0,VLOOKUP($A39,'1v -ostali'!$A$14:R$517,L$3,FALSE),"")</f>
        <v/>
      </c>
      <c r="M39" t="str">
        <f>+IF(K39&gt;0,VLOOKUP($A39,'1v -ostali'!$A$14:R$517,M$3,FALSE),"")</f>
        <v/>
      </c>
      <c r="N39">
        <f>+VLOOKUP($A39,'1v -ostali'!$A$14:R$517,K$3,FALSE)</f>
        <v>0</v>
      </c>
      <c r="O39">
        <f>IF(K39&gt;0,"",VLOOKUP($A39,'1v -ostali'!$A$14:R$517,O$3,FALSE))</f>
        <v>0</v>
      </c>
      <c r="P39">
        <f>IF(K39&gt;0,"",VLOOKUP($A39,'1v -ostali'!$A$14:R$517,P$3,FALSE))</f>
        <v>0</v>
      </c>
      <c r="T39" s="44">
        <f>VLOOKUP($A39,'1v -ostali'!$A$14:AD$517,T$3,FALSE)</f>
        <v>0</v>
      </c>
      <c r="U39" s="44">
        <f>VLOOKUP($A39,'1v -ostali'!$A$14:AD$517,U$3,FALSE)</f>
        <v>0</v>
      </c>
      <c r="V39" s="44">
        <f t="shared" si="0"/>
        <v>0</v>
      </c>
      <c r="W39" s="44">
        <f>VLOOKUP($A39,'1v -ostali'!$A$14:AD$517,W$3,FALSE)/12</f>
        <v>0</v>
      </c>
      <c r="X39" s="44">
        <f>VLOOKUP($A39,'1v -ostali'!$A$14:AD$517,X$3,FALSE)</f>
        <v>0</v>
      </c>
      <c r="Y39" s="44">
        <f>VLOOKUP($A39,'1v -ostali'!$A$14:AD$517,Y$3,FALSE)</f>
        <v>0</v>
      </c>
      <c r="Z39" s="44">
        <f>VLOOKUP($A39,'1v -ostali'!$A$14:AD$517,Z$3,FALSE)</f>
        <v>0</v>
      </c>
      <c r="AA39" s="44">
        <f t="shared" si="1"/>
        <v>0</v>
      </c>
      <c r="AB39" s="44">
        <f>VLOOKUP($A39,'1v -ostali'!$A$14:AD$517,AB$3,FALSE)/12</f>
        <v>0</v>
      </c>
      <c r="AC39" s="44">
        <f>VLOOKUP($A39,'1v -ostali'!$A$14:AD$517,AC$3,FALSE)</f>
        <v>0</v>
      </c>
      <c r="AD39" s="44">
        <f>VLOOKUP($A39,'1v -ostali'!$A$14:AD$517,AD$3,FALSE)</f>
        <v>0</v>
      </c>
      <c r="AE39" s="44">
        <f>VLOOKUP($A39,'1v -ostali'!$A$14:AD$517,AE$3,FALSE)</f>
        <v>0</v>
      </c>
      <c r="AF39" s="44">
        <f t="shared" si="2"/>
        <v>0</v>
      </c>
      <c r="AG39" s="44">
        <f>VLOOKUP($A39,'1v -ostali'!$A$14:AD$517,AG$3,FALSE)/12</f>
        <v>0</v>
      </c>
      <c r="AH39" s="44">
        <f>VLOOKUP($A39,'1v -ostali'!$A$14:AD$517,AH$3,FALSE)</f>
        <v>0</v>
      </c>
      <c r="AI39" s="44">
        <f t="shared" si="3"/>
        <v>0</v>
      </c>
      <c r="AJ39" s="44">
        <f t="shared" si="4"/>
        <v>0</v>
      </c>
      <c r="AK39" s="44">
        <f>+IFERROR(AI39*(100+'1v -ostali'!$C$6)/100,"")</f>
        <v>0</v>
      </c>
      <c r="AL39" s="44">
        <f>+IFERROR(AJ39*(100+'1v -ostali'!$C$6)/100,"")</f>
        <v>0</v>
      </c>
    </row>
    <row r="40" spans="1:38">
      <c r="A40">
        <f>+IF(MAX(A$5:A39)+1&lt;=A$1,A39+1,0)</f>
        <v>0</v>
      </c>
      <c r="B40" s="249">
        <f t="shared" si="5"/>
        <v>0</v>
      </c>
      <c r="C40">
        <f t="shared" si="6"/>
        <v>0</v>
      </c>
      <c r="D40" s="419">
        <f t="shared" si="7"/>
        <v>0</v>
      </c>
      <c r="E40">
        <f>IF(A40=0,0,+VLOOKUP($A40,'1v -ostali'!$A$14:$R$517,E$3,FALSE))</f>
        <v>0</v>
      </c>
      <c r="G40">
        <f>+VLOOKUP($A40,'1v -ostali'!$A$14:$R$517,G$3,FALSE)</f>
        <v>0</v>
      </c>
      <c r="H40">
        <f>+VLOOKUP($A40,'1v -ostali'!$A$14:$R$517,H$3,FALSE)</f>
        <v>0</v>
      </c>
      <c r="I40">
        <f>+VLOOKUP($A40,'1v -ostali'!$A$14:R$517,I$3,FALSE)</f>
        <v>0</v>
      </c>
      <c r="J40">
        <f>+VLOOKUP($A40,'1v -ostali'!$A$14:R$517,J$3,FALSE)</f>
        <v>0</v>
      </c>
      <c r="K40">
        <f>+VLOOKUP($A40,'1v -ostali'!$A$14:R$517,K$3,FALSE)</f>
        <v>0</v>
      </c>
      <c r="L40" t="str">
        <f>+IF(K40&gt;0,VLOOKUP($A40,'1v -ostali'!$A$14:R$517,L$3,FALSE),"")</f>
        <v/>
      </c>
      <c r="M40" t="str">
        <f>+IF(K40&gt;0,VLOOKUP($A40,'1v -ostali'!$A$14:R$517,M$3,FALSE),"")</f>
        <v/>
      </c>
      <c r="N40">
        <f>+VLOOKUP($A40,'1v -ostali'!$A$14:R$517,K$3,FALSE)</f>
        <v>0</v>
      </c>
      <c r="O40">
        <f>IF(K40&gt;0,"",VLOOKUP($A40,'1v -ostali'!$A$14:R$517,O$3,FALSE))</f>
        <v>0</v>
      </c>
      <c r="P40">
        <f>IF(K40&gt;0,"",VLOOKUP($A40,'1v -ostali'!$A$14:R$517,P$3,FALSE))</f>
        <v>0</v>
      </c>
      <c r="T40" s="44">
        <f>VLOOKUP($A40,'1v -ostali'!$A$14:AD$517,T$3,FALSE)</f>
        <v>0</v>
      </c>
      <c r="U40" s="44">
        <f>VLOOKUP($A40,'1v -ostali'!$A$14:AD$517,U$3,FALSE)</f>
        <v>0</v>
      </c>
      <c r="V40" s="44">
        <f t="shared" si="0"/>
        <v>0</v>
      </c>
      <c r="W40" s="44">
        <f>VLOOKUP($A40,'1v -ostali'!$A$14:AD$517,W$3,FALSE)/12</f>
        <v>0</v>
      </c>
      <c r="X40" s="44">
        <f>VLOOKUP($A40,'1v -ostali'!$A$14:AD$517,X$3,FALSE)</f>
        <v>0</v>
      </c>
      <c r="Y40" s="44">
        <f>VLOOKUP($A40,'1v -ostali'!$A$14:AD$517,Y$3,FALSE)</f>
        <v>0</v>
      </c>
      <c r="Z40" s="44">
        <f>VLOOKUP($A40,'1v -ostali'!$A$14:AD$517,Z$3,FALSE)</f>
        <v>0</v>
      </c>
      <c r="AA40" s="44">
        <f t="shared" si="1"/>
        <v>0</v>
      </c>
      <c r="AB40" s="44">
        <f>VLOOKUP($A40,'1v -ostali'!$A$14:AD$517,AB$3,FALSE)/12</f>
        <v>0</v>
      </c>
      <c r="AC40" s="44">
        <f>VLOOKUP($A40,'1v -ostali'!$A$14:AD$517,AC$3,FALSE)</f>
        <v>0</v>
      </c>
      <c r="AD40" s="44">
        <f>VLOOKUP($A40,'1v -ostali'!$A$14:AD$517,AD$3,FALSE)</f>
        <v>0</v>
      </c>
      <c r="AE40" s="44">
        <f>VLOOKUP($A40,'1v -ostali'!$A$14:AD$517,AE$3,FALSE)</f>
        <v>0</v>
      </c>
      <c r="AF40" s="44">
        <f t="shared" si="2"/>
        <v>0</v>
      </c>
      <c r="AG40" s="44">
        <f>VLOOKUP($A40,'1v -ostali'!$A$14:AD$517,AG$3,FALSE)/12</f>
        <v>0</v>
      </c>
      <c r="AH40" s="44">
        <f>VLOOKUP($A40,'1v -ostali'!$A$14:AD$517,AH$3,FALSE)</f>
        <v>0</v>
      </c>
      <c r="AI40" s="44">
        <f t="shared" si="3"/>
        <v>0</v>
      </c>
      <c r="AJ40" s="44">
        <f t="shared" si="4"/>
        <v>0</v>
      </c>
      <c r="AK40" s="44">
        <f>+IFERROR(AI40*(100+'1v -ostali'!$C$6)/100,"")</f>
        <v>0</v>
      </c>
      <c r="AL40" s="44">
        <f>+IFERROR(AJ40*(100+'1v -ostali'!$C$6)/100,"")</f>
        <v>0</v>
      </c>
    </row>
    <row r="41" spans="1:38">
      <c r="A41">
        <f>+IF(MAX(A$5:A40)+1&lt;=A$1,A40+1,0)</f>
        <v>0</v>
      </c>
      <c r="B41" s="249">
        <f t="shared" si="5"/>
        <v>0</v>
      </c>
      <c r="C41">
        <f t="shared" si="6"/>
        <v>0</v>
      </c>
      <c r="D41" s="419">
        <f t="shared" si="7"/>
        <v>0</v>
      </c>
      <c r="E41">
        <f>IF(A41=0,0,+VLOOKUP($A41,'1v -ostali'!$A$14:$R$517,E$3,FALSE))</f>
        <v>0</v>
      </c>
      <c r="G41">
        <f>+VLOOKUP($A41,'1v -ostali'!$A$14:$R$517,G$3,FALSE)</f>
        <v>0</v>
      </c>
      <c r="H41">
        <f>+VLOOKUP($A41,'1v -ostali'!$A$14:$R$517,H$3,FALSE)</f>
        <v>0</v>
      </c>
      <c r="I41">
        <f>+VLOOKUP($A41,'1v -ostali'!$A$14:R$517,I$3,FALSE)</f>
        <v>0</v>
      </c>
      <c r="J41">
        <f>+VLOOKUP($A41,'1v -ostali'!$A$14:R$517,J$3,FALSE)</f>
        <v>0</v>
      </c>
      <c r="K41">
        <f>+VLOOKUP($A41,'1v -ostali'!$A$14:R$517,K$3,FALSE)</f>
        <v>0</v>
      </c>
      <c r="L41" t="str">
        <f>+IF(K41&gt;0,VLOOKUP($A41,'1v -ostali'!$A$14:R$517,L$3,FALSE),"")</f>
        <v/>
      </c>
      <c r="M41" t="str">
        <f>+IF(K41&gt;0,VLOOKUP($A41,'1v -ostali'!$A$14:R$517,M$3,FALSE),"")</f>
        <v/>
      </c>
      <c r="N41">
        <f>+VLOOKUP($A41,'1v -ostali'!$A$14:R$517,K$3,FALSE)</f>
        <v>0</v>
      </c>
      <c r="O41">
        <f>IF(K41&gt;0,"",VLOOKUP($A41,'1v -ostali'!$A$14:R$517,O$3,FALSE))</f>
        <v>0</v>
      </c>
      <c r="P41">
        <f>IF(K41&gt;0,"",VLOOKUP($A41,'1v -ostali'!$A$14:R$517,P$3,FALSE))</f>
        <v>0</v>
      </c>
      <c r="T41" s="44">
        <f>VLOOKUP($A41,'1v -ostali'!$A$14:AD$517,T$3,FALSE)</f>
        <v>0</v>
      </c>
      <c r="U41" s="44">
        <f>VLOOKUP($A41,'1v -ostali'!$A$14:AD$517,U$3,FALSE)</f>
        <v>0</v>
      </c>
      <c r="V41" s="44">
        <f t="shared" si="0"/>
        <v>0</v>
      </c>
      <c r="W41" s="44">
        <f>VLOOKUP($A41,'1v -ostali'!$A$14:AD$517,W$3,FALSE)/12</f>
        <v>0</v>
      </c>
      <c r="X41" s="44">
        <f>VLOOKUP($A41,'1v -ostali'!$A$14:AD$517,X$3,FALSE)</f>
        <v>0</v>
      </c>
      <c r="Y41" s="44">
        <f>VLOOKUP($A41,'1v -ostali'!$A$14:AD$517,Y$3,FALSE)</f>
        <v>0</v>
      </c>
      <c r="Z41" s="44">
        <f>VLOOKUP($A41,'1v -ostali'!$A$14:AD$517,Z$3,FALSE)</f>
        <v>0</v>
      </c>
      <c r="AA41" s="44">
        <f t="shared" si="1"/>
        <v>0</v>
      </c>
      <c r="AB41" s="44">
        <f>VLOOKUP($A41,'1v -ostali'!$A$14:AD$517,AB$3,FALSE)/12</f>
        <v>0</v>
      </c>
      <c r="AC41" s="44">
        <f>VLOOKUP($A41,'1v -ostali'!$A$14:AD$517,AC$3,FALSE)</f>
        <v>0</v>
      </c>
      <c r="AD41" s="44">
        <f>VLOOKUP($A41,'1v -ostali'!$A$14:AD$517,AD$3,FALSE)</f>
        <v>0</v>
      </c>
      <c r="AE41" s="44">
        <f>VLOOKUP($A41,'1v -ostali'!$A$14:AD$517,AE$3,FALSE)</f>
        <v>0</v>
      </c>
      <c r="AF41" s="44">
        <f t="shared" si="2"/>
        <v>0</v>
      </c>
      <c r="AG41" s="44">
        <f>VLOOKUP($A41,'1v -ostali'!$A$14:AD$517,AG$3,FALSE)/12</f>
        <v>0</v>
      </c>
      <c r="AH41" s="44">
        <f>VLOOKUP($A41,'1v -ostali'!$A$14:AD$517,AH$3,FALSE)</f>
        <v>0</v>
      </c>
      <c r="AI41" s="44">
        <f t="shared" si="3"/>
        <v>0</v>
      </c>
      <c r="AJ41" s="44">
        <f t="shared" si="4"/>
        <v>0</v>
      </c>
      <c r="AK41" s="44">
        <f>+IFERROR(AI41*(100+'1v -ostali'!$C$6)/100,"")</f>
        <v>0</v>
      </c>
      <c r="AL41" s="44">
        <f>+IFERROR(AJ41*(100+'1v -ostali'!$C$6)/100,"")</f>
        <v>0</v>
      </c>
    </row>
    <row r="42" spans="1:38">
      <c r="A42">
        <f>+IF(MAX(A$5:A41)+1&lt;=A$1,A41+1,0)</f>
        <v>0</v>
      </c>
      <c r="B42" s="249">
        <f t="shared" si="5"/>
        <v>0</v>
      </c>
      <c r="C42">
        <f t="shared" si="6"/>
        <v>0</v>
      </c>
      <c r="D42" s="419">
        <f t="shared" si="7"/>
        <v>0</v>
      </c>
      <c r="E42">
        <f>IF(A42=0,0,+VLOOKUP($A42,'1v -ostali'!$A$14:$R$517,E$3,FALSE))</f>
        <v>0</v>
      </c>
      <c r="G42">
        <f>+VLOOKUP($A42,'1v -ostali'!$A$14:$R$517,G$3,FALSE)</f>
        <v>0</v>
      </c>
      <c r="H42">
        <f>+VLOOKUP($A42,'1v -ostali'!$A$14:$R$517,H$3,FALSE)</f>
        <v>0</v>
      </c>
      <c r="I42">
        <f>+VLOOKUP($A42,'1v -ostali'!$A$14:R$517,I$3,FALSE)</f>
        <v>0</v>
      </c>
      <c r="J42">
        <f>+VLOOKUP($A42,'1v -ostali'!$A$14:R$517,J$3,FALSE)</f>
        <v>0</v>
      </c>
      <c r="K42">
        <f>+VLOOKUP($A42,'1v -ostali'!$A$14:R$517,K$3,FALSE)</f>
        <v>0</v>
      </c>
      <c r="L42" t="str">
        <f>+IF(K42&gt;0,VLOOKUP($A42,'1v -ostali'!$A$14:R$517,L$3,FALSE),"")</f>
        <v/>
      </c>
      <c r="M42" t="str">
        <f>+IF(K42&gt;0,VLOOKUP($A42,'1v -ostali'!$A$14:R$517,M$3,FALSE),"")</f>
        <v/>
      </c>
      <c r="N42">
        <f>+VLOOKUP($A42,'1v -ostali'!$A$14:R$517,K$3,FALSE)</f>
        <v>0</v>
      </c>
      <c r="O42">
        <f>IF(K42&gt;0,"",VLOOKUP($A42,'1v -ostali'!$A$14:R$517,O$3,FALSE))</f>
        <v>0</v>
      </c>
      <c r="P42">
        <f>IF(K42&gt;0,"",VLOOKUP($A42,'1v -ostali'!$A$14:R$517,P$3,FALSE))</f>
        <v>0</v>
      </c>
      <c r="T42" s="44">
        <f>VLOOKUP($A42,'1v -ostali'!$A$14:AD$517,T$3,FALSE)</f>
        <v>0</v>
      </c>
      <c r="U42" s="44">
        <f>VLOOKUP($A42,'1v -ostali'!$A$14:AD$517,U$3,FALSE)</f>
        <v>0</v>
      </c>
      <c r="V42" s="44">
        <f t="shared" si="0"/>
        <v>0</v>
      </c>
      <c r="W42" s="44">
        <f>VLOOKUP($A42,'1v -ostali'!$A$14:AD$517,W$3,FALSE)/12</f>
        <v>0</v>
      </c>
      <c r="X42" s="44">
        <f>VLOOKUP($A42,'1v -ostali'!$A$14:AD$517,X$3,FALSE)</f>
        <v>0</v>
      </c>
      <c r="Y42" s="44">
        <f>VLOOKUP($A42,'1v -ostali'!$A$14:AD$517,Y$3,FALSE)</f>
        <v>0</v>
      </c>
      <c r="Z42" s="44">
        <f>VLOOKUP($A42,'1v -ostali'!$A$14:AD$517,Z$3,FALSE)</f>
        <v>0</v>
      </c>
      <c r="AA42" s="44">
        <f t="shared" si="1"/>
        <v>0</v>
      </c>
      <c r="AB42" s="44">
        <f>VLOOKUP($A42,'1v -ostali'!$A$14:AD$517,AB$3,FALSE)/12</f>
        <v>0</v>
      </c>
      <c r="AC42" s="44">
        <f>VLOOKUP($A42,'1v -ostali'!$A$14:AD$517,AC$3,FALSE)</f>
        <v>0</v>
      </c>
      <c r="AD42" s="44">
        <f>VLOOKUP($A42,'1v -ostali'!$A$14:AD$517,AD$3,FALSE)</f>
        <v>0</v>
      </c>
      <c r="AE42" s="44">
        <f>VLOOKUP($A42,'1v -ostali'!$A$14:AD$517,AE$3,FALSE)</f>
        <v>0</v>
      </c>
      <c r="AF42" s="44">
        <f t="shared" si="2"/>
        <v>0</v>
      </c>
      <c r="AG42" s="44">
        <f>VLOOKUP($A42,'1v -ostali'!$A$14:AD$517,AG$3,FALSE)/12</f>
        <v>0</v>
      </c>
      <c r="AH42" s="44">
        <f>VLOOKUP($A42,'1v -ostali'!$A$14:AD$517,AH$3,FALSE)</f>
        <v>0</v>
      </c>
      <c r="AI42" s="44">
        <f t="shared" si="3"/>
        <v>0</v>
      </c>
      <c r="AJ42" s="44">
        <f t="shared" si="4"/>
        <v>0</v>
      </c>
      <c r="AK42" s="44">
        <f>+IFERROR(AI42*(100+'1v -ostali'!$C$6)/100,"")</f>
        <v>0</v>
      </c>
      <c r="AL42" s="44">
        <f>+IFERROR(AJ42*(100+'1v -ostali'!$C$6)/100,"")</f>
        <v>0</v>
      </c>
    </row>
    <row r="43" spans="1:38">
      <c r="A43">
        <f>+IF(MAX(A$5:A42)+1&lt;=A$1,A42+1,0)</f>
        <v>0</v>
      </c>
      <c r="B43" s="249">
        <f t="shared" si="5"/>
        <v>0</v>
      </c>
      <c r="C43">
        <f t="shared" si="6"/>
        <v>0</v>
      </c>
      <c r="D43" s="419">
        <f t="shared" si="7"/>
        <v>0</v>
      </c>
      <c r="E43">
        <f>IF(A43=0,0,+VLOOKUP($A43,'1v -ostali'!$A$14:$R$517,E$3,FALSE))</f>
        <v>0</v>
      </c>
      <c r="G43">
        <f>+VLOOKUP($A43,'1v -ostali'!$A$14:$R$517,G$3,FALSE)</f>
        <v>0</v>
      </c>
      <c r="H43">
        <f>+VLOOKUP($A43,'1v -ostali'!$A$14:$R$517,H$3,FALSE)</f>
        <v>0</v>
      </c>
      <c r="I43">
        <f>+VLOOKUP($A43,'1v -ostali'!$A$14:R$517,I$3,FALSE)</f>
        <v>0</v>
      </c>
      <c r="J43">
        <f>+VLOOKUP($A43,'1v -ostali'!$A$14:R$517,J$3,FALSE)</f>
        <v>0</v>
      </c>
      <c r="K43">
        <f>+VLOOKUP($A43,'1v -ostali'!$A$14:R$517,K$3,FALSE)</f>
        <v>0</v>
      </c>
      <c r="L43" t="str">
        <f>+IF(K43&gt;0,VLOOKUP($A43,'1v -ostali'!$A$14:R$517,L$3,FALSE),"")</f>
        <v/>
      </c>
      <c r="M43" t="str">
        <f>+IF(K43&gt;0,VLOOKUP($A43,'1v -ostali'!$A$14:R$517,M$3,FALSE),"")</f>
        <v/>
      </c>
      <c r="N43">
        <f>+VLOOKUP($A43,'1v -ostali'!$A$14:R$517,K$3,FALSE)</f>
        <v>0</v>
      </c>
      <c r="O43">
        <f>IF(K43&gt;0,"",VLOOKUP($A43,'1v -ostali'!$A$14:R$517,O$3,FALSE))</f>
        <v>0</v>
      </c>
      <c r="P43">
        <f>IF(K43&gt;0,"",VLOOKUP($A43,'1v -ostali'!$A$14:R$517,P$3,FALSE))</f>
        <v>0</v>
      </c>
      <c r="T43" s="44">
        <f>VLOOKUP($A43,'1v -ostali'!$A$14:AD$517,T$3,FALSE)</f>
        <v>0</v>
      </c>
      <c r="U43" s="44">
        <f>VLOOKUP($A43,'1v -ostali'!$A$14:AD$517,U$3,FALSE)</f>
        <v>0</v>
      </c>
      <c r="V43" s="44">
        <f t="shared" si="0"/>
        <v>0</v>
      </c>
      <c r="W43" s="44">
        <f>VLOOKUP($A43,'1v -ostali'!$A$14:AD$517,W$3,FALSE)/12</f>
        <v>0</v>
      </c>
      <c r="X43" s="44">
        <f>VLOOKUP($A43,'1v -ostali'!$A$14:AD$517,X$3,FALSE)</f>
        <v>0</v>
      </c>
      <c r="Y43" s="44">
        <f>VLOOKUP($A43,'1v -ostali'!$A$14:AD$517,Y$3,FALSE)</f>
        <v>0</v>
      </c>
      <c r="Z43" s="44">
        <f>VLOOKUP($A43,'1v -ostali'!$A$14:AD$517,Z$3,FALSE)</f>
        <v>0</v>
      </c>
      <c r="AA43" s="44">
        <f t="shared" si="1"/>
        <v>0</v>
      </c>
      <c r="AB43" s="44">
        <f>VLOOKUP($A43,'1v -ostali'!$A$14:AD$517,AB$3,FALSE)/12</f>
        <v>0</v>
      </c>
      <c r="AC43" s="44">
        <f>VLOOKUP($A43,'1v -ostali'!$A$14:AD$517,AC$3,FALSE)</f>
        <v>0</v>
      </c>
      <c r="AD43" s="44">
        <f>VLOOKUP($A43,'1v -ostali'!$A$14:AD$517,AD$3,FALSE)</f>
        <v>0</v>
      </c>
      <c r="AE43" s="44">
        <f>VLOOKUP($A43,'1v -ostali'!$A$14:AD$517,AE$3,FALSE)</f>
        <v>0</v>
      </c>
      <c r="AF43" s="44">
        <f t="shared" si="2"/>
        <v>0</v>
      </c>
      <c r="AG43" s="44">
        <f>VLOOKUP($A43,'1v -ostali'!$A$14:AD$517,AG$3,FALSE)/12</f>
        <v>0</v>
      </c>
      <c r="AH43" s="44">
        <f>VLOOKUP($A43,'1v -ostali'!$A$14:AD$517,AH$3,FALSE)</f>
        <v>0</v>
      </c>
      <c r="AI43" s="44">
        <f t="shared" si="3"/>
        <v>0</v>
      </c>
      <c r="AJ43" s="44">
        <f t="shared" si="4"/>
        <v>0</v>
      </c>
      <c r="AK43" s="44">
        <f>+IFERROR(AI43*(100+'1v -ostali'!$C$6)/100,"")</f>
        <v>0</v>
      </c>
      <c r="AL43" s="44">
        <f>+IFERROR(AJ43*(100+'1v -ostali'!$C$6)/100,"")</f>
        <v>0</v>
      </c>
    </row>
    <row r="44" spans="1:38">
      <c r="A44">
        <f>+IF(MAX(A$5:A43)+1&lt;=A$1,A43+1,0)</f>
        <v>0</v>
      </c>
      <c r="B44" s="249">
        <f t="shared" si="5"/>
        <v>0</v>
      </c>
      <c r="C44">
        <f t="shared" si="6"/>
        <v>0</v>
      </c>
      <c r="D44" s="419">
        <f t="shared" si="7"/>
        <v>0</v>
      </c>
      <c r="E44">
        <f>IF(A44=0,0,+VLOOKUP($A44,'1v -ostali'!$A$14:$R$517,E$3,FALSE))</f>
        <v>0</v>
      </c>
      <c r="G44">
        <f>+VLOOKUP($A44,'1v -ostali'!$A$14:$R$517,G$3,FALSE)</f>
        <v>0</v>
      </c>
      <c r="H44">
        <f>+VLOOKUP($A44,'1v -ostali'!$A$14:$R$517,H$3,FALSE)</f>
        <v>0</v>
      </c>
      <c r="I44">
        <f>+VLOOKUP($A44,'1v -ostali'!$A$14:R$517,I$3,FALSE)</f>
        <v>0</v>
      </c>
      <c r="J44">
        <f>+VLOOKUP($A44,'1v -ostali'!$A$14:R$517,J$3,FALSE)</f>
        <v>0</v>
      </c>
      <c r="K44">
        <f>+VLOOKUP($A44,'1v -ostali'!$A$14:R$517,K$3,FALSE)</f>
        <v>0</v>
      </c>
      <c r="L44" t="str">
        <f>+IF(K44&gt;0,VLOOKUP($A44,'1v -ostali'!$A$14:R$517,L$3,FALSE),"")</f>
        <v/>
      </c>
      <c r="M44" t="str">
        <f>+IF(K44&gt;0,VLOOKUP($A44,'1v -ostali'!$A$14:R$517,M$3,FALSE),"")</f>
        <v/>
      </c>
      <c r="N44">
        <f>+VLOOKUP($A44,'1v -ostali'!$A$14:R$517,K$3,FALSE)</f>
        <v>0</v>
      </c>
      <c r="O44">
        <f>IF(K44&gt;0,"",VLOOKUP($A44,'1v -ostali'!$A$14:R$517,O$3,FALSE))</f>
        <v>0</v>
      </c>
      <c r="P44">
        <f>IF(K44&gt;0,"",VLOOKUP($A44,'1v -ostali'!$A$14:R$517,P$3,FALSE))</f>
        <v>0</v>
      </c>
      <c r="T44" s="44">
        <f>VLOOKUP($A44,'1v -ostali'!$A$14:AD$517,T$3,FALSE)</f>
        <v>0</v>
      </c>
      <c r="U44" s="44">
        <f>VLOOKUP($A44,'1v -ostali'!$A$14:AD$517,U$3,FALSE)</f>
        <v>0</v>
      </c>
      <c r="V44" s="44">
        <f t="shared" si="0"/>
        <v>0</v>
      </c>
      <c r="W44" s="44">
        <f>VLOOKUP($A44,'1v -ostali'!$A$14:AD$517,W$3,FALSE)/12</f>
        <v>0</v>
      </c>
      <c r="X44" s="44">
        <f>VLOOKUP($A44,'1v -ostali'!$A$14:AD$517,X$3,FALSE)</f>
        <v>0</v>
      </c>
      <c r="Y44" s="44">
        <f>VLOOKUP($A44,'1v -ostali'!$A$14:AD$517,Y$3,FALSE)</f>
        <v>0</v>
      </c>
      <c r="Z44" s="44">
        <f>VLOOKUP($A44,'1v -ostali'!$A$14:AD$517,Z$3,FALSE)</f>
        <v>0</v>
      </c>
      <c r="AA44" s="44">
        <f t="shared" si="1"/>
        <v>0</v>
      </c>
      <c r="AB44" s="44">
        <f>VLOOKUP($A44,'1v -ostali'!$A$14:AD$517,AB$3,FALSE)/12</f>
        <v>0</v>
      </c>
      <c r="AC44" s="44">
        <f>VLOOKUP($A44,'1v -ostali'!$A$14:AD$517,AC$3,FALSE)</f>
        <v>0</v>
      </c>
      <c r="AD44" s="44">
        <f>VLOOKUP($A44,'1v -ostali'!$A$14:AD$517,AD$3,FALSE)</f>
        <v>0</v>
      </c>
      <c r="AE44" s="44">
        <f>VLOOKUP($A44,'1v -ostali'!$A$14:AD$517,AE$3,FALSE)</f>
        <v>0</v>
      </c>
      <c r="AF44" s="44">
        <f t="shared" si="2"/>
        <v>0</v>
      </c>
      <c r="AG44" s="44">
        <f>VLOOKUP($A44,'1v -ostali'!$A$14:AD$517,AG$3,FALSE)/12</f>
        <v>0</v>
      </c>
      <c r="AH44" s="44">
        <f>VLOOKUP($A44,'1v -ostali'!$A$14:AD$517,AH$3,FALSE)</f>
        <v>0</v>
      </c>
      <c r="AI44" s="44">
        <f t="shared" si="3"/>
        <v>0</v>
      </c>
      <c r="AJ44" s="44">
        <f t="shared" si="4"/>
        <v>0</v>
      </c>
      <c r="AK44" s="44">
        <f>+IFERROR(AI44*(100+'1v -ostali'!$C$6)/100,"")</f>
        <v>0</v>
      </c>
      <c r="AL44" s="44">
        <f>+IFERROR(AJ44*(100+'1v -ostali'!$C$6)/100,"")</f>
        <v>0</v>
      </c>
    </row>
    <row r="45" spans="1:38">
      <c r="A45">
        <f>+IF(MAX(A$5:A44)+1&lt;=A$1,A44+1,0)</f>
        <v>0</v>
      </c>
      <c r="B45" s="249">
        <f t="shared" si="5"/>
        <v>0</v>
      </c>
      <c r="C45">
        <f t="shared" si="6"/>
        <v>0</v>
      </c>
      <c r="D45" s="419">
        <f t="shared" si="7"/>
        <v>0</v>
      </c>
      <c r="E45">
        <f>IF(A45=0,0,+VLOOKUP($A45,'1v -ostali'!$A$14:$R$517,E$3,FALSE))</f>
        <v>0</v>
      </c>
      <c r="G45">
        <f>+VLOOKUP($A45,'1v -ostali'!$A$14:$R$517,G$3,FALSE)</f>
        <v>0</v>
      </c>
      <c r="H45">
        <f>+VLOOKUP($A45,'1v -ostali'!$A$14:$R$517,H$3,FALSE)</f>
        <v>0</v>
      </c>
      <c r="I45">
        <f>+VLOOKUP($A45,'1v -ostali'!$A$14:R$517,I$3,FALSE)</f>
        <v>0</v>
      </c>
      <c r="J45">
        <f>+VLOOKUP($A45,'1v -ostali'!$A$14:R$517,J$3,FALSE)</f>
        <v>0</v>
      </c>
      <c r="K45">
        <f>+VLOOKUP($A45,'1v -ostali'!$A$14:R$517,K$3,FALSE)</f>
        <v>0</v>
      </c>
      <c r="L45" t="str">
        <f>+IF(K45&gt;0,VLOOKUP($A45,'1v -ostali'!$A$14:R$517,L$3,FALSE),"")</f>
        <v/>
      </c>
      <c r="M45" t="str">
        <f>+IF(K45&gt;0,VLOOKUP($A45,'1v -ostali'!$A$14:R$517,M$3,FALSE),"")</f>
        <v/>
      </c>
      <c r="N45">
        <f>+VLOOKUP($A45,'1v -ostali'!$A$14:R$517,K$3,FALSE)</f>
        <v>0</v>
      </c>
      <c r="O45">
        <f>IF(K45&gt;0,"",VLOOKUP($A45,'1v -ostali'!$A$14:R$517,O$3,FALSE))</f>
        <v>0</v>
      </c>
      <c r="P45">
        <f>IF(K45&gt;0,"",VLOOKUP($A45,'1v -ostali'!$A$14:R$517,P$3,FALSE))</f>
        <v>0</v>
      </c>
      <c r="T45" s="44">
        <f>VLOOKUP($A45,'1v -ostali'!$A$14:AD$517,T$3,FALSE)</f>
        <v>0</v>
      </c>
      <c r="U45" s="44">
        <f>VLOOKUP($A45,'1v -ostali'!$A$14:AD$517,U$3,FALSE)</f>
        <v>0</v>
      </c>
      <c r="V45" s="44">
        <f t="shared" si="0"/>
        <v>0</v>
      </c>
      <c r="W45" s="44">
        <f>VLOOKUP($A45,'1v -ostali'!$A$14:AD$517,W$3,FALSE)/12</f>
        <v>0</v>
      </c>
      <c r="X45" s="44">
        <f>VLOOKUP($A45,'1v -ostali'!$A$14:AD$517,X$3,FALSE)</f>
        <v>0</v>
      </c>
      <c r="Y45" s="44">
        <f>VLOOKUP($A45,'1v -ostali'!$A$14:AD$517,Y$3,FALSE)</f>
        <v>0</v>
      </c>
      <c r="Z45" s="44">
        <f>VLOOKUP($A45,'1v -ostali'!$A$14:AD$517,Z$3,FALSE)</f>
        <v>0</v>
      </c>
      <c r="AA45" s="44">
        <f t="shared" si="1"/>
        <v>0</v>
      </c>
      <c r="AB45" s="44">
        <f>VLOOKUP($A45,'1v -ostali'!$A$14:AD$517,AB$3,FALSE)/12</f>
        <v>0</v>
      </c>
      <c r="AC45" s="44">
        <f>VLOOKUP($A45,'1v -ostali'!$A$14:AD$517,AC$3,FALSE)</f>
        <v>0</v>
      </c>
      <c r="AD45" s="44">
        <f>VLOOKUP($A45,'1v -ostali'!$A$14:AD$517,AD$3,FALSE)</f>
        <v>0</v>
      </c>
      <c r="AE45" s="44">
        <f>VLOOKUP($A45,'1v -ostali'!$A$14:AD$517,AE$3,FALSE)</f>
        <v>0</v>
      </c>
      <c r="AF45" s="44">
        <f t="shared" si="2"/>
        <v>0</v>
      </c>
      <c r="AG45" s="44">
        <f>VLOOKUP($A45,'1v -ostali'!$A$14:AD$517,AG$3,FALSE)/12</f>
        <v>0</v>
      </c>
      <c r="AH45" s="44">
        <f>VLOOKUP($A45,'1v -ostali'!$A$14:AD$517,AH$3,FALSE)</f>
        <v>0</v>
      </c>
      <c r="AI45" s="44">
        <f t="shared" si="3"/>
        <v>0</v>
      </c>
      <c r="AJ45" s="44">
        <f t="shared" si="4"/>
        <v>0</v>
      </c>
      <c r="AK45" s="44">
        <f>+IFERROR(AI45*(100+'1v -ostali'!$C$6)/100,"")</f>
        <v>0</v>
      </c>
      <c r="AL45" s="44">
        <f>+IFERROR(AJ45*(100+'1v -ostali'!$C$6)/100,"")</f>
        <v>0</v>
      </c>
    </row>
    <row r="46" spans="1:38">
      <c r="A46">
        <f>+IF(MAX(A$5:A45)+1&lt;=A$1,A45+1,0)</f>
        <v>0</v>
      </c>
      <c r="B46" s="249">
        <f t="shared" si="5"/>
        <v>0</v>
      </c>
      <c r="C46">
        <f t="shared" si="6"/>
        <v>0</v>
      </c>
      <c r="D46" s="419">
        <f t="shared" si="7"/>
        <v>0</v>
      </c>
      <c r="E46">
        <f>IF(A46=0,0,+VLOOKUP($A46,'1v -ostali'!$A$14:$R$517,E$3,FALSE))</f>
        <v>0</v>
      </c>
      <c r="G46">
        <f>+VLOOKUP($A46,'1v -ostali'!$A$14:$R$517,G$3,FALSE)</f>
        <v>0</v>
      </c>
      <c r="H46">
        <f>+VLOOKUP($A46,'1v -ostali'!$A$14:$R$517,H$3,FALSE)</f>
        <v>0</v>
      </c>
      <c r="I46">
        <f>+VLOOKUP($A46,'1v -ostali'!$A$14:R$517,I$3,FALSE)</f>
        <v>0</v>
      </c>
      <c r="J46">
        <f>+VLOOKUP($A46,'1v -ostali'!$A$14:R$517,J$3,FALSE)</f>
        <v>0</v>
      </c>
      <c r="K46">
        <f>+VLOOKUP($A46,'1v -ostali'!$A$14:R$517,K$3,FALSE)</f>
        <v>0</v>
      </c>
      <c r="L46" t="str">
        <f>+IF(K46&gt;0,VLOOKUP($A46,'1v -ostali'!$A$14:R$517,L$3,FALSE),"")</f>
        <v/>
      </c>
      <c r="M46" t="str">
        <f>+IF(K46&gt;0,VLOOKUP($A46,'1v -ostali'!$A$14:R$517,M$3,FALSE),"")</f>
        <v/>
      </c>
      <c r="N46">
        <f>+VLOOKUP($A46,'1v -ostali'!$A$14:R$517,K$3,FALSE)</f>
        <v>0</v>
      </c>
      <c r="O46">
        <f>IF(K46&gt;0,"",VLOOKUP($A46,'1v -ostali'!$A$14:R$517,O$3,FALSE))</f>
        <v>0</v>
      </c>
      <c r="P46">
        <f>IF(K46&gt;0,"",VLOOKUP($A46,'1v -ostali'!$A$14:R$517,P$3,FALSE))</f>
        <v>0</v>
      </c>
      <c r="T46" s="44">
        <f>VLOOKUP($A46,'1v -ostali'!$A$14:AD$517,T$3,FALSE)</f>
        <v>0</v>
      </c>
      <c r="U46" s="44">
        <f>VLOOKUP($A46,'1v -ostali'!$A$14:AD$517,U$3,FALSE)</f>
        <v>0</v>
      </c>
      <c r="V46" s="44">
        <f t="shared" si="0"/>
        <v>0</v>
      </c>
      <c r="W46" s="44">
        <f>VLOOKUP($A46,'1v -ostali'!$A$14:AD$517,W$3,FALSE)/12</f>
        <v>0</v>
      </c>
      <c r="X46" s="44">
        <f>VLOOKUP($A46,'1v -ostali'!$A$14:AD$517,X$3,FALSE)</f>
        <v>0</v>
      </c>
      <c r="Y46" s="44">
        <f>VLOOKUP($A46,'1v -ostali'!$A$14:AD$517,Y$3,FALSE)</f>
        <v>0</v>
      </c>
      <c r="Z46" s="44">
        <f>VLOOKUP($A46,'1v -ostali'!$A$14:AD$517,Z$3,FALSE)</f>
        <v>0</v>
      </c>
      <c r="AA46" s="44">
        <f t="shared" si="1"/>
        <v>0</v>
      </c>
      <c r="AB46" s="44">
        <f>VLOOKUP($A46,'1v -ostali'!$A$14:AD$517,AB$3,FALSE)/12</f>
        <v>0</v>
      </c>
      <c r="AC46" s="44">
        <f>VLOOKUP($A46,'1v -ostali'!$A$14:AD$517,AC$3,FALSE)</f>
        <v>0</v>
      </c>
      <c r="AD46" s="44">
        <f>VLOOKUP($A46,'1v -ostali'!$A$14:AD$517,AD$3,FALSE)</f>
        <v>0</v>
      </c>
      <c r="AE46" s="44">
        <f>VLOOKUP($A46,'1v -ostali'!$A$14:AD$517,AE$3,FALSE)</f>
        <v>0</v>
      </c>
      <c r="AF46" s="44">
        <f t="shared" si="2"/>
        <v>0</v>
      </c>
      <c r="AG46" s="44">
        <f>VLOOKUP($A46,'1v -ostali'!$A$14:AD$517,AG$3,FALSE)/12</f>
        <v>0</v>
      </c>
      <c r="AH46" s="44">
        <f>VLOOKUP($A46,'1v -ostali'!$A$14:AD$517,AH$3,FALSE)</f>
        <v>0</v>
      </c>
      <c r="AI46" s="44">
        <f t="shared" si="3"/>
        <v>0</v>
      </c>
      <c r="AJ46" s="44">
        <f t="shared" si="4"/>
        <v>0</v>
      </c>
      <c r="AK46" s="44">
        <f>+IFERROR(AI46*(100+'1v -ostali'!$C$6)/100,"")</f>
        <v>0</v>
      </c>
      <c r="AL46" s="44">
        <f>+IFERROR(AJ46*(100+'1v -ostali'!$C$6)/100,"")</f>
        <v>0</v>
      </c>
    </row>
    <row r="47" spans="1:38">
      <c r="A47">
        <f>+IF(MAX(A$5:A46)+1&lt;=A$1,A46+1,0)</f>
        <v>0</v>
      </c>
      <c r="B47" s="249">
        <f t="shared" si="5"/>
        <v>0</v>
      </c>
      <c r="C47">
        <f t="shared" si="6"/>
        <v>0</v>
      </c>
      <c r="D47" s="419">
        <f t="shared" si="7"/>
        <v>0</v>
      </c>
      <c r="E47">
        <f>IF(A47=0,0,+VLOOKUP($A47,'1v -ostali'!$A$14:$R$517,E$3,FALSE))</f>
        <v>0</v>
      </c>
      <c r="G47">
        <f>+VLOOKUP($A47,'1v -ostali'!$A$14:$R$517,G$3,FALSE)</f>
        <v>0</v>
      </c>
      <c r="H47">
        <f>+VLOOKUP($A47,'1v -ostali'!$A$14:$R$517,H$3,FALSE)</f>
        <v>0</v>
      </c>
      <c r="I47">
        <f>+VLOOKUP($A47,'1v -ostali'!$A$14:R$517,I$3,FALSE)</f>
        <v>0</v>
      </c>
      <c r="J47">
        <f>+VLOOKUP($A47,'1v -ostali'!$A$14:R$517,J$3,FALSE)</f>
        <v>0</v>
      </c>
      <c r="K47">
        <f>+VLOOKUP($A47,'1v -ostali'!$A$14:R$517,K$3,FALSE)</f>
        <v>0</v>
      </c>
      <c r="L47" t="str">
        <f>+IF(K47&gt;0,VLOOKUP($A47,'1v -ostali'!$A$14:R$517,L$3,FALSE),"")</f>
        <v/>
      </c>
      <c r="M47" t="str">
        <f>+IF(K47&gt;0,VLOOKUP($A47,'1v -ostali'!$A$14:R$517,M$3,FALSE),"")</f>
        <v/>
      </c>
      <c r="N47">
        <f>+VLOOKUP($A47,'1v -ostali'!$A$14:R$517,K$3,FALSE)</f>
        <v>0</v>
      </c>
      <c r="O47">
        <f>IF(K47&gt;0,"",VLOOKUP($A47,'1v -ostali'!$A$14:R$517,O$3,FALSE))</f>
        <v>0</v>
      </c>
      <c r="P47">
        <f>IF(K47&gt;0,"",VLOOKUP($A47,'1v -ostali'!$A$14:R$517,P$3,FALSE))</f>
        <v>0</v>
      </c>
      <c r="T47" s="44">
        <f>VLOOKUP($A47,'1v -ostali'!$A$14:AD$517,T$3,FALSE)</f>
        <v>0</v>
      </c>
      <c r="U47" s="44">
        <f>VLOOKUP($A47,'1v -ostali'!$A$14:AD$517,U$3,FALSE)</f>
        <v>0</v>
      </c>
      <c r="V47" s="44">
        <f t="shared" si="0"/>
        <v>0</v>
      </c>
      <c r="W47" s="44">
        <f>VLOOKUP($A47,'1v -ostali'!$A$14:AD$517,W$3,FALSE)/12</f>
        <v>0</v>
      </c>
      <c r="X47" s="44">
        <f>VLOOKUP($A47,'1v -ostali'!$A$14:AD$517,X$3,FALSE)</f>
        <v>0</v>
      </c>
      <c r="Y47" s="44">
        <f>VLOOKUP($A47,'1v -ostali'!$A$14:AD$517,Y$3,FALSE)</f>
        <v>0</v>
      </c>
      <c r="Z47" s="44">
        <f>VLOOKUP($A47,'1v -ostali'!$A$14:AD$517,Z$3,FALSE)</f>
        <v>0</v>
      </c>
      <c r="AA47" s="44">
        <f t="shared" si="1"/>
        <v>0</v>
      </c>
      <c r="AB47" s="44">
        <f>VLOOKUP($A47,'1v -ostali'!$A$14:AD$517,AB$3,FALSE)/12</f>
        <v>0</v>
      </c>
      <c r="AC47" s="44">
        <f>VLOOKUP($A47,'1v -ostali'!$A$14:AD$517,AC$3,FALSE)</f>
        <v>0</v>
      </c>
      <c r="AD47" s="44">
        <f>VLOOKUP($A47,'1v -ostali'!$A$14:AD$517,AD$3,FALSE)</f>
        <v>0</v>
      </c>
      <c r="AE47" s="44">
        <f>VLOOKUP($A47,'1v -ostali'!$A$14:AD$517,AE$3,FALSE)</f>
        <v>0</v>
      </c>
      <c r="AF47" s="44">
        <f t="shared" si="2"/>
        <v>0</v>
      </c>
      <c r="AG47" s="44">
        <f>VLOOKUP($A47,'1v -ostali'!$A$14:AD$517,AG$3,FALSE)/12</f>
        <v>0</v>
      </c>
      <c r="AH47" s="44">
        <f>VLOOKUP($A47,'1v -ostali'!$A$14:AD$517,AH$3,FALSE)</f>
        <v>0</v>
      </c>
      <c r="AI47" s="44">
        <f t="shared" si="3"/>
        <v>0</v>
      </c>
      <c r="AJ47" s="44">
        <f t="shared" si="4"/>
        <v>0</v>
      </c>
      <c r="AK47" s="44">
        <f>+IFERROR(AI47*(100+'1v -ostali'!$C$6)/100,"")</f>
        <v>0</v>
      </c>
      <c r="AL47" s="44">
        <f>+IFERROR(AJ47*(100+'1v -ostali'!$C$6)/100,"")</f>
        <v>0</v>
      </c>
    </row>
    <row r="48" spans="1:38">
      <c r="A48">
        <f>+IF(MAX(A$5:A47)+1&lt;=A$1,A47+1,0)</f>
        <v>0</v>
      </c>
      <c r="B48" s="249">
        <f t="shared" si="5"/>
        <v>0</v>
      </c>
      <c r="C48">
        <f t="shared" si="6"/>
        <v>0</v>
      </c>
      <c r="D48" s="419">
        <f t="shared" si="7"/>
        <v>0</v>
      </c>
      <c r="E48">
        <f>IF(A48=0,0,+VLOOKUP($A48,'1v -ostali'!$A$14:$R$517,E$3,FALSE))</f>
        <v>0</v>
      </c>
      <c r="G48">
        <f>+VLOOKUP($A48,'1v -ostali'!$A$14:$R$517,G$3,FALSE)</f>
        <v>0</v>
      </c>
      <c r="H48">
        <f>+VLOOKUP($A48,'1v -ostali'!$A$14:$R$517,H$3,FALSE)</f>
        <v>0</v>
      </c>
      <c r="I48">
        <f>+VLOOKUP($A48,'1v -ostali'!$A$14:R$517,I$3,FALSE)</f>
        <v>0</v>
      </c>
      <c r="J48">
        <f>+VLOOKUP($A48,'1v -ostali'!$A$14:R$517,J$3,FALSE)</f>
        <v>0</v>
      </c>
      <c r="K48">
        <f>+VLOOKUP($A48,'1v -ostali'!$A$14:R$517,K$3,FALSE)</f>
        <v>0</v>
      </c>
      <c r="L48" t="str">
        <f>+IF(K48&gt;0,VLOOKUP($A48,'1v -ostali'!$A$14:R$517,L$3,FALSE),"")</f>
        <v/>
      </c>
      <c r="M48" t="str">
        <f>+IF(K48&gt;0,VLOOKUP($A48,'1v -ostali'!$A$14:R$517,M$3,FALSE),"")</f>
        <v/>
      </c>
      <c r="N48">
        <f>+VLOOKUP($A48,'1v -ostali'!$A$14:R$517,K$3,FALSE)</f>
        <v>0</v>
      </c>
      <c r="O48">
        <f>IF(K48&gt;0,"",VLOOKUP($A48,'1v -ostali'!$A$14:R$517,O$3,FALSE))</f>
        <v>0</v>
      </c>
      <c r="P48">
        <f>IF(K48&gt;0,"",VLOOKUP($A48,'1v -ostali'!$A$14:R$517,P$3,FALSE))</f>
        <v>0</v>
      </c>
      <c r="T48" s="44">
        <f>VLOOKUP($A48,'1v -ostali'!$A$14:AD$517,T$3,FALSE)</f>
        <v>0</v>
      </c>
      <c r="U48" s="44">
        <f>VLOOKUP($A48,'1v -ostali'!$A$14:AD$517,U$3,FALSE)</f>
        <v>0</v>
      </c>
      <c r="V48" s="44">
        <f t="shared" si="0"/>
        <v>0</v>
      </c>
      <c r="W48" s="44">
        <f>VLOOKUP($A48,'1v -ostali'!$A$14:AD$517,W$3,FALSE)/12</f>
        <v>0</v>
      </c>
      <c r="X48" s="44">
        <f>VLOOKUP($A48,'1v -ostali'!$A$14:AD$517,X$3,FALSE)</f>
        <v>0</v>
      </c>
      <c r="Y48" s="44">
        <f>VLOOKUP($A48,'1v -ostali'!$A$14:AD$517,Y$3,FALSE)</f>
        <v>0</v>
      </c>
      <c r="Z48" s="44">
        <f>VLOOKUP($A48,'1v -ostali'!$A$14:AD$517,Z$3,FALSE)</f>
        <v>0</v>
      </c>
      <c r="AA48" s="44">
        <f t="shared" si="1"/>
        <v>0</v>
      </c>
      <c r="AB48" s="44">
        <f>VLOOKUP($A48,'1v -ostali'!$A$14:AD$517,AB$3,FALSE)/12</f>
        <v>0</v>
      </c>
      <c r="AC48" s="44">
        <f>VLOOKUP($A48,'1v -ostali'!$A$14:AD$517,AC$3,FALSE)</f>
        <v>0</v>
      </c>
      <c r="AD48" s="44">
        <f>VLOOKUP($A48,'1v -ostali'!$A$14:AD$517,AD$3,FALSE)</f>
        <v>0</v>
      </c>
      <c r="AE48" s="44">
        <f>VLOOKUP($A48,'1v -ostali'!$A$14:AD$517,AE$3,FALSE)</f>
        <v>0</v>
      </c>
      <c r="AF48" s="44">
        <f t="shared" si="2"/>
        <v>0</v>
      </c>
      <c r="AG48" s="44">
        <f>VLOOKUP($A48,'1v -ostali'!$A$14:AD$517,AG$3,FALSE)/12</f>
        <v>0</v>
      </c>
      <c r="AH48" s="44">
        <f>VLOOKUP($A48,'1v -ostali'!$A$14:AD$517,AH$3,FALSE)</f>
        <v>0</v>
      </c>
      <c r="AI48" s="44">
        <f t="shared" si="3"/>
        <v>0</v>
      </c>
      <c r="AJ48" s="44">
        <f t="shared" si="4"/>
        <v>0</v>
      </c>
      <c r="AK48" s="44">
        <f>+IFERROR(AI48*(100+'1v -ostali'!$C$6)/100,"")</f>
        <v>0</v>
      </c>
      <c r="AL48" s="44">
        <f>+IFERROR(AJ48*(100+'1v -ostali'!$C$6)/100,"")</f>
        <v>0</v>
      </c>
    </row>
    <row r="49" spans="1:38">
      <c r="A49">
        <f>+IF(MAX(A$5:A48)+1&lt;=A$1,A48+1,0)</f>
        <v>0</v>
      </c>
      <c r="B49" s="249">
        <f t="shared" si="5"/>
        <v>0</v>
      </c>
      <c r="C49">
        <f t="shared" si="6"/>
        <v>0</v>
      </c>
      <c r="D49" s="419">
        <f t="shared" si="7"/>
        <v>0</v>
      </c>
      <c r="E49">
        <f>IF(A49=0,0,+VLOOKUP($A49,'1v -ostali'!$A$14:$R$517,E$3,FALSE))</f>
        <v>0</v>
      </c>
      <c r="G49">
        <f>+VLOOKUP($A49,'1v -ostali'!$A$14:$R$517,G$3,FALSE)</f>
        <v>0</v>
      </c>
      <c r="H49">
        <f>+VLOOKUP($A49,'1v -ostali'!$A$14:$R$517,H$3,FALSE)</f>
        <v>0</v>
      </c>
      <c r="I49">
        <f>+VLOOKUP($A49,'1v -ostali'!$A$14:R$517,I$3,FALSE)</f>
        <v>0</v>
      </c>
      <c r="J49">
        <f>+VLOOKUP($A49,'1v -ostali'!$A$14:R$517,J$3,FALSE)</f>
        <v>0</v>
      </c>
      <c r="K49">
        <f>+VLOOKUP($A49,'1v -ostali'!$A$14:R$517,K$3,FALSE)</f>
        <v>0</v>
      </c>
      <c r="L49" t="str">
        <f>+IF(K49&gt;0,VLOOKUP($A49,'1v -ostali'!$A$14:R$517,L$3,FALSE),"")</f>
        <v/>
      </c>
      <c r="M49" t="str">
        <f>+IF(K49&gt;0,VLOOKUP($A49,'1v -ostali'!$A$14:R$517,M$3,FALSE),"")</f>
        <v/>
      </c>
      <c r="N49">
        <f>+VLOOKUP($A49,'1v -ostali'!$A$14:R$517,K$3,FALSE)</f>
        <v>0</v>
      </c>
      <c r="O49">
        <f>IF(K49&gt;0,"",VLOOKUP($A49,'1v -ostali'!$A$14:R$517,O$3,FALSE))</f>
        <v>0</v>
      </c>
      <c r="P49">
        <f>IF(K49&gt;0,"",VLOOKUP($A49,'1v -ostali'!$A$14:R$517,P$3,FALSE))</f>
        <v>0</v>
      </c>
      <c r="T49" s="44">
        <f>VLOOKUP($A49,'1v -ostali'!$A$14:AD$517,T$3,FALSE)</f>
        <v>0</v>
      </c>
      <c r="U49" s="44">
        <f>VLOOKUP($A49,'1v -ostali'!$A$14:AD$517,U$3,FALSE)</f>
        <v>0</v>
      </c>
      <c r="V49" s="44">
        <f t="shared" si="0"/>
        <v>0</v>
      </c>
      <c r="W49" s="44">
        <f>VLOOKUP($A49,'1v -ostali'!$A$14:AD$517,W$3,FALSE)/12</f>
        <v>0</v>
      </c>
      <c r="X49" s="44">
        <f>VLOOKUP($A49,'1v -ostali'!$A$14:AD$517,X$3,FALSE)</f>
        <v>0</v>
      </c>
      <c r="Y49" s="44">
        <f>VLOOKUP($A49,'1v -ostali'!$A$14:AD$517,Y$3,FALSE)</f>
        <v>0</v>
      </c>
      <c r="Z49" s="44">
        <f>VLOOKUP($A49,'1v -ostali'!$A$14:AD$517,Z$3,FALSE)</f>
        <v>0</v>
      </c>
      <c r="AA49" s="44">
        <f t="shared" si="1"/>
        <v>0</v>
      </c>
      <c r="AB49" s="44">
        <f>VLOOKUP($A49,'1v -ostali'!$A$14:AD$517,AB$3,FALSE)/12</f>
        <v>0</v>
      </c>
      <c r="AC49" s="44">
        <f>VLOOKUP($A49,'1v -ostali'!$A$14:AD$517,AC$3,FALSE)</f>
        <v>0</v>
      </c>
      <c r="AD49" s="44">
        <f>VLOOKUP($A49,'1v -ostali'!$A$14:AD$517,AD$3,FALSE)</f>
        <v>0</v>
      </c>
      <c r="AE49" s="44">
        <f>VLOOKUP($A49,'1v -ostali'!$A$14:AD$517,AE$3,FALSE)</f>
        <v>0</v>
      </c>
      <c r="AF49" s="44">
        <f t="shared" si="2"/>
        <v>0</v>
      </c>
      <c r="AG49" s="44">
        <f>VLOOKUP($A49,'1v -ostali'!$A$14:AD$517,AG$3,FALSE)/12</f>
        <v>0</v>
      </c>
      <c r="AH49" s="44">
        <f>VLOOKUP($A49,'1v -ostali'!$A$14:AD$517,AH$3,FALSE)</f>
        <v>0</v>
      </c>
      <c r="AI49" s="44">
        <f t="shared" si="3"/>
        <v>0</v>
      </c>
      <c r="AJ49" s="44">
        <f t="shared" si="4"/>
        <v>0</v>
      </c>
      <c r="AK49" s="44">
        <f>+IFERROR(AI49*(100+'1v -ostali'!$C$6)/100,"")</f>
        <v>0</v>
      </c>
      <c r="AL49" s="44">
        <f>+IFERROR(AJ49*(100+'1v -ostali'!$C$6)/100,"")</f>
        <v>0</v>
      </c>
    </row>
    <row r="50" spans="1:38">
      <c r="A50">
        <f>+IF(MAX(A$5:A49)+1&lt;=A$1,A49+1,0)</f>
        <v>0</v>
      </c>
      <c r="B50" s="249">
        <f t="shared" si="5"/>
        <v>0</v>
      </c>
      <c r="C50">
        <f t="shared" si="6"/>
        <v>0</v>
      </c>
      <c r="D50" s="419">
        <f t="shared" si="7"/>
        <v>0</v>
      </c>
      <c r="E50">
        <f>IF(A50=0,0,+VLOOKUP($A50,'1v -ostali'!$A$14:$R$517,E$3,FALSE))</f>
        <v>0</v>
      </c>
      <c r="G50">
        <f>+VLOOKUP($A50,'1v -ostali'!$A$14:$R$517,G$3,FALSE)</f>
        <v>0</v>
      </c>
      <c r="H50">
        <f>+VLOOKUP($A50,'1v -ostali'!$A$14:$R$517,H$3,FALSE)</f>
        <v>0</v>
      </c>
      <c r="I50">
        <f>+VLOOKUP($A50,'1v -ostali'!$A$14:R$517,I$3,FALSE)</f>
        <v>0</v>
      </c>
      <c r="J50">
        <f>+VLOOKUP($A50,'1v -ostali'!$A$14:R$517,J$3,FALSE)</f>
        <v>0</v>
      </c>
      <c r="K50">
        <f>+VLOOKUP($A50,'1v -ostali'!$A$14:R$517,K$3,FALSE)</f>
        <v>0</v>
      </c>
      <c r="L50" t="str">
        <f>+IF(K50&gt;0,VLOOKUP($A50,'1v -ostali'!$A$14:R$517,L$3,FALSE),"")</f>
        <v/>
      </c>
      <c r="M50" t="str">
        <f>+IF(K50&gt;0,VLOOKUP($A50,'1v -ostali'!$A$14:R$517,M$3,FALSE),"")</f>
        <v/>
      </c>
      <c r="N50">
        <f>+VLOOKUP($A50,'1v -ostali'!$A$14:R$517,K$3,FALSE)</f>
        <v>0</v>
      </c>
      <c r="O50">
        <f>IF(K50&gt;0,"",VLOOKUP($A50,'1v -ostali'!$A$14:R$517,O$3,FALSE))</f>
        <v>0</v>
      </c>
      <c r="P50">
        <f>IF(K50&gt;0,"",VLOOKUP($A50,'1v -ostali'!$A$14:R$517,P$3,FALSE))</f>
        <v>0</v>
      </c>
      <c r="T50" s="44">
        <f>VLOOKUP($A50,'1v -ostali'!$A$14:AD$517,T$3,FALSE)</f>
        <v>0</v>
      </c>
      <c r="U50" s="44">
        <f>VLOOKUP($A50,'1v -ostali'!$A$14:AD$517,U$3,FALSE)</f>
        <v>0</v>
      </c>
      <c r="V50" s="44">
        <f t="shared" si="0"/>
        <v>0</v>
      </c>
      <c r="W50" s="44">
        <f>VLOOKUP($A50,'1v -ostali'!$A$14:AD$517,W$3,FALSE)/12</f>
        <v>0</v>
      </c>
      <c r="X50" s="44">
        <f>VLOOKUP($A50,'1v -ostali'!$A$14:AD$517,X$3,FALSE)</f>
        <v>0</v>
      </c>
      <c r="Y50" s="44">
        <f>VLOOKUP($A50,'1v -ostali'!$A$14:AD$517,Y$3,FALSE)</f>
        <v>0</v>
      </c>
      <c r="Z50" s="44">
        <f>VLOOKUP($A50,'1v -ostali'!$A$14:AD$517,Z$3,FALSE)</f>
        <v>0</v>
      </c>
      <c r="AA50" s="44">
        <f t="shared" si="1"/>
        <v>0</v>
      </c>
      <c r="AB50" s="44">
        <f>VLOOKUP($A50,'1v -ostali'!$A$14:AD$517,AB$3,FALSE)/12</f>
        <v>0</v>
      </c>
      <c r="AC50" s="44">
        <f>VLOOKUP($A50,'1v -ostali'!$A$14:AD$517,AC$3,FALSE)</f>
        <v>0</v>
      </c>
      <c r="AD50" s="44">
        <f>VLOOKUP($A50,'1v -ostali'!$A$14:AD$517,AD$3,FALSE)</f>
        <v>0</v>
      </c>
      <c r="AE50" s="44">
        <f>VLOOKUP($A50,'1v -ostali'!$A$14:AD$517,AE$3,FALSE)</f>
        <v>0</v>
      </c>
      <c r="AF50" s="44">
        <f t="shared" si="2"/>
        <v>0</v>
      </c>
      <c r="AG50" s="44">
        <f>VLOOKUP($A50,'1v -ostali'!$A$14:AD$517,AG$3,FALSE)/12</f>
        <v>0</v>
      </c>
      <c r="AH50" s="44">
        <f>VLOOKUP($A50,'1v -ostali'!$A$14:AD$517,AH$3,FALSE)</f>
        <v>0</v>
      </c>
      <c r="AI50" s="44">
        <f t="shared" si="3"/>
        <v>0</v>
      </c>
      <c r="AJ50" s="44">
        <f t="shared" si="4"/>
        <v>0</v>
      </c>
      <c r="AK50" s="44">
        <f>+IFERROR(AI50*(100+'1v -ostali'!$C$6)/100,"")</f>
        <v>0</v>
      </c>
      <c r="AL50" s="44">
        <f>+IFERROR(AJ50*(100+'1v -ostali'!$C$6)/100,"")</f>
        <v>0</v>
      </c>
    </row>
    <row r="51" spans="1:38">
      <c r="A51">
        <f>+IF(MAX(A$5:A50)+1&lt;=A$1,A50+1,0)</f>
        <v>0</v>
      </c>
      <c r="B51" s="249">
        <f t="shared" si="5"/>
        <v>0</v>
      </c>
      <c r="C51">
        <f t="shared" si="6"/>
        <v>0</v>
      </c>
      <c r="D51" s="419">
        <f t="shared" si="7"/>
        <v>0</v>
      </c>
      <c r="E51">
        <f>IF(A51=0,0,+VLOOKUP($A51,'1v -ostali'!$A$14:$R$517,E$3,FALSE))</f>
        <v>0</v>
      </c>
      <c r="G51">
        <f>+VLOOKUP($A51,'1v -ostali'!$A$14:$R$517,G$3,FALSE)</f>
        <v>0</v>
      </c>
      <c r="H51">
        <f>+VLOOKUP($A51,'1v -ostali'!$A$14:$R$517,H$3,FALSE)</f>
        <v>0</v>
      </c>
      <c r="I51">
        <f>+VLOOKUP($A51,'1v -ostali'!$A$14:R$517,I$3,FALSE)</f>
        <v>0</v>
      </c>
      <c r="J51">
        <f>+VLOOKUP($A51,'1v -ostali'!$A$14:R$517,J$3,FALSE)</f>
        <v>0</v>
      </c>
      <c r="K51">
        <f>+VLOOKUP($A51,'1v -ostali'!$A$14:R$517,K$3,FALSE)</f>
        <v>0</v>
      </c>
      <c r="L51" t="str">
        <f>+IF(K51&gt;0,VLOOKUP($A51,'1v -ostali'!$A$14:R$517,L$3,FALSE),"")</f>
        <v/>
      </c>
      <c r="M51" t="str">
        <f>+IF(K51&gt;0,VLOOKUP($A51,'1v -ostali'!$A$14:R$517,M$3,FALSE),"")</f>
        <v/>
      </c>
      <c r="N51">
        <f>+VLOOKUP($A51,'1v -ostali'!$A$14:R$517,K$3,FALSE)</f>
        <v>0</v>
      </c>
      <c r="O51">
        <f>IF(K51&gt;0,"",VLOOKUP($A51,'1v -ostali'!$A$14:R$517,O$3,FALSE))</f>
        <v>0</v>
      </c>
      <c r="P51">
        <f>IF(K51&gt;0,"",VLOOKUP($A51,'1v -ostali'!$A$14:R$517,P$3,FALSE))</f>
        <v>0</v>
      </c>
      <c r="T51" s="44">
        <f>VLOOKUP($A51,'1v -ostali'!$A$14:AD$517,T$3,FALSE)</f>
        <v>0</v>
      </c>
      <c r="U51" s="44">
        <f>VLOOKUP($A51,'1v -ostali'!$A$14:AD$517,U$3,FALSE)</f>
        <v>0</v>
      </c>
      <c r="V51" s="44">
        <f t="shared" si="0"/>
        <v>0</v>
      </c>
      <c r="W51" s="44">
        <f>VLOOKUP($A51,'1v -ostali'!$A$14:AD$517,W$3,FALSE)/12</f>
        <v>0</v>
      </c>
      <c r="X51" s="44">
        <f>VLOOKUP($A51,'1v -ostali'!$A$14:AD$517,X$3,FALSE)</f>
        <v>0</v>
      </c>
      <c r="Y51" s="44">
        <f>VLOOKUP($A51,'1v -ostali'!$A$14:AD$517,Y$3,FALSE)</f>
        <v>0</v>
      </c>
      <c r="Z51" s="44">
        <f>VLOOKUP($A51,'1v -ostali'!$A$14:AD$517,Z$3,FALSE)</f>
        <v>0</v>
      </c>
      <c r="AA51" s="44">
        <f t="shared" si="1"/>
        <v>0</v>
      </c>
      <c r="AB51" s="44">
        <f>VLOOKUP($A51,'1v -ostali'!$A$14:AD$517,AB$3,FALSE)/12</f>
        <v>0</v>
      </c>
      <c r="AC51" s="44">
        <f>VLOOKUP($A51,'1v -ostali'!$A$14:AD$517,AC$3,FALSE)</f>
        <v>0</v>
      </c>
      <c r="AD51" s="44">
        <f>VLOOKUP($A51,'1v -ostali'!$A$14:AD$517,AD$3,FALSE)</f>
        <v>0</v>
      </c>
      <c r="AE51" s="44">
        <f>VLOOKUP($A51,'1v -ostali'!$A$14:AD$517,AE$3,FALSE)</f>
        <v>0</v>
      </c>
      <c r="AF51" s="44">
        <f t="shared" si="2"/>
        <v>0</v>
      </c>
      <c r="AG51" s="44">
        <f>VLOOKUP($A51,'1v -ostali'!$A$14:AD$517,AG$3,FALSE)/12</f>
        <v>0</v>
      </c>
      <c r="AH51" s="44">
        <f>VLOOKUP($A51,'1v -ostali'!$A$14:AD$517,AH$3,FALSE)</f>
        <v>0</v>
      </c>
      <c r="AI51" s="44">
        <f t="shared" si="3"/>
        <v>0</v>
      </c>
      <c r="AJ51" s="44">
        <f t="shared" si="4"/>
        <v>0</v>
      </c>
      <c r="AK51" s="44">
        <f>+IFERROR(AI51*(100+'1v -ostali'!$C$6)/100,"")</f>
        <v>0</v>
      </c>
      <c r="AL51" s="44">
        <f>+IFERROR(AJ51*(100+'1v -ostali'!$C$6)/100,"")</f>
        <v>0</v>
      </c>
    </row>
    <row r="52" spans="1:38">
      <c r="A52">
        <f>+IF(MAX(A$5:A51)+1&lt;=A$1,A51+1,0)</f>
        <v>0</v>
      </c>
      <c r="B52" s="249">
        <f t="shared" si="5"/>
        <v>0</v>
      </c>
      <c r="C52">
        <f t="shared" si="6"/>
        <v>0</v>
      </c>
      <c r="D52" s="419">
        <f t="shared" si="7"/>
        <v>0</v>
      </c>
      <c r="E52">
        <f>IF(A52=0,0,+VLOOKUP($A52,'1v -ostali'!$A$14:$R$517,E$3,FALSE))</f>
        <v>0</v>
      </c>
      <c r="G52">
        <f>+VLOOKUP($A52,'1v -ostali'!$A$14:$R$517,G$3,FALSE)</f>
        <v>0</v>
      </c>
      <c r="H52">
        <f>+VLOOKUP($A52,'1v -ostali'!$A$14:$R$517,H$3,FALSE)</f>
        <v>0</v>
      </c>
      <c r="I52">
        <f>+VLOOKUP($A52,'1v -ostali'!$A$14:R$517,I$3,FALSE)</f>
        <v>0</v>
      </c>
      <c r="J52">
        <f>+VLOOKUP($A52,'1v -ostali'!$A$14:R$517,J$3,FALSE)</f>
        <v>0</v>
      </c>
      <c r="K52">
        <f>+VLOOKUP($A52,'1v -ostali'!$A$14:R$517,K$3,FALSE)</f>
        <v>0</v>
      </c>
      <c r="L52" t="str">
        <f>+IF(K52&gt;0,VLOOKUP($A52,'1v -ostali'!$A$14:R$517,L$3,FALSE),"")</f>
        <v/>
      </c>
      <c r="M52" t="str">
        <f>+IF(K52&gt;0,VLOOKUP($A52,'1v -ostali'!$A$14:R$517,M$3,FALSE),"")</f>
        <v/>
      </c>
      <c r="N52">
        <f>+VLOOKUP($A52,'1v -ostali'!$A$14:R$517,K$3,FALSE)</f>
        <v>0</v>
      </c>
      <c r="O52">
        <f>IF(K52&gt;0,"",VLOOKUP($A52,'1v -ostali'!$A$14:R$517,O$3,FALSE))</f>
        <v>0</v>
      </c>
      <c r="P52">
        <f>IF(K52&gt;0,"",VLOOKUP($A52,'1v -ostali'!$A$14:R$517,P$3,FALSE))</f>
        <v>0</v>
      </c>
      <c r="T52" s="44">
        <f>VLOOKUP($A52,'1v -ostali'!$A$14:AD$517,T$3,FALSE)</f>
        <v>0</v>
      </c>
      <c r="U52" s="44">
        <f>VLOOKUP($A52,'1v -ostali'!$A$14:AD$517,U$3,FALSE)</f>
        <v>0</v>
      </c>
      <c r="V52" s="44">
        <f t="shared" si="0"/>
        <v>0</v>
      </c>
      <c r="W52" s="44">
        <f>VLOOKUP($A52,'1v -ostali'!$A$14:AD$517,W$3,FALSE)/12</f>
        <v>0</v>
      </c>
      <c r="X52" s="44">
        <f>VLOOKUP($A52,'1v -ostali'!$A$14:AD$517,X$3,FALSE)</f>
        <v>0</v>
      </c>
      <c r="Y52" s="44">
        <f>VLOOKUP($A52,'1v -ostali'!$A$14:AD$517,Y$3,FALSE)</f>
        <v>0</v>
      </c>
      <c r="Z52" s="44">
        <f>VLOOKUP($A52,'1v -ostali'!$A$14:AD$517,Z$3,FALSE)</f>
        <v>0</v>
      </c>
      <c r="AA52" s="44">
        <f t="shared" si="1"/>
        <v>0</v>
      </c>
      <c r="AB52" s="44">
        <f>VLOOKUP($A52,'1v -ostali'!$A$14:AD$517,AB$3,FALSE)/12</f>
        <v>0</v>
      </c>
      <c r="AC52" s="44">
        <f>VLOOKUP($A52,'1v -ostali'!$A$14:AD$517,AC$3,FALSE)</f>
        <v>0</v>
      </c>
      <c r="AD52" s="44">
        <f>VLOOKUP($A52,'1v -ostali'!$A$14:AD$517,AD$3,FALSE)</f>
        <v>0</v>
      </c>
      <c r="AE52" s="44">
        <f>VLOOKUP($A52,'1v -ostali'!$A$14:AD$517,AE$3,FALSE)</f>
        <v>0</v>
      </c>
      <c r="AF52" s="44">
        <f t="shared" si="2"/>
        <v>0</v>
      </c>
      <c r="AG52" s="44">
        <f>VLOOKUP($A52,'1v -ostali'!$A$14:AD$517,AG$3,FALSE)/12</f>
        <v>0</v>
      </c>
      <c r="AH52" s="44">
        <f>VLOOKUP($A52,'1v -ostali'!$A$14:AD$517,AH$3,FALSE)</f>
        <v>0</v>
      </c>
      <c r="AI52" s="44">
        <f t="shared" si="3"/>
        <v>0</v>
      </c>
      <c r="AJ52" s="44">
        <f t="shared" si="4"/>
        <v>0</v>
      </c>
      <c r="AK52" s="44">
        <f>+IFERROR(AI52*(100+'1v -ostali'!$C$6)/100,"")</f>
        <v>0</v>
      </c>
      <c r="AL52" s="44">
        <f>+IFERROR(AJ52*(100+'1v -ostali'!$C$6)/100,"")</f>
        <v>0</v>
      </c>
    </row>
    <row r="53" spans="1:38">
      <c r="A53">
        <f>+IF(MAX(A$5:A52)+1&lt;=A$1,A52+1,0)</f>
        <v>0</v>
      </c>
      <c r="B53" s="249">
        <f t="shared" si="5"/>
        <v>0</v>
      </c>
      <c r="C53">
        <f t="shared" si="6"/>
        <v>0</v>
      </c>
      <c r="D53" s="419">
        <f t="shared" si="7"/>
        <v>0</v>
      </c>
      <c r="E53">
        <f>IF(A53=0,0,+VLOOKUP($A53,'1v -ostali'!$A$14:$R$517,E$3,FALSE))</f>
        <v>0</v>
      </c>
      <c r="G53">
        <f>+VLOOKUP($A53,'1v -ostali'!$A$14:$R$517,G$3,FALSE)</f>
        <v>0</v>
      </c>
      <c r="H53">
        <f>+VLOOKUP($A53,'1v -ostali'!$A$14:$R$517,H$3,FALSE)</f>
        <v>0</v>
      </c>
      <c r="I53">
        <f>+VLOOKUP($A53,'1v -ostali'!$A$14:R$517,I$3,FALSE)</f>
        <v>0</v>
      </c>
      <c r="J53">
        <f>+VLOOKUP($A53,'1v -ostali'!$A$14:R$517,J$3,FALSE)</f>
        <v>0</v>
      </c>
      <c r="K53">
        <f>+VLOOKUP($A53,'1v -ostali'!$A$14:R$517,K$3,FALSE)</f>
        <v>0</v>
      </c>
      <c r="L53" t="str">
        <f>+IF(K53&gt;0,VLOOKUP($A53,'1v -ostali'!$A$14:R$517,L$3,FALSE),"")</f>
        <v/>
      </c>
      <c r="M53" t="str">
        <f>+IF(K53&gt;0,VLOOKUP($A53,'1v -ostali'!$A$14:R$517,M$3,FALSE),"")</f>
        <v/>
      </c>
      <c r="N53">
        <f>+VLOOKUP($A53,'1v -ostali'!$A$14:R$517,K$3,FALSE)</f>
        <v>0</v>
      </c>
      <c r="O53">
        <f>IF(K53&gt;0,"",VLOOKUP($A53,'1v -ostali'!$A$14:R$517,O$3,FALSE))</f>
        <v>0</v>
      </c>
      <c r="P53">
        <f>IF(K53&gt;0,"",VLOOKUP($A53,'1v -ostali'!$A$14:R$517,P$3,FALSE))</f>
        <v>0</v>
      </c>
      <c r="T53" s="44">
        <f>VLOOKUP($A53,'1v -ostali'!$A$14:AD$517,T$3,FALSE)</f>
        <v>0</v>
      </c>
      <c r="U53" s="44">
        <f>VLOOKUP($A53,'1v -ostali'!$A$14:AD$517,U$3,FALSE)</f>
        <v>0</v>
      </c>
      <c r="V53" s="44">
        <f t="shared" si="0"/>
        <v>0</v>
      </c>
      <c r="W53" s="44">
        <f>VLOOKUP($A53,'1v -ostali'!$A$14:AD$517,W$3,FALSE)/12</f>
        <v>0</v>
      </c>
      <c r="X53" s="44">
        <f>VLOOKUP($A53,'1v -ostali'!$A$14:AD$517,X$3,FALSE)</f>
        <v>0</v>
      </c>
      <c r="Y53" s="44">
        <f>VLOOKUP($A53,'1v -ostali'!$A$14:AD$517,Y$3,FALSE)</f>
        <v>0</v>
      </c>
      <c r="Z53" s="44">
        <f>VLOOKUP($A53,'1v -ostali'!$A$14:AD$517,Z$3,FALSE)</f>
        <v>0</v>
      </c>
      <c r="AA53" s="44">
        <f t="shared" si="1"/>
        <v>0</v>
      </c>
      <c r="AB53" s="44">
        <f>VLOOKUP($A53,'1v -ostali'!$A$14:AD$517,AB$3,FALSE)/12</f>
        <v>0</v>
      </c>
      <c r="AC53" s="44">
        <f>VLOOKUP($A53,'1v -ostali'!$A$14:AD$517,AC$3,FALSE)</f>
        <v>0</v>
      </c>
      <c r="AD53" s="44">
        <f>VLOOKUP($A53,'1v -ostali'!$A$14:AD$517,AD$3,FALSE)</f>
        <v>0</v>
      </c>
      <c r="AE53" s="44">
        <f>VLOOKUP($A53,'1v -ostali'!$A$14:AD$517,AE$3,FALSE)</f>
        <v>0</v>
      </c>
      <c r="AF53" s="44">
        <f t="shared" si="2"/>
        <v>0</v>
      </c>
      <c r="AG53" s="44">
        <f>VLOOKUP($A53,'1v -ostali'!$A$14:AD$517,AG$3,FALSE)/12</f>
        <v>0</v>
      </c>
      <c r="AH53" s="44">
        <f>VLOOKUP($A53,'1v -ostali'!$A$14:AD$517,AH$3,FALSE)</f>
        <v>0</v>
      </c>
      <c r="AI53" s="44">
        <f t="shared" si="3"/>
        <v>0</v>
      </c>
      <c r="AJ53" s="44">
        <f t="shared" si="4"/>
        <v>0</v>
      </c>
      <c r="AK53" s="44">
        <f>+IFERROR(AI53*(100+'1v -ostali'!$C$6)/100,"")</f>
        <v>0</v>
      </c>
      <c r="AL53" s="44">
        <f>+IFERROR(AJ53*(100+'1v -ostali'!$C$6)/100,"")</f>
        <v>0</v>
      </c>
    </row>
    <row r="54" spans="1:38">
      <c r="A54">
        <f>+IF(MAX(A$5:A53)+1&lt;=A$1,A53+1,0)</f>
        <v>0</v>
      </c>
      <c r="B54" s="249">
        <f t="shared" si="5"/>
        <v>0</v>
      </c>
      <c r="C54">
        <f t="shared" si="6"/>
        <v>0</v>
      </c>
      <c r="D54" s="419">
        <f t="shared" si="7"/>
        <v>0</v>
      </c>
      <c r="E54">
        <f>IF(A54=0,0,+VLOOKUP($A54,'1v -ostali'!$A$14:$R$517,E$3,FALSE))</f>
        <v>0</v>
      </c>
      <c r="G54">
        <f>+VLOOKUP($A54,'1v -ostali'!$A$14:$R$517,G$3,FALSE)</f>
        <v>0</v>
      </c>
      <c r="H54">
        <f>+VLOOKUP($A54,'1v -ostali'!$A$14:$R$517,H$3,FALSE)</f>
        <v>0</v>
      </c>
      <c r="I54">
        <f>+VLOOKUP($A54,'1v -ostali'!$A$14:R$517,I$3,FALSE)</f>
        <v>0</v>
      </c>
      <c r="J54">
        <f>+VLOOKUP($A54,'1v -ostali'!$A$14:R$517,J$3,FALSE)</f>
        <v>0</v>
      </c>
      <c r="K54">
        <f>+VLOOKUP($A54,'1v -ostali'!$A$14:R$517,K$3,FALSE)</f>
        <v>0</v>
      </c>
      <c r="L54" t="str">
        <f>+IF(K54&gt;0,VLOOKUP($A54,'1v -ostali'!$A$14:R$517,L$3,FALSE),"")</f>
        <v/>
      </c>
      <c r="M54" t="str">
        <f>+IF(K54&gt;0,VLOOKUP($A54,'1v -ostali'!$A$14:R$517,M$3,FALSE),"")</f>
        <v/>
      </c>
      <c r="N54">
        <f>+VLOOKUP($A54,'1v -ostali'!$A$14:R$517,K$3,FALSE)</f>
        <v>0</v>
      </c>
      <c r="O54">
        <f>IF(K54&gt;0,"",VLOOKUP($A54,'1v -ostali'!$A$14:R$517,O$3,FALSE))</f>
        <v>0</v>
      </c>
      <c r="P54">
        <f>IF(K54&gt;0,"",VLOOKUP($A54,'1v -ostali'!$A$14:R$517,P$3,FALSE))</f>
        <v>0</v>
      </c>
      <c r="T54" s="44">
        <f>VLOOKUP($A54,'1v -ostali'!$A$14:AD$517,T$3,FALSE)</f>
        <v>0</v>
      </c>
      <c r="U54" s="44">
        <f>VLOOKUP($A54,'1v -ostali'!$A$14:AD$517,U$3,FALSE)</f>
        <v>0</v>
      </c>
      <c r="V54" s="44">
        <f t="shared" si="0"/>
        <v>0</v>
      </c>
      <c r="W54" s="44">
        <f>VLOOKUP($A54,'1v -ostali'!$A$14:AD$517,W$3,FALSE)/12</f>
        <v>0</v>
      </c>
      <c r="X54" s="44">
        <f>VLOOKUP($A54,'1v -ostali'!$A$14:AD$517,X$3,FALSE)</f>
        <v>0</v>
      </c>
      <c r="Y54" s="44">
        <f>VLOOKUP($A54,'1v -ostali'!$A$14:AD$517,Y$3,FALSE)</f>
        <v>0</v>
      </c>
      <c r="Z54" s="44">
        <f>VLOOKUP($A54,'1v -ostali'!$A$14:AD$517,Z$3,FALSE)</f>
        <v>0</v>
      </c>
      <c r="AA54" s="44">
        <f t="shared" si="1"/>
        <v>0</v>
      </c>
      <c r="AB54" s="44">
        <f>VLOOKUP($A54,'1v -ostali'!$A$14:AD$517,AB$3,FALSE)/12</f>
        <v>0</v>
      </c>
      <c r="AC54" s="44">
        <f>VLOOKUP($A54,'1v -ostali'!$A$14:AD$517,AC$3,FALSE)</f>
        <v>0</v>
      </c>
      <c r="AD54" s="44">
        <f>VLOOKUP($A54,'1v -ostali'!$A$14:AD$517,AD$3,FALSE)</f>
        <v>0</v>
      </c>
      <c r="AE54" s="44">
        <f>VLOOKUP($A54,'1v -ostali'!$A$14:AD$517,AE$3,FALSE)</f>
        <v>0</v>
      </c>
      <c r="AF54" s="44">
        <f t="shared" si="2"/>
        <v>0</v>
      </c>
      <c r="AG54" s="44">
        <f>VLOOKUP($A54,'1v -ostali'!$A$14:AD$517,AG$3,FALSE)/12</f>
        <v>0</v>
      </c>
      <c r="AH54" s="44">
        <f>VLOOKUP($A54,'1v -ostali'!$A$14:AD$517,AH$3,FALSE)</f>
        <v>0</v>
      </c>
      <c r="AI54" s="44">
        <f t="shared" si="3"/>
        <v>0</v>
      </c>
      <c r="AJ54" s="44">
        <f t="shared" si="4"/>
        <v>0</v>
      </c>
      <c r="AK54" s="44">
        <f>+IFERROR(AI54*(100+'1v -ostali'!$C$6)/100,"")</f>
        <v>0</v>
      </c>
      <c r="AL54" s="44">
        <f>+IFERROR(AJ54*(100+'1v -ostali'!$C$6)/100,"")</f>
        <v>0</v>
      </c>
    </row>
    <row r="55" spans="1:38">
      <c r="A55">
        <f>+IF(MAX(A$5:A54)+1&lt;=A$1,A54+1,0)</f>
        <v>0</v>
      </c>
      <c r="B55" s="249">
        <f t="shared" si="5"/>
        <v>0</v>
      </c>
      <c r="C55">
        <f t="shared" si="6"/>
        <v>0</v>
      </c>
      <c r="D55" s="419">
        <f t="shared" si="7"/>
        <v>0</v>
      </c>
      <c r="E55">
        <f>IF(A55=0,0,+VLOOKUP($A55,'1v -ostali'!$A$14:$R$517,E$3,FALSE))</f>
        <v>0</v>
      </c>
      <c r="G55">
        <f>+VLOOKUP($A55,'1v -ostali'!$A$14:$R$517,G$3,FALSE)</f>
        <v>0</v>
      </c>
      <c r="H55">
        <f>+VLOOKUP($A55,'1v -ostali'!$A$14:$R$517,H$3,FALSE)</f>
        <v>0</v>
      </c>
      <c r="I55">
        <f>+VLOOKUP($A55,'1v -ostali'!$A$14:R$517,I$3,FALSE)</f>
        <v>0</v>
      </c>
      <c r="J55">
        <f>+VLOOKUP($A55,'1v -ostali'!$A$14:R$517,J$3,FALSE)</f>
        <v>0</v>
      </c>
      <c r="K55">
        <f>+VLOOKUP($A55,'1v -ostali'!$A$14:R$517,K$3,FALSE)</f>
        <v>0</v>
      </c>
      <c r="L55" t="str">
        <f>+IF(K55&gt;0,VLOOKUP($A55,'1v -ostali'!$A$14:R$517,L$3,FALSE),"")</f>
        <v/>
      </c>
      <c r="M55" t="str">
        <f>+IF(K55&gt;0,VLOOKUP($A55,'1v -ostali'!$A$14:R$517,M$3,FALSE),"")</f>
        <v/>
      </c>
      <c r="N55">
        <f>+VLOOKUP($A55,'1v -ostali'!$A$14:R$517,K$3,FALSE)</f>
        <v>0</v>
      </c>
      <c r="O55">
        <f>IF(K55&gt;0,"",VLOOKUP($A55,'1v -ostali'!$A$14:R$517,O$3,FALSE))</f>
        <v>0</v>
      </c>
      <c r="P55">
        <f>IF(K55&gt;0,"",VLOOKUP($A55,'1v -ostali'!$A$14:R$517,P$3,FALSE))</f>
        <v>0</v>
      </c>
      <c r="T55" s="44">
        <f>VLOOKUP($A55,'1v -ostali'!$A$14:AD$517,T$3,FALSE)</f>
        <v>0</v>
      </c>
      <c r="U55" s="44">
        <f>VLOOKUP($A55,'1v -ostali'!$A$14:AD$517,U$3,FALSE)</f>
        <v>0</v>
      </c>
      <c r="V55" s="44">
        <f t="shared" si="0"/>
        <v>0</v>
      </c>
      <c r="W55" s="44">
        <f>VLOOKUP($A55,'1v -ostali'!$A$14:AD$517,W$3,FALSE)/12</f>
        <v>0</v>
      </c>
      <c r="X55" s="44">
        <f>VLOOKUP($A55,'1v -ostali'!$A$14:AD$517,X$3,FALSE)</f>
        <v>0</v>
      </c>
      <c r="Y55" s="44">
        <f>VLOOKUP($A55,'1v -ostali'!$A$14:AD$517,Y$3,FALSE)</f>
        <v>0</v>
      </c>
      <c r="Z55" s="44">
        <f>VLOOKUP($A55,'1v -ostali'!$A$14:AD$517,Z$3,FALSE)</f>
        <v>0</v>
      </c>
      <c r="AA55" s="44">
        <f t="shared" si="1"/>
        <v>0</v>
      </c>
      <c r="AB55" s="44">
        <f>VLOOKUP($A55,'1v -ostali'!$A$14:AD$517,AB$3,FALSE)/12</f>
        <v>0</v>
      </c>
      <c r="AC55" s="44">
        <f>VLOOKUP($A55,'1v -ostali'!$A$14:AD$517,AC$3,FALSE)</f>
        <v>0</v>
      </c>
      <c r="AD55" s="44">
        <f>VLOOKUP($A55,'1v -ostali'!$A$14:AD$517,AD$3,FALSE)</f>
        <v>0</v>
      </c>
      <c r="AE55" s="44">
        <f>VLOOKUP($A55,'1v -ostali'!$A$14:AD$517,AE$3,FALSE)</f>
        <v>0</v>
      </c>
      <c r="AF55" s="44">
        <f t="shared" si="2"/>
        <v>0</v>
      </c>
      <c r="AG55" s="44">
        <f>VLOOKUP($A55,'1v -ostali'!$A$14:AD$517,AG$3,FALSE)/12</f>
        <v>0</v>
      </c>
      <c r="AH55" s="44">
        <f>VLOOKUP($A55,'1v -ostali'!$A$14:AD$517,AH$3,FALSE)</f>
        <v>0</v>
      </c>
      <c r="AI55" s="44">
        <f t="shared" si="3"/>
        <v>0</v>
      </c>
      <c r="AJ55" s="44">
        <f t="shared" si="4"/>
        <v>0</v>
      </c>
      <c r="AK55" s="44">
        <f>+IFERROR(AI55*(100+'1v -ostali'!$C$6)/100,"")</f>
        <v>0</v>
      </c>
      <c r="AL55" s="44">
        <f>+IFERROR(AJ55*(100+'1v -ostali'!$C$6)/100,"")</f>
        <v>0</v>
      </c>
    </row>
    <row r="56" spans="1:38">
      <c r="A56">
        <f>+IF(MAX(A$5:A55)+1&lt;=A$1,A55+1,0)</f>
        <v>0</v>
      </c>
      <c r="B56" s="249">
        <f t="shared" si="5"/>
        <v>0</v>
      </c>
      <c r="C56">
        <f t="shared" si="6"/>
        <v>0</v>
      </c>
      <c r="D56" s="419">
        <f t="shared" si="7"/>
        <v>0</v>
      </c>
      <c r="E56">
        <f>IF(A56=0,0,+VLOOKUP($A56,'1v -ostali'!$A$14:$R$517,E$3,FALSE))</f>
        <v>0</v>
      </c>
      <c r="G56">
        <f>+VLOOKUP($A56,'1v -ostali'!$A$14:$R$517,G$3,FALSE)</f>
        <v>0</v>
      </c>
      <c r="H56">
        <f>+VLOOKUP($A56,'1v -ostali'!$A$14:$R$517,H$3,FALSE)</f>
        <v>0</v>
      </c>
      <c r="I56">
        <f>+VLOOKUP($A56,'1v -ostali'!$A$14:R$517,I$3,FALSE)</f>
        <v>0</v>
      </c>
      <c r="J56">
        <f>+VLOOKUP($A56,'1v -ostali'!$A$14:R$517,J$3,FALSE)</f>
        <v>0</v>
      </c>
      <c r="K56">
        <f>+VLOOKUP($A56,'1v -ostali'!$A$14:R$517,K$3,FALSE)</f>
        <v>0</v>
      </c>
      <c r="L56" t="str">
        <f>+IF(K56&gt;0,VLOOKUP($A56,'1v -ostali'!$A$14:R$517,L$3,FALSE),"")</f>
        <v/>
      </c>
      <c r="M56" t="str">
        <f>+IF(K56&gt;0,VLOOKUP($A56,'1v -ostali'!$A$14:R$517,M$3,FALSE),"")</f>
        <v/>
      </c>
      <c r="N56">
        <f>+VLOOKUP($A56,'1v -ostali'!$A$14:R$517,K$3,FALSE)</f>
        <v>0</v>
      </c>
      <c r="O56">
        <f>IF(K56&gt;0,"",VLOOKUP($A56,'1v -ostali'!$A$14:R$517,O$3,FALSE))</f>
        <v>0</v>
      </c>
      <c r="P56">
        <f>IF(K56&gt;0,"",VLOOKUP($A56,'1v -ostali'!$A$14:R$517,P$3,FALSE))</f>
        <v>0</v>
      </c>
      <c r="T56" s="44">
        <f>VLOOKUP($A56,'1v -ostali'!$A$14:AD$517,T$3,FALSE)</f>
        <v>0</v>
      </c>
      <c r="U56" s="44">
        <f>VLOOKUP($A56,'1v -ostali'!$A$14:AD$517,U$3,FALSE)</f>
        <v>0</v>
      </c>
      <c r="V56" s="44">
        <f t="shared" si="0"/>
        <v>0</v>
      </c>
      <c r="W56" s="44">
        <f>VLOOKUP($A56,'1v -ostali'!$A$14:AD$517,W$3,FALSE)/12</f>
        <v>0</v>
      </c>
      <c r="X56" s="44">
        <f>VLOOKUP($A56,'1v -ostali'!$A$14:AD$517,X$3,FALSE)</f>
        <v>0</v>
      </c>
      <c r="Y56" s="44">
        <f>VLOOKUP($A56,'1v -ostali'!$A$14:AD$517,Y$3,FALSE)</f>
        <v>0</v>
      </c>
      <c r="Z56" s="44">
        <f>VLOOKUP($A56,'1v -ostali'!$A$14:AD$517,Z$3,FALSE)</f>
        <v>0</v>
      </c>
      <c r="AA56" s="44">
        <f t="shared" si="1"/>
        <v>0</v>
      </c>
      <c r="AB56" s="44">
        <f>VLOOKUP($A56,'1v -ostali'!$A$14:AD$517,AB$3,FALSE)/12</f>
        <v>0</v>
      </c>
      <c r="AC56" s="44">
        <f>VLOOKUP($A56,'1v -ostali'!$A$14:AD$517,AC$3,FALSE)</f>
        <v>0</v>
      </c>
      <c r="AD56" s="44">
        <f>VLOOKUP($A56,'1v -ostali'!$A$14:AD$517,AD$3,FALSE)</f>
        <v>0</v>
      </c>
      <c r="AE56" s="44">
        <f>VLOOKUP($A56,'1v -ostali'!$A$14:AD$517,AE$3,FALSE)</f>
        <v>0</v>
      </c>
      <c r="AF56" s="44">
        <f t="shared" si="2"/>
        <v>0</v>
      </c>
      <c r="AG56" s="44">
        <f>VLOOKUP($A56,'1v -ostali'!$A$14:AD$517,AG$3,FALSE)/12</f>
        <v>0</v>
      </c>
      <c r="AH56" s="44">
        <f>VLOOKUP($A56,'1v -ostali'!$A$14:AD$517,AH$3,FALSE)</f>
        <v>0</v>
      </c>
      <c r="AI56" s="44">
        <f t="shared" si="3"/>
        <v>0</v>
      </c>
      <c r="AJ56" s="44">
        <f t="shared" si="4"/>
        <v>0</v>
      </c>
      <c r="AK56" s="44">
        <f>+IFERROR(AI56*(100+'1v -ostali'!$C$6)/100,"")</f>
        <v>0</v>
      </c>
      <c r="AL56" s="44">
        <f>+IFERROR(AJ56*(100+'1v -ostali'!$C$6)/100,"")</f>
        <v>0</v>
      </c>
    </row>
    <row r="57" spans="1:38">
      <c r="A57">
        <f>+IF(MAX(A$5:A56)+1&lt;=A$1,A56+1,0)</f>
        <v>0</v>
      </c>
      <c r="B57" s="249">
        <f t="shared" si="5"/>
        <v>0</v>
      </c>
      <c r="C57">
        <f t="shared" si="6"/>
        <v>0</v>
      </c>
      <c r="D57" s="419">
        <f t="shared" si="7"/>
        <v>0</v>
      </c>
      <c r="E57">
        <f>IF(A57=0,0,+VLOOKUP($A57,'1v -ostali'!$A$14:$R$517,E$3,FALSE))</f>
        <v>0</v>
      </c>
      <c r="G57">
        <f>+VLOOKUP($A57,'1v -ostali'!$A$14:$R$517,G$3,FALSE)</f>
        <v>0</v>
      </c>
      <c r="H57">
        <f>+VLOOKUP($A57,'1v -ostali'!$A$14:$R$517,H$3,FALSE)</f>
        <v>0</v>
      </c>
      <c r="I57">
        <f>+VLOOKUP($A57,'1v -ostali'!$A$14:R$517,I$3,FALSE)</f>
        <v>0</v>
      </c>
      <c r="J57">
        <f>+VLOOKUP($A57,'1v -ostali'!$A$14:R$517,J$3,FALSE)</f>
        <v>0</v>
      </c>
      <c r="K57">
        <f>+VLOOKUP($A57,'1v -ostali'!$A$14:R$517,K$3,FALSE)</f>
        <v>0</v>
      </c>
      <c r="L57" t="str">
        <f>+IF(K57&gt;0,VLOOKUP($A57,'1v -ostali'!$A$14:R$517,L$3,FALSE),"")</f>
        <v/>
      </c>
      <c r="M57" t="str">
        <f>+IF(K57&gt;0,VLOOKUP($A57,'1v -ostali'!$A$14:R$517,M$3,FALSE),"")</f>
        <v/>
      </c>
      <c r="N57">
        <f>+VLOOKUP($A57,'1v -ostali'!$A$14:R$517,K$3,FALSE)</f>
        <v>0</v>
      </c>
      <c r="O57">
        <f>IF(K57&gt;0,"",VLOOKUP($A57,'1v -ostali'!$A$14:R$517,O$3,FALSE))</f>
        <v>0</v>
      </c>
      <c r="P57">
        <f>IF(K57&gt;0,"",VLOOKUP($A57,'1v -ostali'!$A$14:R$517,P$3,FALSE))</f>
        <v>0</v>
      </c>
      <c r="T57" s="44">
        <f>VLOOKUP($A57,'1v -ostali'!$A$14:AD$517,T$3,FALSE)</f>
        <v>0</v>
      </c>
      <c r="U57" s="44">
        <f>VLOOKUP($A57,'1v -ostali'!$A$14:AD$517,U$3,FALSE)</f>
        <v>0</v>
      </c>
      <c r="V57" s="44">
        <f t="shared" si="0"/>
        <v>0</v>
      </c>
      <c r="W57" s="44">
        <f>VLOOKUP($A57,'1v -ostali'!$A$14:AD$517,W$3,FALSE)/12</f>
        <v>0</v>
      </c>
      <c r="X57" s="44">
        <f>VLOOKUP($A57,'1v -ostali'!$A$14:AD$517,X$3,FALSE)</f>
        <v>0</v>
      </c>
      <c r="Y57" s="44">
        <f>VLOOKUP($A57,'1v -ostali'!$A$14:AD$517,Y$3,FALSE)</f>
        <v>0</v>
      </c>
      <c r="Z57" s="44">
        <f>VLOOKUP($A57,'1v -ostali'!$A$14:AD$517,Z$3,FALSE)</f>
        <v>0</v>
      </c>
      <c r="AA57" s="44">
        <f t="shared" si="1"/>
        <v>0</v>
      </c>
      <c r="AB57" s="44">
        <f>VLOOKUP($A57,'1v -ostali'!$A$14:AD$517,AB$3,FALSE)/12</f>
        <v>0</v>
      </c>
      <c r="AC57" s="44">
        <f>VLOOKUP($A57,'1v -ostali'!$A$14:AD$517,AC$3,FALSE)</f>
        <v>0</v>
      </c>
      <c r="AD57" s="44">
        <f>VLOOKUP($A57,'1v -ostali'!$A$14:AD$517,AD$3,FALSE)</f>
        <v>0</v>
      </c>
      <c r="AE57" s="44">
        <f>VLOOKUP($A57,'1v -ostali'!$A$14:AD$517,AE$3,FALSE)</f>
        <v>0</v>
      </c>
      <c r="AF57" s="44">
        <f t="shared" si="2"/>
        <v>0</v>
      </c>
      <c r="AG57" s="44">
        <f>VLOOKUP($A57,'1v -ostali'!$A$14:AD$517,AG$3,FALSE)/12</f>
        <v>0</v>
      </c>
      <c r="AH57" s="44">
        <f>VLOOKUP($A57,'1v -ostali'!$A$14:AD$517,AH$3,FALSE)</f>
        <v>0</v>
      </c>
      <c r="AI57" s="44">
        <f t="shared" si="3"/>
        <v>0</v>
      </c>
      <c r="AJ57" s="44">
        <f t="shared" si="4"/>
        <v>0</v>
      </c>
      <c r="AK57" s="44">
        <f>+IFERROR(AI57*(100+'1v -ostali'!$C$6)/100,"")</f>
        <v>0</v>
      </c>
      <c r="AL57" s="44">
        <f>+IFERROR(AJ57*(100+'1v -ostali'!$C$6)/100,"")</f>
        <v>0</v>
      </c>
    </row>
    <row r="58" spans="1:38">
      <c r="A58">
        <f>+IF(MAX(A$5:A57)+1&lt;=A$1,A57+1,0)</f>
        <v>0</v>
      </c>
      <c r="B58" s="249">
        <f t="shared" si="5"/>
        <v>0</v>
      </c>
      <c r="C58">
        <f t="shared" si="6"/>
        <v>0</v>
      </c>
      <c r="D58" s="419">
        <f t="shared" si="7"/>
        <v>0</v>
      </c>
      <c r="E58">
        <f>IF(A58=0,0,+VLOOKUP($A58,'1v -ostali'!$A$14:$R$517,E$3,FALSE))</f>
        <v>0</v>
      </c>
      <c r="G58">
        <f>+VLOOKUP($A58,'1v -ostali'!$A$14:$R$517,G$3,FALSE)</f>
        <v>0</v>
      </c>
      <c r="H58">
        <f>+VLOOKUP($A58,'1v -ostali'!$A$14:$R$517,H$3,FALSE)</f>
        <v>0</v>
      </c>
      <c r="I58">
        <f>+VLOOKUP($A58,'1v -ostali'!$A$14:R$517,I$3,FALSE)</f>
        <v>0</v>
      </c>
      <c r="J58">
        <f>+VLOOKUP($A58,'1v -ostali'!$A$14:R$517,J$3,FALSE)</f>
        <v>0</v>
      </c>
      <c r="K58">
        <f>+VLOOKUP($A58,'1v -ostali'!$A$14:R$517,K$3,FALSE)</f>
        <v>0</v>
      </c>
      <c r="L58" t="str">
        <f>+IF(K58&gt;0,VLOOKUP($A58,'1v -ostali'!$A$14:R$517,L$3,FALSE),"")</f>
        <v/>
      </c>
      <c r="M58" t="str">
        <f>+IF(K58&gt;0,VLOOKUP($A58,'1v -ostali'!$A$14:R$517,M$3,FALSE),"")</f>
        <v/>
      </c>
      <c r="N58">
        <f>+VLOOKUP($A58,'1v -ostali'!$A$14:R$517,K$3,FALSE)</f>
        <v>0</v>
      </c>
      <c r="O58">
        <f>IF(K58&gt;0,"",VLOOKUP($A58,'1v -ostali'!$A$14:R$517,O$3,FALSE))</f>
        <v>0</v>
      </c>
      <c r="P58">
        <f>IF(K58&gt;0,"",VLOOKUP($A58,'1v -ostali'!$A$14:R$517,P$3,FALSE))</f>
        <v>0</v>
      </c>
      <c r="T58" s="44">
        <f>VLOOKUP($A58,'1v -ostali'!$A$14:AD$517,T$3,FALSE)</f>
        <v>0</v>
      </c>
      <c r="U58" s="44">
        <f>VLOOKUP($A58,'1v -ostali'!$A$14:AD$517,U$3,FALSE)</f>
        <v>0</v>
      </c>
      <c r="V58" s="44">
        <f t="shared" si="0"/>
        <v>0</v>
      </c>
      <c r="W58" s="44">
        <f>VLOOKUP($A58,'1v -ostali'!$A$14:AD$517,W$3,FALSE)/12</f>
        <v>0</v>
      </c>
      <c r="X58" s="44">
        <f>VLOOKUP($A58,'1v -ostali'!$A$14:AD$517,X$3,FALSE)</f>
        <v>0</v>
      </c>
      <c r="Y58" s="44">
        <f>VLOOKUP($A58,'1v -ostali'!$A$14:AD$517,Y$3,FALSE)</f>
        <v>0</v>
      </c>
      <c r="Z58" s="44">
        <f>VLOOKUP($A58,'1v -ostali'!$A$14:AD$517,Z$3,FALSE)</f>
        <v>0</v>
      </c>
      <c r="AA58" s="44">
        <f t="shared" si="1"/>
        <v>0</v>
      </c>
      <c r="AB58" s="44">
        <f>VLOOKUP($A58,'1v -ostali'!$A$14:AD$517,AB$3,FALSE)/12</f>
        <v>0</v>
      </c>
      <c r="AC58" s="44">
        <f>VLOOKUP($A58,'1v -ostali'!$A$14:AD$517,AC$3,FALSE)</f>
        <v>0</v>
      </c>
      <c r="AD58" s="44">
        <f>VLOOKUP($A58,'1v -ostali'!$A$14:AD$517,AD$3,FALSE)</f>
        <v>0</v>
      </c>
      <c r="AE58" s="44">
        <f>VLOOKUP($A58,'1v -ostali'!$A$14:AD$517,AE$3,FALSE)</f>
        <v>0</v>
      </c>
      <c r="AF58" s="44">
        <f t="shared" si="2"/>
        <v>0</v>
      </c>
      <c r="AG58" s="44">
        <f>VLOOKUP($A58,'1v -ostali'!$A$14:AD$517,AG$3,FALSE)/12</f>
        <v>0</v>
      </c>
      <c r="AH58" s="44">
        <f>VLOOKUP($A58,'1v -ostali'!$A$14:AD$517,AH$3,FALSE)</f>
        <v>0</v>
      </c>
      <c r="AI58" s="44">
        <f t="shared" si="3"/>
        <v>0</v>
      </c>
      <c r="AJ58" s="44">
        <f t="shared" si="4"/>
        <v>0</v>
      </c>
      <c r="AK58" s="44">
        <f>+IFERROR(AI58*(100+'1v -ostali'!$C$6)/100,"")</f>
        <v>0</v>
      </c>
      <c r="AL58" s="44">
        <f>+IFERROR(AJ58*(100+'1v -ostali'!$C$6)/100,"")</f>
        <v>0</v>
      </c>
    </row>
    <row r="59" spans="1:38">
      <c r="A59">
        <f>+IF(MAX(A$5:A58)+1&lt;=A$1,A58+1,0)</f>
        <v>0</v>
      </c>
      <c r="B59" s="249">
        <f t="shared" si="5"/>
        <v>0</v>
      </c>
      <c r="C59">
        <f t="shared" si="6"/>
        <v>0</v>
      </c>
      <c r="D59" s="419">
        <f t="shared" si="7"/>
        <v>0</v>
      </c>
      <c r="E59">
        <f>IF(A59=0,0,+VLOOKUP($A59,'1v -ostali'!$A$14:$R$517,E$3,FALSE))</f>
        <v>0</v>
      </c>
      <c r="G59">
        <f>+VLOOKUP($A59,'1v -ostali'!$A$14:$R$517,G$3,FALSE)</f>
        <v>0</v>
      </c>
      <c r="H59">
        <f>+VLOOKUP($A59,'1v -ostali'!$A$14:$R$517,H$3,FALSE)</f>
        <v>0</v>
      </c>
      <c r="I59">
        <f>+VLOOKUP($A59,'1v -ostali'!$A$14:R$517,I$3,FALSE)</f>
        <v>0</v>
      </c>
      <c r="J59">
        <f>+VLOOKUP($A59,'1v -ostali'!$A$14:R$517,J$3,FALSE)</f>
        <v>0</v>
      </c>
      <c r="K59">
        <f>+VLOOKUP($A59,'1v -ostali'!$A$14:R$517,K$3,FALSE)</f>
        <v>0</v>
      </c>
      <c r="L59" t="str">
        <f>+IF(K59&gt;0,VLOOKUP($A59,'1v -ostali'!$A$14:R$517,L$3,FALSE),"")</f>
        <v/>
      </c>
      <c r="M59" t="str">
        <f>+IF(K59&gt;0,VLOOKUP($A59,'1v -ostali'!$A$14:R$517,M$3,FALSE),"")</f>
        <v/>
      </c>
      <c r="N59">
        <f>+VLOOKUP($A59,'1v -ostali'!$A$14:R$517,K$3,FALSE)</f>
        <v>0</v>
      </c>
      <c r="O59">
        <f>IF(K59&gt;0,"",VLOOKUP($A59,'1v -ostali'!$A$14:R$517,O$3,FALSE))</f>
        <v>0</v>
      </c>
      <c r="P59">
        <f>IF(K59&gt;0,"",VLOOKUP($A59,'1v -ostali'!$A$14:R$517,P$3,FALSE))</f>
        <v>0</v>
      </c>
      <c r="T59" s="44">
        <f>VLOOKUP($A59,'1v -ostali'!$A$14:AD$517,T$3,FALSE)</f>
        <v>0</v>
      </c>
      <c r="U59" s="44">
        <f>VLOOKUP($A59,'1v -ostali'!$A$14:AD$517,U$3,FALSE)</f>
        <v>0</v>
      </c>
      <c r="V59" s="44">
        <f t="shared" si="0"/>
        <v>0</v>
      </c>
      <c r="W59" s="44">
        <f>VLOOKUP($A59,'1v -ostali'!$A$14:AD$517,W$3,FALSE)/12</f>
        <v>0</v>
      </c>
      <c r="X59" s="44">
        <f>VLOOKUP($A59,'1v -ostali'!$A$14:AD$517,X$3,FALSE)</f>
        <v>0</v>
      </c>
      <c r="Y59" s="44">
        <f>VLOOKUP($A59,'1v -ostali'!$A$14:AD$517,Y$3,FALSE)</f>
        <v>0</v>
      </c>
      <c r="Z59" s="44">
        <f>VLOOKUP($A59,'1v -ostali'!$A$14:AD$517,Z$3,FALSE)</f>
        <v>0</v>
      </c>
      <c r="AA59" s="44">
        <f t="shared" si="1"/>
        <v>0</v>
      </c>
      <c r="AB59" s="44">
        <f>VLOOKUP($A59,'1v -ostali'!$A$14:AD$517,AB$3,FALSE)/12</f>
        <v>0</v>
      </c>
      <c r="AC59" s="44">
        <f>VLOOKUP($A59,'1v -ostali'!$A$14:AD$517,AC$3,FALSE)</f>
        <v>0</v>
      </c>
      <c r="AD59" s="44">
        <f>VLOOKUP($A59,'1v -ostali'!$A$14:AD$517,AD$3,FALSE)</f>
        <v>0</v>
      </c>
      <c r="AE59" s="44">
        <f>VLOOKUP($A59,'1v -ostali'!$A$14:AD$517,AE$3,FALSE)</f>
        <v>0</v>
      </c>
      <c r="AF59" s="44">
        <f t="shared" si="2"/>
        <v>0</v>
      </c>
      <c r="AG59" s="44">
        <f>VLOOKUP($A59,'1v -ostali'!$A$14:AD$517,AG$3,FALSE)/12</f>
        <v>0</v>
      </c>
      <c r="AH59" s="44">
        <f>VLOOKUP($A59,'1v -ostali'!$A$14:AD$517,AH$3,FALSE)</f>
        <v>0</v>
      </c>
      <c r="AI59" s="44">
        <f t="shared" si="3"/>
        <v>0</v>
      </c>
      <c r="AJ59" s="44">
        <f t="shared" si="4"/>
        <v>0</v>
      </c>
      <c r="AK59" s="44">
        <f>+IFERROR(AI59*(100+'1v -ostali'!$C$6)/100,"")</f>
        <v>0</v>
      </c>
      <c r="AL59" s="44">
        <f>+IFERROR(AJ59*(100+'1v -ostali'!$C$6)/100,"")</f>
        <v>0</v>
      </c>
    </row>
    <row r="60" spans="1:38">
      <c r="A60">
        <f>+IF(MAX(A$5:A59)+1&lt;=A$1,A59+1,0)</f>
        <v>0</v>
      </c>
      <c r="B60" s="249">
        <f t="shared" si="5"/>
        <v>0</v>
      </c>
      <c r="C60">
        <f t="shared" si="6"/>
        <v>0</v>
      </c>
      <c r="D60" s="419">
        <f t="shared" si="7"/>
        <v>0</v>
      </c>
      <c r="E60">
        <f>IF(A60=0,0,+VLOOKUP($A60,'1v -ostali'!$A$14:$R$517,E$3,FALSE))</f>
        <v>0</v>
      </c>
      <c r="G60">
        <f>+VLOOKUP($A60,'1v -ostali'!$A$14:$R$517,G$3,FALSE)</f>
        <v>0</v>
      </c>
      <c r="H60">
        <f>+VLOOKUP($A60,'1v -ostali'!$A$14:$R$517,H$3,FALSE)</f>
        <v>0</v>
      </c>
      <c r="I60">
        <f>+VLOOKUP($A60,'1v -ostali'!$A$14:R$517,I$3,FALSE)</f>
        <v>0</v>
      </c>
      <c r="J60">
        <f>+VLOOKUP($A60,'1v -ostali'!$A$14:R$517,J$3,FALSE)</f>
        <v>0</v>
      </c>
      <c r="K60">
        <f>+VLOOKUP($A60,'1v -ostali'!$A$14:R$517,K$3,FALSE)</f>
        <v>0</v>
      </c>
      <c r="L60" t="str">
        <f>+IF(K60&gt;0,VLOOKUP($A60,'1v -ostali'!$A$14:R$517,L$3,FALSE),"")</f>
        <v/>
      </c>
      <c r="M60" t="str">
        <f>+IF(K60&gt;0,VLOOKUP($A60,'1v -ostali'!$A$14:R$517,M$3,FALSE),"")</f>
        <v/>
      </c>
      <c r="N60">
        <f>+VLOOKUP($A60,'1v -ostali'!$A$14:R$517,K$3,FALSE)</f>
        <v>0</v>
      </c>
      <c r="O60">
        <f>IF(K60&gt;0,"",VLOOKUP($A60,'1v -ostali'!$A$14:R$517,O$3,FALSE))</f>
        <v>0</v>
      </c>
      <c r="P60">
        <f>IF(K60&gt;0,"",VLOOKUP($A60,'1v -ostali'!$A$14:R$517,P$3,FALSE))</f>
        <v>0</v>
      </c>
      <c r="T60" s="44">
        <f>VLOOKUP($A60,'1v -ostali'!$A$14:AD$517,T$3,FALSE)</f>
        <v>0</v>
      </c>
      <c r="U60" s="44">
        <f>VLOOKUP($A60,'1v -ostali'!$A$14:AD$517,U$3,FALSE)</f>
        <v>0</v>
      </c>
      <c r="V60" s="44">
        <f t="shared" si="0"/>
        <v>0</v>
      </c>
      <c r="W60" s="44">
        <f>VLOOKUP($A60,'1v -ostali'!$A$14:AD$517,W$3,FALSE)/12</f>
        <v>0</v>
      </c>
      <c r="X60" s="44">
        <f>VLOOKUP($A60,'1v -ostali'!$A$14:AD$517,X$3,FALSE)</f>
        <v>0</v>
      </c>
      <c r="Y60" s="44">
        <f>VLOOKUP($A60,'1v -ostali'!$A$14:AD$517,Y$3,FALSE)</f>
        <v>0</v>
      </c>
      <c r="Z60" s="44">
        <f>VLOOKUP($A60,'1v -ostali'!$A$14:AD$517,Z$3,FALSE)</f>
        <v>0</v>
      </c>
      <c r="AA60" s="44">
        <f t="shared" si="1"/>
        <v>0</v>
      </c>
      <c r="AB60" s="44">
        <f>VLOOKUP($A60,'1v -ostali'!$A$14:AD$517,AB$3,FALSE)/12</f>
        <v>0</v>
      </c>
      <c r="AC60" s="44">
        <f>VLOOKUP($A60,'1v -ostali'!$A$14:AD$517,AC$3,FALSE)</f>
        <v>0</v>
      </c>
      <c r="AD60" s="44">
        <f>VLOOKUP($A60,'1v -ostali'!$A$14:AD$517,AD$3,FALSE)</f>
        <v>0</v>
      </c>
      <c r="AE60" s="44">
        <f>VLOOKUP($A60,'1v -ostali'!$A$14:AD$517,AE$3,FALSE)</f>
        <v>0</v>
      </c>
      <c r="AF60" s="44">
        <f t="shared" si="2"/>
        <v>0</v>
      </c>
      <c r="AG60" s="44">
        <f>VLOOKUP($A60,'1v -ostali'!$A$14:AD$517,AG$3,FALSE)/12</f>
        <v>0</v>
      </c>
      <c r="AH60" s="44">
        <f>VLOOKUP($A60,'1v -ostali'!$A$14:AD$517,AH$3,FALSE)</f>
        <v>0</v>
      </c>
      <c r="AI60" s="44">
        <f t="shared" si="3"/>
        <v>0</v>
      </c>
      <c r="AJ60" s="44">
        <f t="shared" si="4"/>
        <v>0</v>
      </c>
      <c r="AK60" s="44">
        <f>+IFERROR(AI60*(100+'1v -ostali'!$C$6)/100,"")</f>
        <v>0</v>
      </c>
      <c r="AL60" s="44">
        <f>+IFERROR(AJ60*(100+'1v -ostali'!$C$6)/100,"")</f>
        <v>0</v>
      </c>
    </row>
    <row r="61" spans="1:38">
      <c r="A61">
        <f>+IF(MAX(A$5:A60)+1&lt;=A$1,A60+1,0)</f>
        <v>0</v>
      </c>
      <c r="B61" s="249">
        <f t="shared" si="5"/>
        <v>0</v>
      </c>
      <c r="C61">
        <f t="shared" si="6"/>
        <v>0</v>
      </c>
      <c r="D61" s="419">
        <f t="shared" si="7"/>
        <v>0</v>
      </c>
      <c r="E61">
        <f>IF(A61=0,0,+VLOOKUP($A61,'1v -ostali'!$A$14:$R$517,E$3,FALSE))</f>
        <v>0</v>
      </c>
      <c r="G61">
        <f>+VLOOKUP($A61,'1v -ostali'!$A$14:$R$517,G$3,FALSE)</f>
        <v>0</v>
      </c>
      <c r="H61">
        <f>+VLOOKUP($A61,'1v -ostali'!$A$14:$R$517,H$3,FALSE)</f>
        <v>0</v>
      </c>
      <c r="I61">
        <f>+VLOOKUP($A61,'1v -ostali'!$A$14:R$517,I$3,FALSE)</f>
        <v>0</v>
      </c>
      <c r="J61">
        <f>+VLOOKUP($A61,'1v -ostali'!$A$14:R$517,J$3,FALSE)</f>
        <v>0</v>
      </c>
      <c r="K61">
        <f>+VLOOKUP($A61,'1v -ostali'!$A$14:R$517,K$3,FALSE)</f>
        <v>0</v>
      </c>
      <c r="L61" t="str">
        <f>+IF(K61&gt;0,VLOOKUP($A61,'1v -ostali'!$A$14:R$517,L$3,FALSE),"")</f>
        <v/>
      </c>
      <c r="M61" t="str">
        <f>+IF(K61&gt;0,VLOOKUP($A61,'1v -ostali'!$A$14:R$517,M$3,FALSE),"")</f>
        <v/>
      </c>
      <c r="N61">
        <f>+VLOOKUP($A61,'1v -ostali'!$A$14:R$517,K$3,FALSE)</f>
        <v>0</v>
      </c>
      <c r="O61">
        <f>IF(K61&gt;0,"",VLOOKUP($A61,'1v -ostali'!$A$14:R$517,O$3,FALSE))</f>
        <v>0</v>
      </c>
      <c r="P61">
        <f>IF(K61&gt;0,"",VLOOKUP($A61,'1v -ostali'!$A$14:R$517,P$3,FALSE))</f>
        <v>0</v>
      </c>
      <c r="T61" s="44">
        <f>VLOOKUP($A61,'1v -ostali'!$A$14:AD$517,T$3,FALSE)</f>
        <v>0</v>
      </c>
      <c r="U61" s="44">
        <f>VLOOKUP($A61,'1v -ostali'!$A$14:AD$517,U$3,FALSE)</f>
        <v>0</v>
      </c>
      <c r="V61" s="44">
        <f t="shared" si="0"/>
        <v>0</v>
      </c>
      <c r="W61" s="44">
        <f>VLOOKUP($A61,'1v -ostali'!$A$14:AD$517,W$3,FALSE)/12</f>
        <v>0</v>
      </c>
      <c r="X61" s="44">
        <f>VLOOKUP($A61,'1v -ostali'!$A$14:AD$517,X$3,FALSE)</f>
        <v>0</v>
      </c>
      <c r="Y61" s="44">
        <f>VLOOKUP($A61,'1v -ostali'!$A$14:AD$517,Y$3,FALSE)</f>
        <v>0</v>
      </c>
      <c r="Z61" s="44">
        <f>VLOOKUP($A61,'1v -ostali'!$A$14:AD$517,Z$3,FALSE)</f>
        <v>0</v>
      </c>
      <c r="AA61" s="44">
        <f t="shared" si="1"/>
        <v>0</v>
      </c>
      <c r="AB61" s="44">
        <f>VLOOKUP($A61,'1v -ostali'!$A$14:AD$517,AB$3,FALSE)/12</f>
        <v>0</v>
      </c>
      <c r="AC61" s="44">
        <f>VLOOKUP($A61,'1v -ostali'!$A$14:AD$517,AC$3,FALSE)</f>
        <v>0</v>
      </c>
      <c r="AD61" s="44">
        <f>VLOOKUP($A61,'1v -ostali'!$A$14:AD$517,AD$3,FALSE)</f>
        <v>0</v>
      </c>
      <c r="AE61" s="44">
        <f>VLOOKUP($A61,'1v -ostali'!$A$14:AD$517,AE$3,FALSE)</f>
        <v>0</v>
      </c>
      <c r="AF61" s="44">
        <f t="shared" si="2"/>
        <v>0</v>
      </c>
      <c r="AG61" s="44">
        <f>VLOOKUP($A61,'1v -ostali'!$A$14:AD$517,AG$3,FALSE)/12</f>
        <v>0</v>
      </c>
      <c r="AH61" s="44">
        <f>VLOOKUP($A61,'1v -ostali'!$A$14:AD$517,AH$3,FALSE)</f>
        <v>0</v>
      </c>
      <c r="AI61" s="44">
        <f t="shared" si="3"/>
        <v>0</v>
      </c>
      <c r="AJ61" s="44">
        <f t="shared" si="4"/>
        <v>0</v>
      </c>
      <c r="AK61" s="44">
        <f>+IFERROR(AI61*(100+'1v -ostali'!$C$6)/100,"")</f>
        <v>0</v>
      </c>
      <c r="AL61" s="44">
        <f>+IFERROR(AJ61*(100+'1v -ostali'!$C$6)/100,"")</f>
        <v>0</v>
      </c>
    </row>
    <row r="62" spans="1:38">
      <c r="A62">
        <f>+IF(MAX(A$5:A61)+1&lt;=A$1,A61+1,0)</f>
        <v>0</v>
      </c>
      <c r="B62" s="249">
        <f t="shared" si="5"/>
        <v>0</v>
      </c>
      <c r="C62">
        <f t="shared" si="6"/>
        <v>0</v>
      </c>
      <c r="D62" s="419">
        <f t="shared" si="7"/>
        <v>0</v>
      </c>
      <c r="E62">
        <f>IF(A62=0,0,+VLOOKUP($A62,'1v -ostali'!$A$14:$R$517,E$3,FALSE))</f>
        <v>0</v>
      </c>
      <c r="G62">
        <f>+VLOOKUP($A62,'1v -ostali'!$A$14:$R$517,G$3,FALSE)</f>
        <v>0</v>
      </c>
      <c r="H62">
        <f>+VLOOKUP($A62,'1v -ostali'!$A$14:$R$517,H$3,FALSE)</f>
        <v>0</v>
      </c>
      <c r="I62">
        <f>+VLOOKUP($A62,'1v -ostali'!$A$14:R$517,I$3,FALSE)</f>
        <v>0</v>
      </c>
      <c r="J62">
        <f>+VLOOKUP($A62,'1v -ostali'!$A$14:R$517,J$3,FALSE)</f>
        <v>0</v>
      </c>
      <c r="K62">
        <f>+VLOOKUP($A62,'1v -ostali'!$A$14:R$517,K$3,FALSE)</f>
        <v>0</v>
      </c>
      <c r="L62" t="str">
        <f>+IF(K62&gt;0,VLOOKUP($A62,'1v -ostali'!$A$14:R$517,L$3,FALSE),"")</f>
        <v/>
      </c>
      <c r="M62" t="str">
        <f>+IF(K62&gt;0,VLOOKUP($A62,'1v -ostali'!$A$14:R$517,M$3,FALSE),"")</f>
        <v/>
      </c>
      <c r="N62">
        <f>+VLOOKUP($A62,'1v -ostali'!$A$14:R$517,K$3,FALSE)</f>
        <v>0</v>
      </c>
      <c r="O62">
        <f>IF(K62&gt;0,"",VLOOKUP($A62,'1v -ostali'!$A$14:R$517,O$3,FALSE))</f>
        <v>0</v>
      </c>
      <c r="P62">
        <f>IF(K62&gt;0,"",VLOOKUP($A62,'1v -ostali'!$A$14:R$517,P$3,FALSE))</f>
        <v>0</v>
      </c>
      <c r="T62" s="44">
        <f>VLOOKUP($A62,'1v -ostali'!$A$14:AD$517,T$3,FALSE)</f>
        <v>0</v>
      </c>
      <c r="U62" s="44">
        <f>VLOOKUP($A62,'1v -ostali'!$A$14:AD$517,U$3,FALSE)</f>
        <v>0</v>
      </c>
      <c r="V62" s="44">
        <f t="shared" si="0"/>
        <v>0</v>
      </c>
      <c r="W62" s="44">
        <f>VLOOKUP($A62,'1v -ostali'!$A$14:AD$517,W$3,FALSE)/12</f>
        <v>0</v>
      </c>
      <c r="X62" s="44">
        <f>VLOOKUP($A62,'1v -ostali'!$A$14:AD$517,X$3,FALSE)</f>
        <v>0</v>
      </c>
      <c r="Y62" s="44">
        <f>VLOOKUP($A62,'1v -ostali'!$A$14:AD$517,Y$3,FALSE)</f>
        <v>0</v>
      </c>
      <c r="Z62" s="44">
        <f>VLOOKUP($A62,'1v -ostali'!$A$14:AD$517,Z$3,FALSE)</f>
        <v>0</v>
      </c>
      <c r="AA62" s="44">
        <f t="shared" si="1"/>
        <v>0</v>
      </c>
      <c r="AB62" s="44">
        <f>VLOOKUP($A62,'1v -ostali'!$A$14:AD$517,AB$3,FALSE)/12</f>
        <v>0</v>
      </c>
      <c r="AC62" s="44">
        <f>VLOOKUP($A62,'1v -ostali'!$A$14:AD$517,AC$3,FALSE)</f>
        <v>0</v>
      </c>
      <c r="AD62" s="44">
        <f>VLOOKUP($A62,'1v -ostali'!$A$14:AD$517,AD$3,FALSE)</f>
        <v>0</v>
      </c>
      <c r="AE62" s="44">
        <f>VLOOKUP($A62,'1v -ostali'!$A$14:AD$517,AE$3,FALSE)</f>
        <v>0</v>
      </c>
      <c r="AF62" s="44">
        <f t="shared" si="2"/>
        <v>0</v>
      </c>
      <c r="AG62" s="44">
        <f>VLOOKUP($A62,'1v -ostali'!$A$14:AD$517,AG$3,FALSE)/12</f>
        <v>0</v>
      </c>
      <c r="AH62" s="44">
        <f>VLOOKUP($A62,'1v -ostali'!$A$14:AD$517,AH$3,FALSE)</f>
        <v>0</v>
      </c>
      <c r="AI62" s="44">
        <f t="shared" si="3"/>
        <v>0</v>
      </c>
      <c r="AJ62" s="44">
        <f t="shared" si="4"/>
        <v>0</v>
      </c>
      <c r="AK62" s="44">
        <f>+IFERROR(AI62*(100+'1v -ostali'!$C$6)/100,"")</f>
        <v>0</v>
      </c>
      <c r="AL62" s="44">
        <f>+IFERROR(AJ62*(100+'1v -ostali'!$C$6)/100,"")</f>
        <v>0</v>
      </c>
    </row>
    <row r="63" spans="1:38">
      <c r="A63">
        <f>+IF(MAX(A$5:A62)+1&lt;=A$1,A62+1,0)</f>
        <v>0</v>
      </c>
      <c r="B63" s="249">
        <f t="shared" si="5"/>
        <v>0</v>
      </c>
      <c r="C63">
        <f t="shared" si="6"/>
        <v>0</v>
      </c>
      <c r="D63" s="419">
        <f t="shared" si="7"/>
        <v>0</v>
      </c>
      <c r="E63">
        <f>IF(A63=0,0,+VLOOKUP($A63,'1v -ostali'!$A$14:$R$517,E$3,FALSE))</f>
        <v>0</v>
      </c>
      <c r="G63">
        <f>+VLOOKUP($A63,'1v -ostali'!$A$14:$R$517,G$3,FALSE)</f>
        <v>0</v>
      </c>
      <c r="H63">
        <f>+VLOOKUP($A63,'1v -ostali'!$A$14:$R$517,H$3,FALSE)</f>
        <v>0</v>
      </c>
      <c r="I63">
        <f>+VLOOKUP($A63,'1v -ostali'!$A$14:R$517,I$3,FALSE)</f>
        <v>0</v>
      </c>
      <c r="J63">
        <f>+VLOOKUP($A63,'1v -ostali'!$A$14:R$517,J$3,FALSE)</f>
        <v>0</v>
      </c>
      <c r="K63">
        <f>+VLOOKUP($A63,'1v -ostali'!$A$14:R$517,K$3,FALSE)</f>
        <v>0</v>
      </c>
      <c r="L63" t="str">
        <f>+IF(K63&gt;0,VLOOKUP($A63,'1v -ostali'!$A$14:R$517,L$3,FALSE),"")</f>
        <v/>
      </c>
      <c r="M63" t="str">
        <f>+IF(K63&gt;0,VLOOKUP($A63,'1v -ostali'!$A$14:R$517,M$3,FALSE),"")</f>
        <v/>
      </c>
      <c r="N63">
        <f>+VLOOKUP($A63,'1v -ostali'!$A$14:R$517,K$3,FALSE)</f>
        <v>0</v>
      </c>
      <c r="O63">
        <f>IF(K63&gt;0,"",VLOOKUP($A63,'1v -ostali'!$A$14:R$517,O$3,FALSE))</f>
        <v>0</v>
      </c>
      <c r="P63">
        <f>IF(K63&gt;0,"",VLOOKUP($A63,'1v -ostali'!$A$14:R$517,P$3,FALSE))</f>
        <v>0</v>
      </c>
      <c r="T63" s="44">
        <f>VLOOKUP($A63,'1v -ostali'!$A$14:AD$517,T$3,FALSE)</f>
        <v>0</v>
      </c>
      <c r="U63" s="44">
        <f>VLOOKUP($A63,'1v -ostali'!$A$14:AD$517,U$3,FALSE)</f>
        <v>0</v>
      </c>
      <c r="V63" s="44">
        <f t="shared" si="0"/>
        <v>0</v>
      </c>
      <c r="W63" s="44">
        <f>VLOOKUP($A63,'1v -ostali'!$A$14:AD$517,W$3,FALSE)/12</f>
        <v>0</v>
      </c>
      <c r="X63" s="44">
        <f>VLOOKUP($A63,'1v -ostali'!$A$14:AD$517,X$3,FALSE)</f>
        <v>0</v>
      </c>
      <c r="Y63" s="44">
        <f>VLOOKUP($A63,'1v -ostali'!$A$14:AD$517,Y$3,FALSE)</f>
        <v>0</v>
      </c>
      <c r="Z63" s="44">
        <f>VLOOKUP($A63,'1v -ostali'!$A$14:AD$517,Z$3,FALSE)</f>
        <v>0</v>
      </c>
      <c r="AA63" s="44">
        <f t="shared" si="1"/>
        <v>0</v>
      </c>
      <c r="AB63" s="44">
        <f>VLOOKUP($A63,'1v -ostali'!$A$14:AD$517,AB$3,FALSE)/12</f>
        <v>0</v>
      </c>
      <c r="AC63" s="44">
        <f>VLOOKUP($A63,'1v -ostali'!$A$14:AD$517,AC$3,FALSE)</f>
        <v>0</v>
      </c>
      <c r="AD63" s="44">
        <f>VLOOKUP($A63,'1v -ostali'!$A$14:AD$517,AD$3,FALSE)</f>
        <v>0</v>
      </c>
      <c r="AE63" s="44">
        <f>VLOOKUP($A63,'1v -ostali'!$A$14:AD$517,AE$3,FALSE)</f>
        <v>0</v>
      </c>
      <c r="AF63" s="44">
        <f t="shared" si="2"/>
        <v>0</v>
      </c>
      <c r="AG63" s="44">
        <f>VLOOKUP($A63,'1v -ostali'!$A$14:AD$517,AG$3,FALSE)/12</f>
        <v>0</v>
      </c>
      <c r="AH63" s="44">
        <f>VLOOKUP($A63,'1v -ostali'!$A$14:AD$517,AH$3,FALSE)</f>
        <v>0</v>
      </c>
      <c r="AI63" s="44">
        <f t="shared" si="3"/>
        <v>0</v>
      </c>
      <c r="AJ63" s="44">
        <f t="shared" si="4"/>
        <v>0</v>
      </c>
      <c r="AK63" s="44">
        <f>+IFERROR(AI63*(100+'1v -ostali'!$C$6)/100,"")</f>
        <v>0</v>
      </c>
      <c r="AL63" s="44">
        <f>+IFERROR(AJ63*(100+'1v -ostali'!$C$6)/100,"")</f>
        <v>0</v>
      </c>
    </row>
    <row r="64" spans="1:38">
      <c r="A64">
        <f>+IF(MAX(A$5:A63)+1&lt;=A$1,A63+1,0)</f>
        <v>0</v>
      </c>
      <c r="B64" s="249">
        <f t="shared" si="5"/>
        <v>0</v>
      </c>
      <c r="C64">
        <f t="shared" si="6"/>
        <v>0</v>
      </c>
      <c r="D64" s="419">
        <f t="shared" si="7"/>
        <v>0</v>
      </c>
      <c r="E64">
        <f>IF(A64=0,0,+VLOOKUP($A64,'1v -ostali'!$A$14:$R$517,E$3,FALSE))</f>
        <v>0</v>
      </c>
      <c r="G64">
        <f>+VLOOKUP($A64,'1v -ostali'!$A$14:$R$517,G$3,FALSE)</f>
        <v>0</v>
      </c>
      <c r="H64">
        <f>+VLOOKUP($A64,'1v -ostali'!$A$14:$R$517,H$3,FALSE)</f>
        <v>0</v>
      </c>
      <c r="I64">
        <f>+VLOOKUP($A64,'1v -ostali'!$A$14:R$517,I$3,FALSE)</f>
        <v>0</v>
      </c>
      <c r="J64">
        <f>+VLOOKUP($A64,'1v -ostali'!$A$14:R$517,J$3,FALSE)</f>
        <v>0</v>
      </c>
      <c r="K64">
        <f>+VLOOKUP($A64,'1v -ostali'!$A$14:R$517,K$3,FALSE)</f>
        <v>0</v>
      </c>
      <c r="L64" t="str">
        <f>+IF(K64&gt;0,VLOOKUP($A64,'1v -ostali'!$A$14:R$517,L$3,FALSE),"")</f>
        <v/>
      </c>
      <c r="M64" t="str">
        <f>+IF(K64&gt;0,VLOOKUP($A64,'1v -ostali'!$A$14:R$517,M$3,FALSE),"")</f>
        <v/>
      </c>
      <c r="N64">
        <f>+VLOOKUP($A64,'1v -ostali'!$A$14:R$517,K$3,FALSE)</f>
        <v>0</v>
      </c>
      <c r="O64">
        <f>IF(K64&gt;0,"",VLOOKUP($A64,'1v -ostali'!$A$14:R$517,O$3,FALSE))</f>
        <v>0</v>
      </c>
      <c r="P64">
        <f>IF(K64&gt;0,"",VLOOKUP($A64,'1v -ostali'!$A$14:R$517,P$3,FALSE))</f>
        <v>0</v>
      </c>
      <c r="T64" s="44">
        <f>VLOOKUP($A64,'1v -ostali'!$A$14:AD$517,T$3,FALSE)</f>
        <v>0</v>
      </c>
      <c r="U64" s="44">
        <f>VLOOKUP($A64,'1v -ostali'!$A$14:AD$517,U$3,FALSE)</f>
        <v>0</v>
      </c>
      <c r="V64" s="44">
        <f t="shared" si="0"/>
        <v>0</v>
      </c>
      <c r="W64" s="44">
        <f>VLOOKUP($A64,'1v -ostali'!$A$14:AD$517,W$3,FALSE)/12</f>
        <v>0</v>
      </c>
      <c r="X64" s="44">
        <f>VLOOKUP($A64,'1v -ostali'!$A$14:AD$517,X$3,FALSE)</f>
        <v>0</v>
      </c>
      <c r="Y64" s="44">
        <f>VLOOKUP($A64,'1v -ostali'!$A$14:AD$517,Y$3,FALSE)</f>
        <v>0</v>
      </c>
      <c r="Z64" s="44">
        <f>VLOOKUP($A64,'1v -ostali'!$A$14:AD$517,Z$3,FALSE)</f>
        <v>0</v>
      </c>
      <c r="AA64" s="44">
        <f t="shared" si="1"/>
        <v>0</v>
      </c>
      <c r="AB64" s="44">
        <f>VLOOKUP($A64,'1v -ostali'!$A$14:AD$517,AB$3,FALSE)/12</f>
        <v>0</v>
      </c>
      <c r="AC64" s="44">
        <f>VLOOKUP($A64,'1v -ostali'!$A$14:AD$517,AC$3,FALSE)</f>
        <v>0</v>
      </c>
      <c r="AD64" s="44">
        <f>VLOOKUP($A64,'1v -ostali'!$A$14:AD$517,AD$3,FALSE)</f>
        <v>0</v>
      </c>
      <c r="AE64" s="44">
        <f>VLOOKUP($A64,'1v -ostali'!$A$14:AD$517,AE$3,FALSE)</f>
        <v>0</v>
      </c>
      <c r="AF64" s="44">
        <f t="shared" si="2"/>
        <v>0</v>
      </c>
      <c r="AG64" s="44">
        <f>VLOOKUP($A64,'1v -ostali'!$A$14:AD$517,AG$3,FALSE)/12</f>
        <v>0</v>
      </c>
      <c r="AH64" s="44">
        <f>VLOOKUP($A64,'1v -ostali'!$A$14:AD$517,AH$3,FALSE)</f>
        <v>0</v>
      </c>
      <c r="AI64" s="44">
        <f t="shared" si="3"/>
        <v>0</v>
      </c>
      <c r="AJ64" s="44">
        <f t="shared" si="4"/>
        <v>0</v>
      </c>
      <c r="AK64" s="44">
        <f>+IFERROR(AI64*(100+'1v -ostali'!$C$6)/100,"")</f>
        <v>0</v>
      </c>
      <c r="AL64" s="44">
        <f>+IFERROR(AJ64*(100+'1v -ostali'!$C$6)/100,"")</f>
        <v>0</v>
      </c>
    </row>
    <row r="65" spans="1:38">
      <c r="A65">
        <f>+IF(MAX(A$5:A64)+1&lt;=A$1,A64+1,0)</f>
        <v>0</v>
      </c>
      <c r="B65" s="249">
        <f t="shared" si="5"/>
        <v>0</v>
      </c>
      <c r="C65">
        <f t="shared" si="6"/>
        <v>0</v>
      </c>
      <c r="D65" s="419">
        <f t="shared" si="7"/>
        <v>0</v>
      </c>
      <c r="E65">
        <f>IF(A65=0,0,+VLOOKUP($A65,'1v -ostali'!$A$14:$R$517,E$3,FALSE))</f>
        <v>0</v>
      </c>
      <c r="G65">
        <f>+VLOOKUP($A65,'1v -ostali'!$A$14:$R$517,G$3,FALSE)</f>
        <v>0</v>
      </c>
      <c r="H65">
        <f>+VLOOKUP($A65,'1v -ostali'!$A$14:$R$517,H$3,FALSE)</f>
        <v>0</v>
      </c>
      <c r="I65">
        <f>+VLOOKUP($A65,'1v -ostali'!$A$14:R$517,I$3,FALSE)</f>
        <v>0</v>
      </c>
      <c r="J65">
        <f>+VLOOKUP($A65,'1v -ostali'!$A$14:R$517,J$3,FALSE)</f>
        <v>0</v>
      </c>
      <c r="K65">
        <f>+VLOOKUP($A65,'1v -ostali'!$A$14:R$517,K$3,FALSE)</f>
        <v>0</v>
      </c>
      <c r="L65" t="str">
        <f>+IF(K65&gt;0,VLOOKUP($A65,'1v -ostali'!$A$14:R$517,L$3,FALSE),"")</f>
        <v/>
      </c>
      <c r="M65" t="str">
        <f>+IF(K65&gt;0,VLOOKUP($A65,'1v -ostali'!$A$14:R$517,M$3,FALSE),"")</f>
        <v/>
      </c>
      <c r="N65">
        <f>+VLOOKUP($A65,'1v -ostali'!$A$14:R$517,K$3,FALSE)</f>
        <v>0</v>
      </c>
      <c r="O65">
        <f>IF(K65&gt;0,"",VLOOKUP($A65,'1v -ostali'!$A$14:R$517,O$3,FALSE))</f>
        <v>0</v>
      </c>
      <c r="P65">
        <f>IF(K65&gt;0,"",VLOOKUP($A65,'1v -ostali'!$A$14:R$517,P$3,FALSE))</f>
        <v>0</v>
      </c>
      <c r="T65" s="44">
        <f>VLOOKUP($A65,'1v -ostali'!$A$14:AD$517,T$3,FALSE)</f>
        <v>0</v>
      </c>
      <c r="U65" s="44">
        <f>VLOOKUP($A65,'1v -ostali'!$A$14:AD$517,U$3,FALSE)</f>
        <v>0</v>
      </c>
      <c r="V65" s="44">
        <f t="shared" si="0"/>
        <v>0</v>
      </c>
      <c r="W65" s="44">
        <f>VLOOKUP($A65,'1v -ostali'!$A$14:AD$517,W$3,FALSE)/12</f>
        <v>0</v>
      </c>
      <c r="X65" s="44">
        <f>VLOOKUP($A65,'1v -ostali'!$A$14:AD$517,X$3,FALSE)</f>
        <v>0</v>
      </c>
      <c r="Y65" s="44">
        <f>VLOOKUP($A65,'1v -ostali'!$A$14:AD$517,Y$3,FALSE)</f>
        <v>0</v>
      </c>
      <c r="Z65" s="44">
        <f>VLOOKUP($A65,'1v -ostali'!$A$14:AD$517,Z$3,FALSE)</f>
        <v>0</v>
      </c>
      <c r="AA65" s="44">
        <f t="shared" si="1"/>
        <v>0</v>
      </c>
      <c r="AB65" s="44">
        <f>VLOOKUP($A65,'1v -ostali'!$A$14:AD$517,AB$3,FALSE)/12</f>
        <v>0</v>
      </c>
      <c r="AC65" s="44">
        <f>VLOOKUP($A65,'1v -ostali'!$A$14:AD$517,AC$3,FALSE)</f>
        <v>0</v>
      </c>
      <c r="AD65" s="44">
        <f>VLOOKUP($A65,'1v -ostali'!$A$14:AD$517,AD$3,FALSE)</f>
        <v>0</v>
      </c>
      <c r="AE65" s="44">
        <f>VLOOKUP($A65,'1v -ostali'!$A$14:AD$517,AE$3,FALSE)</f>
        <v>0</v>
      </c>
      <c r="AF65" s="44">
        <f t="shared" si="2"/>
        <v>0</v>
      </c>
      <c r="AG65" s="44">
        <f>VLOOKUP($A65,'1v -ostali'!$A$14:AD$517,AG$3,FALSE)/12</f>
        <v>0</v>
      </c>
      <c r="AH65" s="44">
        <f>VLOOKUP($A65,'1v -ostali'!$A$14:AD$517,AH$3,FALSE)</f>
        <v>0</v>
      </c>
      <c r="AI65" s="44">
        <f t="shared" si="3"/>
        <v>0</v>
      </c>
      <c r="AJ65" s="44">
        <f t="shared" si="4"/>
        <v>0</v>
      </c>
      <c r="AK65" s="44">
        <f>+IFERROR(AI65*(100+'1v -ostali'!$C$6)/100,"")</f>
        <v>0</v>
      </c>
      <c r="AL65" s="44">
        <f>+IFERROR(AJ65*(100+'1v -ostali'!$C$6)/100,"")</f>
        <v>0</v>
      </c>
    </row>
    <row r="66" spans="1:38">
      <c r="A66">
        <f>+IF(MAX(A$5:A65)+1&lt;=A$1,A65+1,0)</f>
        <v>0</v>
      </c>
      <c r="B66" s="249">
        <f t="shared" si="5"/>
        <v>0</v>
      </c>
      <c r="C66">
        <f t="shared" si="6"/>
        <v>0</v>
      </c>
      <c r="D66" s="419">
        <f t="shared" si="7"/>
        <v>0</v>
      </c>
      <c r="E66">
        <f>IF(A66=0,0,+VLOOKUP($A66,'1v -ostali'!$A$14:$R$517,E$3,FALSE))</f>
        <v>0</v>
      </c>
      <c r="G66">
        <f>+VLOOKUP($A66,'1v -ostali'!$A$14:$R$517,G$3,FALSE)</f>
        <v>0</v>
      </c>
      <c r="H66">
        <f>+VLOOKUP($A66,'1v -ostali'!$A$14:$R$517,H$3,FALSE)</f>
        <v>0</v>
      </c>
      <c r="I66">
        <f>+VLOOKUP($A66,'1v -ostali'!$A$14:R$517,I$3,FALSE)</f>
        <v>0</v>
      </c>
      <c r="J66">
        <f>+VLOOKUP($A66,'1v -ostali'!$A$14:R$517,J$3,FALSE)</f>
        <v>0</v>
      </c>
      <c r="K66">
        <f>+VLOOKUP($A66,'1v -ostali'!$A$14:R$517,K$3,FALSE)</f>
        <v>0</v>
      </c>
      <c r="L66" t="str">
        <f>+IF(K66&gt;0,VLOOKUP($A66,'1v -ostali'!$A$14:R$517,L$3,FALSE),"")</f>
        <v/>
      </c>
      <c r="M66" t="str">
        <f>+IF(K66&gt;0,VLOOKUP($A66,'1v -ostali'!$A$14:R$517,M$3,FALSE),"")</f>
        <v/>
      </c>
      <c r="N66">
        <f>+VLOOKUP($A66,'1v -ostali'!$A$14:R$517,K$3,FALSE)</f>
        <v>0</v>
      </c>
      <c r="O66">
        <f>IF(K66&gt;0,"",VLOOKUP($A66,'1v -ostali'!$A$14:R$517,O$3,FALSE))</f>
        <v>0</v>
      </c>
      <c r="P66">
        <f>IF(K66&gt;0,"",VLOOKUP($A66,'1v -ostali'!$A$14:R$517,P$3,FALSE))</f>
        <v>0</v>
      </c>
      <c r="T66" s="44">
        <f>VLOOKUP($A66,'1v -ostali'!$A$14:AD$517,T$3,FALSE)</f>
        <v>0</v>
      </c>
      <c r="U66" s="44">
        <f>VLOOKUP($A66,'1v -ostali'!$A$14:AD$517,U$3,FALSE)</f>
        <v>0</v>
      </c>
      <c r="V66" s="44">
        <f t="shared" si="0"/>
        <v>0</v>
      </c>
      <c r="W66" s="44">
        <f>VLOOKUP($A66,'1v -ostali'!$A$14:AD$517,W$3,FALSE)/12</f>
        <v>0</v>
      </c>
      <c r="X66" s="44">
        <f>VLOOKUP($A66,'1v -ostali'!$A$14:AD$517,X$3,FALSE)</f>
        <v>0</v>
      </c>
      <c r="Y66" s="44">
        <f>VLOOKUP($A66,'1v -ostali'!$A$14:AD$517,Y$3,FALSE)</f>
        <v>0</v>
      </c>
      <c r="Z66" s="44">
        <f>VLOOKUP($A66,'1v -ostali'!$A$14:AD$517,Z$3,FALSE)</f>
        <v>0</v>
      </c>
      <c r="AA66" s="44">
        <f t="shared" si="1"/>
        <v>0</v>
      </c>
      <c r="AB66" s="44">
        <f>VLOOKUP($A66,'1v -ostali'!$A$14:AD$517,AB$3,FALSE)/12</f>
        <v>0</v>
      </c>
      <c r="AC66" s="44">
        <f>VLOOKUP($A66,'1v -ostali'!$A$14:AD$517,AC$3,FALSE)</f>
        <v>0</v>
      </c>
      <c r="AD66" s="44">
        <f>VLOOKUP($A66,'1v -ostali'!$A$14:AD$517,AD$3,FALSE)</f>
        <v>0</v>
      </c>
      <c r="AE66" s="44">
        <f>VLOOKUP($A66,'1v -ostali'!$A$14:AD$517,AE$3,FALSE)</f>
        <v>0</v>
      </c>
      <c r="AF66" s="44">
        <f t="shared" si="2"/>
        <v>0</v>
      </c>
      <c r="AG66" s="44">
        <f>VLOOKUP($A66,'1v -ostali'!$A$14:AD$517,AG$3,FALSE)/12</f>
        <v>0</v>
      </c>
      <c r="AH66" s="44">
        <f>VLOOKUP($A66,'1v -ostali'!$A$14:AD$517,AH$3,FALSE)</f>
        <v>0</v>
      </c>
      <c r="AI66" s="44">
        <f t="shared" si="3"/>
        <v>0</v>
      </c>
      <c r="AJ66" s="44">
        <f t="shared" si="4"/>
        <v>0</v>
      </c>
      <c r="AK66" s="44">
        <f>+IFERROR(AI66*(100+'1v -ostali'!$C$6)/100,"")</f>
        <v>0</v>
      </c>
      <c r="AL66" s="44">
        <f>+IFERROR(AJ66*(100+'1v -ostali'!$C$6)/100,"")</f>
        <v>0</v>
      </c>
    </row>
    <row r="67" spans="1:38">
      <c r="A67">
        <f>+IF(MAX(A$5:A66)+1&lt;=A$1,A66+1,0)</f>
        <v>0</v>
      </c>
      <c r="B67" s="249">
        <f t="shared" si="5"/>
        <v>0</v>
      </c>
      <c r="C67">
        <f t="shared" si="6"/>
        <v>0</v>
      </c>
      <c r="D67" s="419">
        <f t="shared" si="7"/>
        <v>0</v>
      </c>
      <c r="E67">
        <f>IF(A67=0,0,+VLOOKUP($A67,'1v -ostali'!$A$14:$R$517,E$3,FALSE))</f>
        <v>0</v>
      </c>
      <c r="G67">
        <f>+VLOOKUP($A67,'1v -ostali'!$A$14:$R$517,G$3,FALSE)</f>
        <v>0</v>
      </c>
      <c r="H67">
        <f>+VLOOKUP($A67,'1v -ostali'!$A$14:$R$517,H$3,FALSE)</f>
        <v>0</v>
      </c>
      <c r="I67">
        <f>+VLOOKUP($A67,'1v -ostali'!$A$14:R$517,I$3,FALSE)</f>
        <v>0</v>
      </c>
      <c r="J67">
        <f>+VLOOKUP($A67,'1v -ostali'!$A$14:R$517,J$3,FALSE)</f>
        <v>0</v>
      </c>
      <c r="K67">
        <f>+VLOOKUP($A67,'1v -ostali'!$A$14:R$517,K$3,FALSE)</f>
        <v>0</v>
      </c>
      <c r="L67" t="str">
        <f>+IF(K67&gt;0,VLOOKUP($A67,'1v -ostali'!$A$14:R$517,L$3,FALSE),"")</f>
        <v/>
      </c>
      <c r="M67" t="str">
        <f>+IF(K67&gt;0,VLOOKUP($A67,'1v -ostali'!$A$14:R$517,M$3,FALSE),"")</f>
        <v/>
      </c>
      <c r="N67">
        <f>+VLOOKUP($A67,'1v -ostali'!$A$14:R$517,K$3,FALSE)</f>
        <v>0</v>
      </c>
      <c r="O67">
        <f>IF(K67&gt;0,"",VLOOKUP($A67,'1v -ostali'!$A$14:R$517,O$3,FALSE))</f>
        <v>0</v>
      </c>
      <c r="P67">
        <f>IF(K67&gt;0,"",VLOOKUP($A67,'1v -ostali'!$A$14:R$517,P$3,FALSE))</f>
        <v>0</v>
      </c>
      <c r="T67" s="44">
        <f>VLOOKUP($A67,'1v -ostali'!$A$14:AD$517,T$3,FALSE)</f>
        <v>0</v>
      </c>
      <c r="U67" s="44">
        <f>VLOOKUP($A67,'1v -ostali'!$A$14:AD$517,U$3,FALSE)</f>
        <v>0</v>
      </c>
      <c r="V67" s="44">
        <f t="shared" si="0"/>
        <v>0</v>
      </c>
      <c r="W67" s="44">
        <f>VLOOKUP($A67,'1v -ostali'!$A$14:AD$517,W$3,FALSE)/12</f>
        <v>0</v>
      </c>
      <c r="X67" s="44">
        <f>VLOOKUP($A67,'1v -ostali'!$A$14:AD$517,X$3,FALSE)</f>
        <v>0</v>
      </c>
      <c r="Y67" s="44">
        <f>VLOOKUP($A67,'1v -ostali'!$A$14:AD$517,Y$3,FALSE)</f>
        <v>0</v>
      </c>
      <c r="Z67" s="44">
        <f>VLOOKUP($A67,'1v -ostali'!$A$14:AD$517,Z$3,FALSE)</f>
        <v>0</v>
      </c>
      <c r="AA67" s="44">
        <f t="shared" si="1"/>
        <v>0</v>
      </c>
      <c r="AB67" s="44">
        <f>VLOOKUP($A67,'1v -ostali'!$A$14:AD$517,AB$3,FALSE)/12</f>
        <v>0</v>
      </c>
      <c r="AC67" s="44">
        <f>VLOOKUP($A67,'1v -ostali'!$A$14:AD$517,AC$3,FALSE)</f>
        <v>0</v>
      </c>
      <c r="AD67" s="44">
        <f>VLOOKUP($A67,'1v -ostali'!$A$14:AD$517,AD$3,FALSE)</f>
        <v>0</v>
      </c>
      <c r="AE67" s="44">
        <f>VLOOKUP($A67,'1v -ostali'!$A$14:AD$517,AE$3,FALSE)</f>
        <v>0</v>
      </c>
      <c r="AF67" s="44">
        <f t="shared" si="2"/>
        <v>0</v>
      </c>
      <c r="AG67" s="44">
        <f>VLOOKUP($A67,'1v -ostali'!$A$14:AD$517,AG$3,FALSE)/12</f>
        <v>0</v>
      </c>
      <c r="AH67" s="44">
        <f>VLOOKUP($A67,'1v -ostali'!$A$14:AD$517,AH$3,FALSE)</f>
        <v>0</v>
      </c>
      <c r="AI67" s="44">
        <f t="shared" si="3"/>
        <v>0</v>
      </c>
      <c r="AJ67" s="44">
        <f t="shared" si="4"/>
        <v>0</v>
      </c>
      <c r="AK67" s="44">
        <f>+IFERROR(AI67*(100+'1v -ostali'!$C$6)/100,"")</f>
        <v>0</v>
      </c>
      <c r="AL67" s="44">
        <f>+IFERROR(AJ67*(100+'1v -ostali'!$C$6)/100,"")</f>
        <v>0</v>
      </c>
    </row>
    <row r="68" spans="1:38">
      <c r="A68">
        <f>+IF(MAX(A$5:A67)+1&lt;=A$1,A67+1,0)</f>
        <v>0</v>
      </c>
      <c r="B68" s="249">
        <f t="shared" si="5"/>
        <v>0</v>
      </c>
      <c r="C68">
        <f t="shared" si="6"/>
        <v>0</v>
      </c>
      <c r="D68" s="419">
        <f t="shared" si="7"/>
        <v>0</v>
      </c>
      <c r="E68">
        <f>IF(A68=0,0,+VLOOKUP($A68,'1v -ostali'!$A$14:$R$517,E$3,FALSE))</f>
        <v>0</v>
      </c>
      <c r="G68">
        <f>+VLOOKUP($A68,'1v -ostali'!$A$14:$R$517,G$3,FALSE)</f>
        <v>0</v>
      </c>
      <c r="H68">
        <f>+VLOOKUP($A68,'1v -ostali'!$A$14:$R$517,H$3,FALSE)</f>
        <v>0</v>
      </c>
      <c r="I68">
        <f>+VLOOKUP($A68,'1v -ostali'!$A$14:R$517,I$3,FALSE)</f>
        <v>0</v>
      </c>
      <c r="J68">
        <f>+VLOOKUP($A68,'1v -ostali'!$A$14:R$517,J$3,FALSE)</f>
        <v>0</v>
      </c>
      <c r="K68">
        <f>+VLOOKUP($A68,'1v -ostali'!$A$14:R$517,K$3,FALSE)</f>
        <v>0</v>
      </c>
      <c r="L68" t="str">
        <f>+IF(K68&gt;0,VLOOKUP($A68,'1v -ostali'!$A$14:R$517,L$3,FALSE),"")</f>
        <v/>
      </c>
      <c r="M68" t="str">
        <f>+IF(K68&gt;0,VLOOKUP($A68,'1v -ostali'!$A$14:R$517,M$3,FALSE),"")</f>
        <v/>
      </c>
      <c r="N68">
        <f>+VLOOKUP($A68,'1v -ostali'!$A$14:R$517,K$3,FALSE)</f>
        <v>0</v>
      </c>
      <c r="O68">
        <f>IF(K68&gt;0,"",VLOOKUP($A68,'1v -ostali'!$A$14:R$517,O$3,FALSE))</f>
        <v>0</v>
      </c>
      <c r="P68">
        <f>IF(K68&gt;0,"",VLOOKUP($A68,'1v -ostali'!$A$14:R$517,P$3,FALSE))</f>
        <v>0</v>
      </c>
      <c r="T68" s="44">
        <f>VLOOKUP($A68,'1v -ostali'!$A$14:AD$517,T$3,FALSE)</f>
        <v>0</v>
      </c>
      <c r="U68" s="44">
        <f>VLOOKUP($A68,'1v -ostali'!$A$14:AD$517,U$3,FALSE)</f>
        <v>0</v>
      </c>
      <c r="V68" s="44">
        <f t="shared" si="0"/>
        <v>0</v>
      </c>
      <c r="W68" s="44">
        <f>VLOOKUP($A68,'1v -ostali'!$A$14:AD$517,W$3,FALSE)/12</f>
        <v>0</v>
      </c>
      <c r="X68" s="44">
        <f>VLOOKUP($A68,'1v -ostali'!$A$14:AD$517,X$3,FALSE)</f>
        <v>0</v>
      </c>
      <c r="Y68" s="44">
        <f>VLOOKUP($A68,'1v -ostali'!$A$14:AD$517,Y$3,FALSE)</f>
        <v>0</v>
      </c>
      <c r="Z68" s="44">
        <f>VLOOKUP($A68,'1v -ostali'!$A$14:AD$517,Z$3,FALSE)</f>
        <v>0</v>
      </c>
      <c r="AA68" s="44">
        <f t="shared" si="1"/>
        <v>0</v>
      </c>
      <c r="AB68" s="44">
        <f>VLOOKUP($A68,'1v -ostali'!$A$14:AD$517,AB$3,FALSE)/12</f>
        <v>0</v>
      </c>
      <c r="AC68" s="44">
        <f>VLOOKUP($A68,'1v -ostali'!$A$14:AD$517,AC$3,FALSE)</f>
        <v>0</v>
      </c>
      <c r="AD68" s="44">
        <f>VLOOKUP($A68,'1v -ostali'!$A$14:AD$517,AD$3,FALSE)</f>
        <v>0</v>
      </c>
      <c r="AE68" s="44">
        <f>VLOOKUP($A68,'1v -ostali'!$A$14:AD$517,AE$3,FALSE)</f>
        <v>0</v>
      </c>
      <c r="AF68" s="44">
        <f t="shared" si="2"/>
        <v>0</v>
      </c>
      <c r="AG68" s="44">
        <f>VLOOKUP($A68,'1v -ostali'!$A$14:AD$517,AG$3,FALSE)/12</f>
        <v>0</v>
      </c>
      <c r="AH68" s="44">
        <f>VLOOKUP($A68,'1v -ostali'!$A$14:AD$517,AH$3,FALSE)</f>
        <v>0</v>
      </c>
      <c r="AI68" s="44">
        <f t="shared" si="3"/>
        <v>0</v>
      </c>
      <c r="AJ68" s="44">
        <f t="shared" si="4"/>
        <v>0</v>
      </c>
      <c r="AK68" s="44">
        <f>+IFERROR(AI68*(100+'1v -ostali'!$C$6)/100,"")</f>
        <v>0</v>
      </c>
      <c r="AL68" s="44">
        <f>+IFERROR(AJ68*(100+'1v -ostali'!$C$6)/100,"")</f>
        <v>0</v>
      </c>
    </row>
    <row r="69" spans="1:38">
      <c r="A69">
        <f>+IF(MAX(A$5:A68)+1&lt;=A$1,A68+1,0)</f>
        <v>0</v>
      </c>
      <c r="B69" s="249">
        <f t="shared" si="5"/>
        <v>0</v>
      </c>
      <c r="C69">
        <f t="shared" si="6"/>
        <v>0</v>
      </c>
      <c r="D69" s="419">
        <f t="shared" si="7"/>
        <v>0</v>
      </c>
      <c r="E69">
        <f>IF(A69=0,0,+VLOOKUP($A69,'1v -ostali'!$A$14:$R$517,E$3,FALSE))</f>
        <v>0</v>
      </c>
      <c r="G69">
        <f>+VLOOKUP($A69,'1v -ostali'!$A$14:$R$517,G$3,FALSE)</f>
        <v>0</v>
      </c>
      <c r="H69">
        <f>+VLOOKUP($A69,'1v -ostali'!$A$14:$R$517,H$3,FALSE)</f>
        <v>0</v>
      </c>
      <c r="I69">
        <f>+VLOOKUP($A69,'1v -ostali'!$A$14:R$517,I$3,FALSE)</f>
        <v>0</v>
      </c>
      <c r="J69">
        <f>+VLOOKUP($A69,'1v -ostali'!$A$14:R$517,J$3,FALSE)</f>
        <v>0</v>
      </c>
      <c r="K69">
        <f>+VLOOKUP($A69,'1v -ostali'!$A$14:R$517,K$3,FALSE)</f>
        <v>0</v>
      </c>
      <c r="L69" t="str">
        <f>+IF(K69&gt;0,VLOOKUP($A69,'1v -ostali'!$A$14:R$517,L$3,FALSE),"")</f>
        <v/>
      </c>
      <c r="M69" t="str">
        <f>+IF(K69&gt;0,VLOOKUP($A69,'1v -ostali'!$A$14:R$517,M$3,FALSE),"")</f>
        <v/>
      </c>
      <c r="N69">
        <f>+VLOOKUP($A69,'1v -ostali'!$A$14:R$517,K$3,FALSE)</f>
        <v>0</v>
      </c>
      <c r="O69">
        <f>IF(K69&gt;0,"",VLOOKUP($A69,'1v -ostali'!$A$14:R$517,O$3,FALSE))</f>
        <v>0</v>
      </c>
      <c r="P69">
        <f>IF(K69&gt;0,"",VLOOKUP($A69,'1v -ostali'!$A$14:R$517,P$3,FALSE))</f>
        <v>0</v>
      </c>
      <c r="T69" s="44">
        <f>VLOOKUP($A69,'1v -ostali'!$A$14:AD$517,T$3,FALSE)</f>
        <v>0</v>
      </c>
      <c r="U69" s="44">
        <f>VLOOKUP($A69,'1v -ostali'!$A$14:AD$517,U$3,FALSE)</f>
        <v>0</v>
      </c>
      <c r="V69" s="44">
        <f t="shared" si="0"/>
        <v>0</v>
      </c>
      <c r="W69" s="44">
        <f>VLOOKUP($A69,'1v -ostali'!$A$14:AD$517,W$3,FALSE)/12</f>
        <v>0</v>
      </c>
      <c r="X69" s="44">
        <f>VLOOKUP($A69,'1v -ostali'!$A$14:AD$517,X$3,FALSE)</f>
        <v>0</v>
      </c>
      <c r="Y69" s="44">
        <f>VLOOKUP($A69,'1v -ostali'!$A$14:AD$517,Y$3,FALSE)</f>
        <v>0</v>
      </c>
      <c r="Z69" s="44">
        <f>VLOOKUP($A69,'1v -ostali'!$A$14:AD$517,Z$3,FALSE)</f>
        <v>0</v>
      </c>
      <c r="AA69" s="44">
        <f t="shared" si="1"/>
        <v>0</v>
      </c>
      <c r="AB69" s="44">
        <f>VLOOKUP($A69,'1v -ostali'!$A$14:AD$517,AB$3,FALSE)/12</f>
        <v>0</v>
      </c>
      <c r="AC69" s="44">
        <f>VLOOKUP($A69,'1v -ostali'!$A$14:AD$517,AC$3,FALSE)</f>
        <v>0</v>
      </c>
      <c r="AD69" s="44">
        <f>VLOOKUP($A69,'1v -ostali'!$A$14:AD$517,AD$3,FALSE)</f>
        <v>0</v>
      </c>
      <c r="AE69" s="44">
        <f>VLOOKUP($A69,'1v -ostali'!$A$14:AD$517,AE$3,FALSE)</f>
        <v>0</v>
      </c>
      <c r="AF69" s="44">
        <f t="shared" si="2"/>
        <v>0</v>
      </c>
      <c r="AG69" s="44">
        <f>VLOOKUP($A69,'1v -ostali'!$A$14:AD$517,AG$3,FALSE)/12</f>
        <v>0</v>
      </c>
      <c r="AH69" s="44">
        <f>VLOOKUP($A69,'1v -ostali'!$A$14:AD$517,AH$3,FALSE)</f>
        <v>0</v>
      </c>
      <c r="AI69" s="44">
        <f t="shared" si="3"/>
        <v>0</v>
      </c>
      <c r="AJ69" s="44">
        <f t="shared" si="4"/>
        <v>0</v>
      </c>
      <c r="AK69" s="44">
        <f>+IFERROR(AI69*(100+'1v -ostali'!$C$6)/100,"")</f>
        <v>0</v>
      </c>
      <c r="AL69" s="44">
        <f>+IFERROR(AJ69*(100+'1v -ostali'!$C$6)/100,"")</f>
        <v>0</v>
      </c>
    </row>
    <row r="70" spans="1:38">
      <c r="A70">
        <f>+IF(MAX(A$5:A69)+1&lt;=A$1,A69+1,0)</f>
        <v>0</v>
      </c>
      <c r="B70" s="249">
        <f t="shared" si="5"/>
        <v>0</v>
      </c>
      <c r="C70">
        <f t="shared" si="6"/>
        <v>0</v>
      </c>
      <c r="D70" s="419">
        <f t="shared" si="7"/>
        <v>0</v>
      </c>
      <c r="E70">
        <f>IF(A70=0,0,+VLOOKUP($A70,'1v -ostali'!$A$14:$R$517,E$3,FALSE))</f>
        <v>0</v>
      </c>
      <c r="G70">
        <f>+VLOOKUP($A70,'1v -ostali'!$A$14:$R$517,G$3,FALSE)</f>
        <v>0</v>
      </c>
      <c r="H70">
        <f>+VLOOKUP($A70,'1v -ostali'!$A$14:$R$517,H$3,FALSE)</f>
        <v>0</v>
      </c>
      <c r="I70">
        <f>+VLOOKUP($A70,'1v -ostali'!$A$14:R$517,I$3,FALSE)</f>
        <v>0</v>
      </c>
      <c r="J70">
        <f>+VLOOKUP($A70,'1v -ostali'!$A$14:R$517,J$3,FALSE)</f>
        <v>0</v>
      </c>
      <c r="K70">
        <f>+VLOOKUP($A70,'1v -ostali'!$A$14:R$517,K$3,FALSE)</f>
        <v>0</v>
      </c>
      <c r="L70" t="str">
        <f>+IF(K70&gt;0,VLOOKUP($A70,'1v -ostali'!$A$14:R$517,L$3,FALSE),"")</f>
        <v/>
      </c>
      <c r="M70" t="str">
        <f>+IF(K70&gt;0,VLOOKUP($A70,'1v -ostali'!$A$14:R$517,M$3,FALSE),"")</f>
        <v/>
      </c>
      <c r="N70">
        <f>+VLOOKUP($A70,'1v -ostali'!$A$14:R$517,K$3,FALSE)</f>
        <v>0</v>
      </c>
      <c r="O70">
        <f>IF(K70&gt;0,"",VLOOKUP($A70,'1v -ostali'!$A$14:R$517,O$3,FALSE))</f>
        <v>0</v>
      </c>
      <c r="P70">
        <f>IF(K70&gt;0,"",VLOOKUP($A70,'1v -ostali'!$A$14:R$517,P$3,FALSE))</f>
        <v>0</v>
      </c>
      <c r="T70" s="44">
        <f>VLOOKUP($A70,'1v -ostali'!$A$14:AD$517,T$3,FALSE)</f>
        <v>0</v>
      </c>
      <c r="U70" s="44">
        <f>VLOOKUP($A70,'1v -ostali'!$A$14:AD$517,U$3,FALSE)</f>
        <v>0</v>
      </c>
      <c r="V70" s="44">
        <f t="shared" ref="V70:V133" si="8">+IFERROR(T70+U70,"")</f>
        <v>0</v>
      </c>
      <c r="W70" s="44">
        <f>VLOOKUP($A70,'1v -ostali'!$A$14:AD$517,W$3,FALSE)/12</f>
        <v>0</v>
      </c>
      <c r="X70" s="44">
        <f>VLOOKUP($A70,'1v -ostali'!$A$14:AD$517,X$3,FALSE)</f>
        <v>0</v>
      </c>
      <c r="Y70" s="44">
        <f>VLOOKUP($A70,'1v -ostali'!$A$14:AD$517,Y$3,FALSE)</f>
        <v>0</v>
      </c>
      <c r="Z70" s="44">
        <f>VLOOKUP($A70,'1v -ostali'!$A$14:AD$517,Z$3,FALSE)</f>
        <v>0</v>
      </c>
      <c r="AA70" s="44">
        <f t="shared" ref="AA70:AA133" si="9">+IFERROR(Y70+Z70,"")</f>
        <v>0</v>
      </c>
      <c r="AB70" s="44">
        <f>VLOOKUP($A70,'1v -ostali'!$A$14:AD$517,AB$3,FALSE)/12</f>
        <v>0</v>
      </c>
      <c r="AC70" s="44">
        <f>VLOOKUP($A70,'1v -ostali'!$A$14:AD$517,AC$3,FALSE)</f>
        <v>0</v>
      </c>
      <c r="AD70" s="44">
        <f>VLOOKUP($A70,'1v -ostali'!$A$14:AD$517,AD$3,FALSE)</f>
        <v>0</v>
      </c>
      <c r="AE70" s="44">
        <f>VLOOKUP($A70,'1v -ostali'!$A$14:AD$517,AE$3,FALSE)</f>
        <v>0</v>
      </c>
      <c r="AF70" s="44">
        <f t="shared" ref="AF70:AF133" si="10">+IFERROR(AD70+AE70,"")</f>
        <v>0</v>
      </c>
      <c r="AG70" s="44">
        <f>VLOOKUP($A70,'1v -ostali'!$A$14:AD$517,AG$3,FALSE)/12</f>
        <v>0</v>
      </c>
      <c r="AH70" s="44">
        <f>VLOOKUP($A70,'1v -ostali'!$A$14:AD$517,AH$3,FALSE)</f>
        <v>0</v>
      </c>
      <c r="AI70" s="44">
        <f t="shared" ref="AI70:AI133" si="11">IFERROR(X70+AC70-AH70,"")</f>
        <v>0</v>
      </c>
      <c r="AJ70" s="44">
        <f t="shared" ref="AJ70:AJ133" si="12">+IFERROR(AI70*$AJ$1,"")</f>
        <v>0</v>
      </c>
      <c r="AK70" s="44">
        <f>+IFERROR(AI70*(100+'1v -ostali'!$C$6)/100,"")</f>
        <v>0</v>
      </c>
      <c r="AL70" s="44">
        <f>+IFERROR(AJ70*(100+'1v -ostali'!$C$6)/100,"")</f>
        <v>0</v>
      </c>
    </row>
    <row r="71" spans="1:38">
      <c r="A71">
        <f>+IF(MAX(A$5:A70)+1&lt;=A$1,A70+1,0)</f>
        <v>0</v>
      </c>
      <c r="B71" s="249">
        <f t="shared" ref="B71:B83" si="13">+IF(A71&gt;0,B70,0)</f>
        <v>0</v>
      </c>
      <c r="C71">
        <f t="shared" ref="C71:C83" si="14">+IF(B71&gt;0,C70,0)</f>
        <v>0</v>
      </c>
      <c r="D71" s="419">
        <f t="shared" ref="D71:D83" si="15">+IF(C71&gt;0,D70,0)</f>
        <v>0</v>
      </c>
      <c r="E71">
        <f>IF(A71=0,0,+VLOOKUP($A71,'1v -ostali'!$A$14:$R$517,E$3,FALSE))</f>
        <v>0</v>
      </c>
      <c r="G71">
        <f>+VLOOKUP($A71,'1v -ostali'!$A$14:$R$517,G$3,FALSE)</f>
        <v>0</v>
      </c>
      <c r="H71">
        <f>+VLOOKUP($A71,'1v -ostali'!$A$14:$R$517,H$3,FALSE)</f>
        <v>0</v>
      </c>
      <c r="I71">
        <f>+VLOOKUP($A71,'1v -ostali'!$A$14:R$517,I$3,FALSE)</f>
        <v>0</v>
      </c>
      <c r="J71">
        <f>+VLOOKUP($A71,'1v -ostali'!$A$14:R$517,J$3,FALSE)</f>
        <v>0</v>
      </c>
      <c r="K71">
        <f>+VLOOKUP($A71,'1v -ostali'!$A$14:R$517,K$3,FALSE)</f>
        <v>0</v>
      </c>
      <c r="L71" t="str">
        <f>+IF(K71&gt;0,VLOOKUP($A71,'1v -ostali'!$A$14:R$517,L$3,FALSE),"")</f>
        <v/>
      </c>
      <c r="M71" t="str">
        <f>+IF(K71&gt;0,VLOOKUP($A71,'1v -ostali'!$A$14:R$517,M$3,FALSE),"")</f>
        <v/>
      </c>
      <c r="N71">
        <f>+VLOOKUP($A71,'1v -ostali'!$A$14:R$517,K$3,FALSE)</f>
        <v>0</v>
      </c>
      <c r="O71">
        <f>IF(K71&gt;0,"",VLOOKUP($A71,'1v -ostali'!$A$14:R$517,O$3,FALSE))</f>
        <v>0</v>
      </c>
      <c r="P71">
        <f>IF(K71&gt;0,"",VLOOKUP($A71,'1v -ostali'!$A$14:R$517,P$3,FALSE))</f>
        <v>0</v>
      </c>
      <c r="T71" s="44">
        <f>VLOOKUP($A71,'1v -ostali'!$A$14:AD$517,T$3,FALSE)</f>
        <v>0</v>
      </c>
      <c r="U71" s="44">
        <f>VLOOKUP($A71,'1v -ostali'!$A$14:AD$517,U$3,FALSE)</f>
        <v>0</v>
      </c>
      <c r="V71" s="44">
        <f t="shared" si="8"/>
        <v>0</v>
      </c>
      <c r="W71" s="44">
        <f>VLOOKUP($A71,'1v -ostali'!$A$14:AD$517,W$3,FALSE)/12</f>
        <v>0</v>
      </c>
      <c r="X71" s="44">
        <f>VLOOKUP($A71,'1v -ostali'!$A$14:AD$517,X$3,FALSE)</f>
        <v>0</v>
      </c>
      <c r="Y71" s="44">
        <f>VLOOKUP($A71,'1v -ostali'!$A$14:AD$517,Y$3,FALSE)</f>
        <v>0</v>
      </c>
      <c r="Z71" s="44">
        <f>VLOOKUP($A71,'1v -ostali'!$A$14:AD$517,Z$3,FALSE)</f>
        <v>0</v>
      </c>
      <c r="AA71" s="44">
        <f t="shared" si="9"/>
        <v>0</v>
      </c>
      <c r="AB71" s="44">
        <f>VLOOKUP($A71,'1v -ostali'!$A$14:AD$517,AB$3,FALSE)/12</f>
        <v>0</v>
      </c>
      <c r="AC71" s="44">
        <f>VLOOKUP($A71,'1v -ostali'!$A$14:AD$517,AC$3,FALSE)</f>
        <v>0</v>
      </c>
      <c r="AD71" s="44">
        <f>VLOOKUP($A71,'1v -ostali'!$A$14:AD$517,AD$3,FALSE)</f>
        <v>0</v>
      </c>
      <c r="AE71" s="44">
        <f>VLOOKUP($A71,'1v -ostali'!$A$14:AD$517,AE$3,FALSE)</f>
        <v>0</v>
      </c>
      <c r="AF71" s="44">
        <f t="shared" si="10"/>
        <v>0</v>
      </c>
      <c r="AG71" s="44">
        <f>VLOOKUP($A71,'1v -ostali'!$A$14:AD$517,AG$3,FALSE)/12</f>
        <v>0</v>
      </c>
      <c r="AH71" s="44">
        <f>VLOOKUP($A71,'1v -ostali'!$A$14:AD$517,AH$3,FALSE)</f>
        <v>0</v>
      </c>
      <c r="AI71" s="44">
        <f t="shared" si="11"/>
        <v>0</v>
      </c>
      <c r="AJ71" s="44">
        <f t="shared" si="12"/>
        <v>0</v>
      </c>
      <c r="AK71" s="44">
        <f>+IFERROR(AI71*(100+'1v -ostali'!$C$6)/100,"")</f>
        <v>0</v>
      </c>
      <c r="AL71" s="44">
        <f>+IFERROR(AJ71*(100+'1v -ostali'!$C$6)/100,"")</f>
        <v>0</v>
      </c>
    </row>
    <row r="72" spans="1:38">
      <c r="A72">
        <f>+IF(MAX(A$5:A71)+1&lt;=A$1,A71+1,0)</f>
        <v>0</v>
      </c>
      <c r="B72" s="249">
        <f t="shared" si="13"/>
        <v>0</v>
      </c>
      <c r="C72">
        <f t="shared" si="14"/>
        <v>0</v>
      </c>
      <c r="D72" s="419">
        <f t="shared" si="15"/>
        <v>0</v>
      </c>
      <c r="E72">
        <f>IF(A72=0,0,+VLOOKUP($A72,'1v -ostali'!$A$14:$R$517,E$3,FALSE))</f>
        <v>0</v>
      </c>
      <c r="G72">
        <f>+VLOOKUP($A72,'1v -ostali'!$A$14:$R$517,G$3,FALSE)</f>
        <v>0</v>
      </c>
      <c r="H72">
        <f>+VLOOKUP($A72,'1v -ostali'!$A$14:$R$517,H$3,FALSE)</f>
        <v>0</v>
      </c>
      <c r="I72">
        <f>+VLOOKUP($A72,'1v -ostali'!$A$14:R$517,I$3,FALSE)</f>
        <v>0</v>
      </c>
      <c r="J72">
        <f>+VLOOKUP($A72,'1v -ostali'!$A$14:R$517,J$3,FALSE)</f>
        <v>0</v>
      </c>
      <c r="K72">
        <f>+VLOOKUP($A72,'1v -ostali'!$A$14:R$517,K$3,FALSE)</f>
        <v>0</v>
      </c>
      <c r="L72" t="str">
        <f>+IF(K72&gt;0,VLOOKUP($A72,'1v -ostali'!$A$14:R$517,L$3,FALSE),"")</f>
        <v/>
      </c>
      <c r="M72" t="str">
        <f>+IF(K72&gt;0,VLOOKUP($A72,'1v -ostali'!$A$14:R$517,M$3,FALSE),"")</f>
        <v/>
      </c>
      <c r="N72">
        <f>+VLOOKUP($A72,'1v -ostali'!$A$14:R$517,K$3,FALSE)</f>
        <v>0</v>
      </c>
      <c r="O72">
        <f>IF(K72&gt;0,"",VLOOKUP($A72,'1v -ostali'!$A$14:R$517,O$3,FALSE))</f>
        <v>0</v>
      </c>
      <c r="P72">
        <f>IF(K72&gt;0,"",VLOOKUP($A72,'1v -ostali'!$A$14:R$517,P$3,FALSE))</f>
        <v>0</v>
      </c>
      <c r="T72" s="44">
        <f>VLOOKUP($A72,'1v -ostali'!$A$14:AD$517,T$3,FALSE)</f>
        <v>0</v>
      </c>
      <c r="U72" s="44">
        <f>VLOOKUP($A72,'1v -ostali'!$A$14:AD$517,U$3,FALSE)</f>
        <v>0</v>
      </c>
      <c r="V72" s="44">
        <f t="shared" si="8"/>
        <v>0</v>
      </c>
      <c r="W72" s="44">
        <f>VLOOKUP($A72,'1v -ostali'!$A$14:AD$517,W$3,FALSE)/12</f>
        <v>0</v>
      </c>
      <c r="X72" s="44">
        <f>VLOOKUP($A72,'1v -ostali'!$A$14:AD$517,X$3,FALSE)</f>
        <v>0</v>
      </c>
      <c r="Y72" s="44">
        <f>VLOOKUP($A72,'1v -ostali'!$A$14:AD$517,Y$3,FALSE)</f>
        <v>0</v>
      </c>
      <c r="Z72" s="44">
        <f>VLOOKUP($A72,'1v -ostali'!$A$14:AD$517,Z$3,FALSE)</f>
        <v>0</v>
      </c>
      <c r="AA72" s="44">
        <f t="shared" si="9"/>
        <v>0</v>
      </c>
      <c r="AB72" s="44">
        <f>VLOOKUP($A72,'1v -ostali'!$A$14:AD$517,AB$3,FALSE)/12</f>
        <v>0</v>
      </c>
      <c r="AC72" s="44">
        <f>VLOOKUP($A72,'1v -ostali'!$A$14:AD$517,AC$3,FALSE)</f>
        <v>0</v>
      </c>
      <c r="AD72" s="44">
        <f>VLOOKUP($A72,'1v -ostali'!$A$14:AD$517,AD$3,FALSE)</f>
        <v>0</v>
      </c>
      <c r="AE72" s="44">
        <f>VLOOKUP($A72,'1v -ostali'!$A$14:AD$517,AE$3,FALSE)</f>
        <v>0</v>
      </c>
      <c r="AF72" s="44">
        <f t="shared" si="10"/>
        <v>0</v>
      </c>
      <c r="AG72" s="44">
        <f>VLOOKUP($A72,'1v -ostali'!$A$14:AD$517,AG$3,FALSE)/12</f>
        <v>0</v>
      </c>
      <c r="AH72" s="44">
        <f>VLOOKUP($A72,'1v -ostali'!$A$14:AD$517,AH$3,FALSE)</f>
        <v>0</v>
      </c>
      <c r="AI72" s="44">
        <f t="shared" si="11"/>
        <v>0</v>
      </c>
      <c r="AJ72" s="44">
        <f t="shared" si="12"/>
        <v>0</v>
      </c>
      <c r="AK72" s="44">
        <f>+IFERROR(AI72*(100+'1v -ostali'!$C$6)/100,"")</f>
        <v>0</v>
      </c>
      <c r="AL72" s="44">
        <f>+IFERROR(AJ72*(100+'1v -ostali'!$C$6)/100,"")</f>
        <v>0</v>
      </c>
    </row>
    <row r="73" spans="1:38">
      <c r="A73">
        <f>+IF(MAX(A$5:A72)+1&lt;=A$1,A72+1,0)</f>
        <v>0</v>
      </c>
      <c r="B73" s="249">
        <f t="shared" si="13"/>
        <v>0</v>
      </c>
      <c r="C73">
        <f t="shared" si="14"/>
        <v>0</v>
      </c>
      <c r="D73" s="419">
        <f t="shared" si="15"/>
        <v>0</v>
      </c>
      <c r="E73">
        <f>IF(A73=0,0,+VLOOKUP($A73,'1v -ostali'!$A$14:$R$517,E$3,FALSE))</f>
        <v>0</v>
      </c>
      <c r="G73">
        <f>+VLOOKUP($A73,'1v -ostali'!$A$14:$R$517,G$3,FALSE)</f>
        <v>0</v>
      </c>
      <c r="H73">
        <f>+VLOOKUP($A73,'1v -ostali'!$A$14:$R$517,H$3,FALSE)</f>
        <v>0</v>
      </c>
      <c r="I73">
        <f>+VLOOKUP($A73,'1v -ostali'!$A$14:R$517,I$3,FALSE)</f>
        <v>0</v>
      </c>
      <c r="J73">
        <f>+VLOOKUP($A73,'1v -ostali'!$A$14:R$517,J$3,FALSE)</f>
        <v>0</v>
      </c>
      <c r="K73">
        <f>+VLOOKUP($A73,'1v -ostali'!$A$14:R$517,K$3,FALSE)</f>
        <v>0</v>
      </c>
      <c r="L73" t="str">
        <f>+IF(K73&gt;0,VLOOKUP($A73,'1v -ostali'!$A$14:R$517,L$3,FALSE),"")</f>
        <v/>
      </c>
      <c r="M73" t="str">
        <f>+IF(K73&gt;0,VLOOKUP($A73,'1v -ostali'!$A$14:R$517,M$3,FALSE),"")</f>
        <v/>
      </c>
      <c r="N73">
        <f>+VLOOKUP($A73,'1v -ostali'!$A$14:R$517,K$3,FALSE)</f>
        <v>0</v>
      </c>
      <c r="O73">
        <f>IF(K73&gt;0,"",VLOOKUP($A73,'1v -ostali'!$A$14:R$517,O$3,FALSE))</f>
        <v>0</v>
      </c>
      <c r="P73">
        <f>IF(K73&gt;0,"",VLOOKUP($A73,'1v -ostali'!$A$14:R$517,P$3,FALSE))</f>
        <v>0</v>
      </c>
      <c r="T73" s="44">
        <f>VLOOKUP($A73,'1v -ostali'!$A$14:AD$517,T$3,FALSE)</f>
        <v>0</v>
      </c>
      <c r="U73" s="44">
        <f>VLOOKUP($A73,'1v -ostali'!$A$14:AD$517,U$3,FALSE)</f>
        <v>0</v>
      </c>
      <c r="V73" s="44">
        <f t="shared" si="8"/>
        <v>0</v>
      </c>
      <c r="W73" s="44">
        <f>VLOOKUP($A73,'1v -ostali'!$A$14:AD$517,W$3,FALSE)/12</f>
        <v>0</v>
      </c>
      <c r="X73" s="44">
        <f>VLOOKUP($A73,'1v -ostali'!$A$14:AD$517,X$3,FALSE)</f>
        <v>0</v>
      </c>
      <c r="Y73" s="44">
        <f>VLOOKUP($A73,'1v -ostali'!$A$14:AD$517,Y$3,FALSE)</f>
        <v>0</v>
      </c>
      <c r="Z73" s="44">
        <f>VLOOKUP($A73,'1v -ostali'!$A$14:AD$517,Z$3,FALSE)</f>
        <v>0</v>
      </c>
      <c r="AA73" s="44">
        <f t="shared" si="9"/>
        <v>0</v>
      </c>
      <c r="AB73" s="44">
        <f>VLOOKUP($A73,'1v -ostali'!$A$14:AD$517,AB$3,FALSE)/12</f>
        <v>0</v>
      </c>
      <c r="AC73" s="44">
        <f>VLOOKUP($A73,'1v -ostali'!$A$14:AD$517,AC$3,FALSE)</f>
        <v>0</v>
      </c>
      <c r="AD73" s="44">
        <f>VLOOKUP($A73,'1v -ostali'!$A$14:AD$517,AD$3,FALSE)</f>
        <v>0</v>
      </c>
      <c r="AE73" s="44">
        <f>VLOOKUP($A73,'1v -ostali'!$A$14:AD$517,AE$3,FALSE)</f>
        <v>0</v>
      </c>
      <c r="AF73" s="44">
        <f t="shared" si="10"/>
        <v>0</v>
      </c>
      <c r="AG73" s="44">
        <f>VLOOKUP($A73,'1v -ostali'!$A$14:AD$517,AG$3,FALSE)/12</f>
        <v>0</v>
      </c>
      <c r="AH73" s="44">
        <f>VLOOKUP($A73,'1v -ostali'!$A$14:AD$517,AH$3,FALSE)</f>
        <v>0</v>
      </c>
      <c r="AI73" s="44">
        <f t="shared" si="11"/>
        <v>0</v>
      </c>
      <c r="AJ73" s="44">
        <f t="shared" si="12"/>
        <v>0</v>
      </c>
      <c r="AK73" s="44">
        <f>+IFERROR(AI73*(100+'1v -ostali'!$C$6)/100,"")</f>
        <v>0</v>
      </c>
      <c r="AL73" s="44">
        <f>+IFERROR(AJ73*(100+'1v -ostali'!$C$6)/100,"")</f>
        <v>0</v>
      </c>
    </row>
    <row r="74" spans="1:38">
      <c r="A74">
        <f>+IF(MAX(A$5:A73)+1&lt;=A$1,A73+1,0)</f>
        <v>0</v>
      </c>
      <c r="B74" s="249">
        <f t="shared" si="13"/>
        <v>0</v>
      </c>
      <c r="C74">
        <f t="shared" si="14"/>
        <v>0</v>
      </c>
      <c r="D74" s="419">
        <f t="shared" si="15"/>
        <v>0</v>
      </c>
      <c r="E74">
        <f>IF(A74=0,0,+VLOOKUP($A74,'1v -ostali'!$A$14:$R$517,E$3,FALSE))</f>
        <v>0</v>
      </c>
      <c r="G74">
        <f>+VLOOKUP($A74,'1v -ostali'!$A$14:$R$517,G$3,FALSE)</f>
        <v>0</v>
      </c>
      <c r="H74">
        <f>+VLOOKUP($A74,'1v -ostali'!$A$14:$R$517,H$3,FALSE)</f>
        <v>0</v>
      </c>
      <c r="I74">
        <f>+VLOOKUP($A74,'1v -ostali'!$A$14:R$517,I$3,FALSE)</f>
        <v>0</v>
      </c>
      <c r="J74">
        <f>+VLOOKUP($A74,'1v -ostali'!$A$14:R$517,J$3,FALSE)</f>
        <v>0</v>
      </c>
      <c r="K74">
        <f>+VLOOKUP($A74,'1v -ostali'!$A$14:R$517,K$3,FALSE)</f>
        <v>0</v>
      </c>
      <c r="L74" t="str">
        <f>+IF(K74&gt;0,VLOOKUP($A74,'1v -ostali'!$A$14:R$517,L$3,FALSE),"")</f>
        <v/>
      </c>
      <c r="M74" t="str">
        <f>+IF(K74&gt;0,VLOOKUP($A74,'1v -ostali'!$A$14:R$517,M$3,FALSE),"")</f>
        <v/>
      </c>
      <c r="N74">
        <f>+VLOOKUP($A74,'1v -ostali'!$A$14:R$517,K$3,FALSE)</f>
        <v>0</v>
      </c>
      <c r="O74">
        <f>IF(K74&gt;0,"",VLOOKUP($A74,'1v -ostali'!$A$14:R$517,O$3,FALSE))</f>
        <v>0</v>
      </c>
      <c r="P74">
        <f>IF(K74&gt;0,"",VLOOKUP($A74,'1v -ostali'!$A$14:R$517,P$3,FALSE))</f>
        <v>0</v>
      </c>
      <c r="T74" s="44">
        <f>VLOOKUP($A74,'1v -ostali'!$A$14:AD$517,T$3,FALSE)</f>
        <v>0</v>
      </c>
      <c r="U74" s="44">
        <f>VLOOKUP($A74,'1v -ostali'!$A$14:AD$517,U$3,FALSE)</f>
        <v>0</v>
      </c>
      <c r="V74" s="44">
        <f t="shared" si="8"/>
        <v>0</v>
      </c>
      <c r="W74" s="44">
        <f>VLOOKUP($A74,'1v -ostali'!$A$14:AD$517,W$3,FALSE)/12</f>
        <v>0</v>
      </c>
      <c r="X74" s="44">
        <f>VLOOKUP($A74,'1v -ostali'!$A$14:AD$517,X$3,FALSE)</f>
        <v>0</v>
      </c>
      <c r="Y74" s="44">
        <f>VLOOKUP($A74,'1v -ostali'!$A$14:AD$517,Y$3,FALSE)</f>
        <v>0</v>
      </c>
      <c r="Z74" s="44">
        <f>VLOOKUP($A74,'1v -ostali'!$A$14:AD$517,Z$3,FALSE)</f>
        <v>0</v>
      </c>
      <c r="AA74" s="44">
        <f t="shared" si="9"/>
        <v>0</v>
      </c>
      <c r="AB74" s="44">
        <f>VLOOKUP($A74,'1v -ostali'!$A$14:AD$517,AB$3,FALSE)/12</f>
        <v>0</v>
      </c>
      <c r="AC74" s="44">
        <f>VLOOKUP($A74,'1v -ostali'!$A$14:AD$517,AC$3,FALSE)</f>
        <v>0</v>
      </c>
      <c r="AD74" s="44">
        <f>VLOOKUP($A74,'1v -ostali'!$A$14:AD$517,AD$3,FALSE)</f>
        <v>0</v>
      </c>
      <c r="AE74" s="44">
        <f>VLOOKUP($A74,'1v -ostali'!$A$14:AD$517,AE$3,FALSE)</f>
        <v>0</v>
      </c>
      <c r="AF74" s="44">
        <f t="shared" si="10"/>
        <v>0</v>
      </c>
      <c r="AG74" s="44">
        <f>VLOOKUP($A74,'1v -ostali'!$A$14:AD$517,AG$3,FALSE)/12</f>
        <v>0</v>
      </c>
      <c r="AH74" s="44">
        <f>VLOOKUP($A74,'1v -ostali'!$A$14:AD$517,AH$3,FALSE)</f>
        <v>0</v>
      </c>
      <c r="AI74" s="44">
        <f t="shared" si="11"/>
        <v>0</v>
      </c>
      <c r="AJ74" s="44">
        <f t="shared" si="12"/>
        <v>0</v>
      </c>
      <c r="AK74" s="44">
        <f>+IFERROR(AI74*(100+'1v -ostali'!$C$6)/100,"")</f>
        <v>0</v>
      </c>
      <c r="AL74" s="44">
        <f>+IFERROR(AJ74*(100+'1v -ostali'!$C$6)/100,"")</f>
        <v>0</v>
      </c>
    </row>
    <row r="75" spans="1:38">
      <c r="A75">
        <f>+IF(MAX(A$5:A74)+1&lt;=A$1,A74+1,0)</f>
        <v>0</v>
      </c>
      <c r="B75" s="249">
        <f t="shared" si="13"/>
        <v>0</v>
      </c>
      <c r="C75">
        <f t="shared" si="14"/>
        <v>0</v>
      </c>
      <c r="D75" s="419">
        <f t="shared" si="15"/>
        <v>0</v>
      </c>
      <c r="E75">
        <f>IF(A75=0,0,+VLOOKUP($A75,'1v -ostali'!$A$14:$R$517,E$3,FALSE))</f>
        <v>0</v>
      </c>
      <c r="G75">
        <f>+VLOOKUP($A75,'1v -ostali'!$A$14:$R$517,G$3,FALSE)</f>
        <v>0</v>
      </c>
      <c r="H75">
        <f>+VLOOKUP($A75,'1v -ostali'!$A$14:$R$517,H$3,FALSE)</f>
        <v>0</v>
      </c>
      <c r="I75">
        <f>+VLOOKUP($A75,'1v -ostali'!$A$14:R$517,I$3,FALSE)</f>
        <v>0</v>
      </c>
      <c r="J75">
        <f>+VLOOKUP($A75,'1v -ostali'!$A$14:R$517,J$3,FALSE)</f>
        <v>0</v>
      </c>
      <c r="K75">
        <f>+VLOOKUP($A75,'1v -ostali'!$A$14:R$517,K$3,FALSE)</f>
        <v>0</v>
      </c>
      <c r="L75" t="str">
        <f>+IF(K75&gt;0,VLOOKUP($A75,'1v -ostali'!$A$14:R$517,L$3,FALSE),"")</f>
        <v/>
      </c>
      <c r="M75" t="str">
        <f>+IF(K75&gt;0,VLOOKUP($A75,'1v -ostali'!$A$14:R$517,M$3,FALSE),"")</f>
        <v/>
      </c>
      <c r="N75">
        <f>+VLOOKUP($A75,'1v -ostali'!$A$14:R$517,K$3,FALSE)</f>
        <v>0</v>
      </c>
      <c r="O75">
        <f>IF(K75&gt;0,"",VLOOKUP($A75,'1v -ostali'!$A$14:R$517,O$3,FALSE))</f>
        <v>0</v>
      </c>
      <c r="P75">
        <f>IF(K75&gt;0,"",VLOOKUP($A75,'1v -ostali'!$A$14:R$517,P$3,FALSE))</f>
        <v>0</v>
      </c>
      <c r="T75" s="44">
        <f>VLOOKUP($A75,'1v -ostali'!$A$14:AD$517,T$3,FALSE)</f>
        <v>0</v>
      </c>
      <c r="U75" s="44">
        <f>VLOOKUP($A75,'1v -ostali'!$A$14:AD$517,U$3,FALSE)</f>
        <v>0</v>
      </c>
      <c r="V75" s="44">
        <f t="shared" si="8"/>
        <v>0</v>
      </c>
      <c r="W75" s="44">
        <f>VLOOKUP($A75,'1v -ostali'!$A$14:AD$517,W$3,FALSE)/12</f>
        <v>0</v>
      </c>
      <c r="X75" s="44">
        <f>VLOOKUP($A75,'1v -ostali'!$A$14:AD$517,X$3,FALSE)</f>
        <v>0</v>
      </c>
      <c r="Y75" s="44">
        <f>VLOOKUP($A75,'1v -ostali'!$A$14:AD$517,Y$3,FALSE)</f>
        <v>0</v>
      </c>
      <c r="Z75" s="44">
        <f>VLOOKUP($A75,'1v -ostali'!$A$14:AD$517,Z$3,FALSE)</f>
        <v>0</v>
      </c>
      <c r="AA75" s="44">
        <f t="shared" si="9"/>
        <v>0</v>
      </c>
      <c r="AB75" s="44">
        <f>VLOOKUP($A75,'1v -ostali'!$A$14:AD$517,AB$3,FALSE)/12</f>
        <v>0</v>
      </c>
      <c r="AC75" s="44">
        <f>VLOOKUP($A75,'1v -ostali'!$A$14:AD$517,AC$3,FALSE)</f>
        <v>0</v>
      </c>
      <c r="AD75" s="44">
        <f>VLOOKUP($A75,'1v -ostali'!$A$14:AD$517,AD$3,FALSE)</f>
        <v>0</v>
      </c>
      <c r="AE75" s="44">
        <f>VLOOKUP($A75,'1v -ostali'!$A$14:AD$517,AE$3,FALSE)</f>
        <v>0</v>
      </c>
      <c r="AF75" s="44">
        <f t="shared" si="10"/>
        <v>0</v>
      </c>
      <c r="AG75" s="44">
        <f>VLOOKUP($A75,'1v -ostali'!$A$14:AD$517,AG$3,FALSE)/12</f>
        <v>0</v>
      </c>
      <c r="AH75" s="44">
        <f>VLOOKUP($A75,'1v -ostali'!$A$14:AD$517,AH$3,FALSE)</f>
        <v>0</v>
      </c>
      <c r="AI75" s="44">
        <f t="shared" si="11"/>
        <v>0</v>
      </c>
      <c r="AJ75" s="44">
        <f t="shared" si="12"/>
        <v>0</v>
      </c>
      <c r="AK75" s="44">
        <f>+IFERROR(AI75*(100+'1v -ostali'!$C$6)/100,"")</f>
        <v>0</v>
      </c>
      <c r="AL75" s="44">
        <f>+IFERROR(AJ75*(100+'1v -ostali'!$C$6)/100,"")</f>
        <v>0</v>
      </c>
    </row>
    <row r="76" spans="1:38">
      <c r="A76">
        <f>+IF(MAX(A$5:A75)+1&lt;=A$1,A75+1,0)</f>
        <v>0</v>
      </c>
      <c r="B76" s="249">
        <f t="shared" si="13"/>
        <v>0</v>
      </c>
      <c r="C76">
        <f t="shared" si="14"/>
        <v>0</v>
      </c>
      <c r="D76" s="419">
        <f t="shared" si="15"/>
        <v>0</v>
      </c>
      <c r="E76">
        <f>IF(A76=0,0,+VLOOKUP($A76,'1v -ostali'!$A$14:$R$517,E$3,FALSE))</f>
        <v>0</v>
      </c>
      <c r="G76">
        <f>+VLOOKUP($A76,'1v -ostali'!$A$14:$R$517,G$3,FALSE)</f>
        <v>0</v>
      </c>
      <c r="H76">
        <f>+VLOOKUP($A76,'1v -ostali'!$A$14:$R$517,H$3,FALSE)</f>
        <v>0</v>
      </c>
      <c r="I76">
        <f>+VLOOKUP($A76,'1v -ostali'!$A$14:R$517,I$3,FALSE)</f>
        <v>0</v>
      </c>
      <c r="J76">
        <f>+VLOOKUP($A76,'1v -ostali'!$A$14:R$517,J$3,FALSE)</f>
        <v>0</v>
      </c>
      <c r="K76">
        <f>+VLOOKUP($A76,'1v -ostali'!$A$14:R$517,K$3,FALSE)</f>
        <v>0</v>
      </c>
      <c r="L76" t="str">
        <f>+IF(K76&gt;0,VLOOKUP($A76,'1v -ostali'!$A$14:R$517,L$3,FALSE),"")</f>
        <v/>
      </c>
      <c r="M76" t="str">
        <f>+IF(K76&gt;0,VLOOKUP($A76,'1v -ostali'!$A$14:R$517,M$3,FALSE),"")</f>
        <v/>
      </c>
      <c r="N76">
        <f>+VLOOKUP($A76,'1v -ostali'!$A$14:R$517,K$3,FALSE)</f>
        <v>0</v>
      </c>
      <c r="O76">
        <f>IF(K76&gt;0,"",VLOOKUP($A76,'1v -ostali'!$A$14:R$517,O$3,FALSE))</f>
        <v>0</v>
      </c>
      <c r="P76">
        <f>IF(K76&gt;0,"",VLOOKUP($A76,'1v -ostali'!$A$14:R$517,P$3,FALSE))</f>
        <v>0</v>
      </c>
      <c r="T76" s="44">
        <f>VLOOKUP($A76,'1v -ostali'!$A$14:AD$517,T$3,FALSE)</f>
        <v>0</v>
      </c>
      <c r="U76" s="44">
        <f>VLOOKUP($A76,'1v -ostali'!$A$14:AD$517,U$3,FALSE)</f>
        <v>0</v>
      </c>
      <c r="V76" s="44">
        <f t="shared" si="8"/>
        <v>0</v>
      </c>
      <c r="W76" s="44">
        <f>VLOOKUP($A76,'1v -ostali'!$A$14:AD$517,W$3,FALSE)/12</f>
        <v>0</v>
      </c>
      <c r="X76" s="44">
        <f>VLOOKUP($A76,'1v -ostali'!$A$14:AD$517,X$3,FALSE)</f>
        <v>0</v>
      </c>
      <c r="Y76" s="44">
        <f>VLOOKUP($A76,'1v -ostali'!$A$14:AD$517,Y$3,FALSE)</f>
        <v>0</v>
      </c>
      <c r="Z76" s="44">
        <f>VLOOKUP($A76,'1v -ostali'!$A$14:AD$517,Z$3,FALSE)</f>
        <v>0</v>
      </c>
      <c r="AA76" s="44">
        <f t="shared" si="9"/>
        <v>0</v>
      </c>
      <c r="AB76" s="44">
        <f>VLOOKUP($A76,'1v -ostali'!$A$14:AD$517,AB$3,FALSE)/12</f>
        <v>0</v>
      </c>
      <c r="AC76" s="44">
        <f>VLOOKUP($A76,'1v -ostali'!$A$14:AD$517,AC$3,FALSE)</f>
        <v>0</v>
      </c>
      <c r="AD76" s="44">
        <f>VLOOKUP($A76,'1v -ostali'!$A$14:AD$517,AD$3,FALSE)</f>
        <v>0</v>
      </c>
      <c r="AE76" s="44">
        <f>VLOOKUP($A76,'1v -ostali'!$A$14:AD$517,AE$3,FALSE)</f>
        <v>0</v>
      </c>
      <c r="AF76" s="44">
        <f t="shared" si="10"/>
        <v>0</v>
      </c>
      <c r="AG76" s="44">
        <f>VLOOKUP($A76,'1v -ostali'!$A$14:AD$517,AG$3,FALSE)/12</f>
        <v>0</v>
      </c>
      <c r="AH76" s="44">
        <f>VLOOKUP($A76,'1v -ostali'!$A$14:AD$517,AH$3,FALSE)</f>
        <v>0</v>
      </c>
      <c r="AI76" s="44">
        <f t="shared" si="11"/>
        <v>0</v>
      </c>
      <c r="AJ76" s="44">
        <f t="shared" si="12"/>
        <v>0</v>
      </c>
      <c r="AK76" s="44">
        <f>+IFERROR(AI76*(100+'1v -ostali'!$C$6)/100,"")</f>
        <v>0</v>
      </c>
      <c r="AL76" s="44">
        <f>+IFERROR(AJ76*(100+'1v -ostali'!$C$6)/100,"")</f>
        <v>0</v>
      </c>
    </row>
    <row r="77" spans="1:38">
      <c r="A77">
        <f>+IF(MAX(A$5:A76)+1&lt;=A$1,A76+1,0)</f>
        <v>0</v>
      </c>
      <c r="B77" s="249">
        <f t="shared" si="13"/>
        <v>0</v>
      </c>
      <c r="C77">
        <f t="shared" si="14"/>
        <v>0</v>
      </c>
      <c r="D77" s="419">
        <f t="shared" si="15"/>
        <v>0</v>
      </c>
      <c r="E77">
        <f>IF(A77=0,0,+VLOOKUP($A77,'1v -ostali'!$A$14:$R$517,E$3,FALSE))</f>
        <v>0</v>
      </c>
      <c r="G77">
        <f>+VLOOKUP($A77,'1v -ostali'!$A$14:$R$517,G$3,FALSE)</f>
        <v>0</v>
      </c>
      <c r="H77">
        <f>+VLOOKUP($A77,'1v -ostali'!$A$14:$R$517,H$3,FALSE)</f>
        <v>0</v>
      </c>
      <c r="I77">
        <f>+VLOOKUP($A77,'1v -ostali'!$A$14:R$517,I$3,FALSE)</f>
        <v>0</v>
      </c>
      <c r="J77">
        <f>+VLOOKUP($A77,'1v -ostali'!$A$14:R$517,J$3,FALSE)</f>
        <v>0</v>
      </c>
      <c r="K77">
        <f>+VLOOKUP($A77,'1v -ostali'!$A$14:R$517,K$3,FALSE)</f>
        <v>0</v>
      </c>
      <c r="L77" t="str">
        <f>+IF(K77&gt;0,VLOOKUP($A77,'1v -ostali'!$A$14:R$517,L$3,FALSE),"")</f>
        <v/>
      </c>
      <c r="M77" t="str">
        <f>+IF(K77&gt;0,VLOOKUP($A77,'1v -ostali'!$A$14:R$517,M$3,FALSE),"")</f>
        <v/>
      </c>
      <c r="N77">
        <f>+VLOOKUP($A77,'1v -ostali'!$A$14:R$517,K$3,FALSE)</f>
        <v>0</v>
      </c>
      <c r="O77">
        <f>IF(K77&gt;0,"",VLOOKUP($A77,'1v -ostali'!$A$14:R$517,O$3,FALSE))</f>
        <v>0</v>
      </c>
      <c r="P77">
        <f>IF(K77&gt;0,"",VLOOKUP($A77,'1v -ostali'!$A$14:R$517,P$3,FALSE))</f>
        <v>0</v>
      </c>
      <c r="T77" s="44">
        <f>VLOOKUP($A77,'1v -ostali'!$A$14:AD$517,T$3,FALSE)</f>
        <v>0</v>
      </c>
      <c r="U77" s="44">
        <f>VLOOKUP($A77,'1v -ostali'!$A$14:AD$517,U$3,FALSE)</f>
        <v>0</v>
      </c>
      <c r="V77" s="44">
        <f t="shared" si="8"/>
        <v>0</v>
      </c>
      <c r="W77" s="44">
        <f>VLOOKUP($A77,'1v -ostali'!$A$14:AD$517,W$3,FALSE)/12</f>
        <v>0</v>
      </c>
      <c r="X77" s="44">
        <f>VLOOKUP($A77,'1v -ostali'!$A$14:AD$517,X$3,FALSE)</f>
        <v>0</v>
      </c>
      <c r="Y77" s="44">
        <f>VLOOKUP($A77,'1v -ostali'!$A$14:AD$517,Y$3,FALSE)</f>
        <v>0</v>
      </c>
      <c r="Z77" s="44">
        <f>VLOOKUP($A77,'1v -ostali'!$A$14:AD$517,Z$3,FALSE)</f>
        <v>0</v>
      </c>
      <c r="AA77" s="44">
        <f t="shared" si="9"/>
        <v>0</v>
      </c>
      <c r="AB77" s="44">
        <f>VLOOKUP($A77,'1v -ostali'!$A$14:AD$517,AB$3,FALSE)/12</f>
        <v>0</v>
      </c>
      <c r="AC77" s="44">
        <f>VLOOKUP($A77,'1v -ostali'!$A$14:AD$517,AC$3,FALSE)</f>
        <v>0</v>
      </c>
      <c r="AD77" s="44">
        <f>VLOOKUP($A77,'1v -ostali'!$A$14:AD$517,AD$3,FALSE)</f>
        <v>0</v>
      </c>
      <c r="AE77" s="44">
        <f>VLOOKUP($A77,'1v -ostali'!$A$14:AD$517,AE$3,FALSE)</f>
        <v>0</v>
      </c>
      <c r="AF77" s="44">
        <f t="shared" si="10"/>
        <v>0</v>
      </c>
      <c r="AG77" s="44">
        <f>VLOOKUP($A77,'1v -ostali'!$A$14:AD$517,AG$3,FALSE)/12</f>
        <v>0</v>
      </c>
      <c r="AH77" s="44">
        <f>VLOOKUP($A77,'1v -ostali'!$A$14:AD$517,AH$3,FALSE)</f>
        <v>0</v>
      </c>
      <c r="AI77" s="44">
        <f t="shared" si="11"/>
        <v>0</v>
      </c>
      <c r="AJ77" s="44">
        <f t="shared" si="12"/>
        <v>0</v>
      </c>
      <c r="AK77" s="44">
        <f>+IFERROR(AI77*(100+'1v -ostali'!$C$6)/100,"")</f>
        <v>0</v>
      </c>
      <c r="AL77" s="44">
        <f>+IFERROR(AJ77*(100+'1v -ostali'!$C$6)/100,"")</f>
        <v>0</v>
      </c>
    </row>
    <row r="78" spans="1:38">
      <c r="A78">
        <f>+IF(MAX(A$5:A77)+1&lt;=A$1,A77+1,0)</f>
        <v>0</v>
      </c>
      <c r="B78" s="249">
        <f t="shared" si="13"/>
        <v>0</v>
      </c>
      <c r="C78">
        <f t="shared" si="14"/>
        <v>0</v>
      </c>
      <c r="D78" s="419">
        <f t="shared" si="15"/>
        <v>0</v>
      </c>
      <c r="E78">
        <f>IF(A78=0,0,+VLOOKUP($A78,'1v -ostali'!$A$14:$R$517,E$3,FALSE))</f>
        <v>0</v>
      </c>
      <c r="G78">
        <f>+VLOOKUP($A78,'1v -ostali'!$A$14:$R$517,G$3,FALSE)</f>
        <v>0</v>
      </c>
      <c r="H78">
        <f>+VLOOKUP($A78,'1v -ostali'!$A$14:$R$517,H$3,FALSE)</f>
        <v>0</v>
      </c>
      <c r="I78">
        <f>+VLOOKUP($A78,'1v -ostali'!$A$14:R$517,I$3,FALSE)</f>
        <v>0</v>
      </c>
      <c r="J78">
        <f>+VLOOKUP($A78,'1v -ostali'!$A$14:R$517,J$3,FALSE)</f>
        <v>0</v>
      </c>
      <c r="K78">
        <f>+VLOOKUP($A78,'1v -ostali'!$A$14:R$517,K$3,FALSE)</f>
        <v>0</v>
      </c>
      <c r="L78" t="str">
        <f>+IF(K78&gt;0,VLOOKUP($A78,'1v -ostali'!$A$14:R$517,L$3,FALSE),"")</f>
        <v/>
      </c>
      <c r="M78" t="str">
        <f>+IF(K78&gt;0,VLOOKUP($A78,'1v -ostali'!$A$14:R$517,M$3,FALSE),"")</f>
        <v/>
      </c>
      <c r="N78">
        <f>+VLOOKUP($A78,'1v -ostali'!$A$14:R$517,K$3,FALSE)</f>
        <v>0</v>
      </c>
      <c r="O78">
        <f>IF(K78&gt;0,"",VLOOKUP($A78,'1v -ostali'!$A$14:R$517,O$3,FALSE))</f>
        <v>0</v>
      </c>
      <c r="P78">
        <f>IF(K78&gt;0,"",VLOOKUP($A78,'1v -ostali'!$A$14:R$517,P$3,FALSE))</f>
        <v>0</v>
      </c>
      <c r="T78" s="44">
        <f>VLOOKUP($A78,'1v -ostali'!$A$14:AD$517,T$3,FALSE)</f>
        <v>0</v>
      </c>
      <c r="U78" s="44">
        <f>VLOOKUP($A78,'1v -ostali'!$A$14:AD$517,U$3,FALSE)</f>
        <v>0</v>
      </c>
      <c r="V78" s="44">
        <f t="shared" si="8"/>
        <v>0</v>
      </c>
      <c r="W78" s="44">
        <f>VLOOKUP($A78,'1v -ostali'!$A$14:AD$517,W$3,FALSE)/12</f>
        <v>0</v>
      </c>
      <c r="X78" s="44">
        <f>VLOOKUP($A78,'1v -ostali'!$A$14:AD$517,X$3,FALSE)</f>
        <v>0</v>
      </c>
      <c r="Y78" s="44">
        <f>VLOOKUP($A78,'1v -ostali'!$A$14:AD$517,Y$3,FALSE)</f>
        <v>0</v>
      </c>
      <c r="Z78" s="44">
        <f>VLOOKUP($A78,'1v -ostali'!$A$14:AD$517,Z$3,FALSE)</f>
        <v>0</v>
      </c>
      <c r="AA78" s="44">
        <f t="shared" si="9"/>
        <v>0</v>
      </c>
      <c r="AB78" s="44">
        <f>VLOOKUP($A78,'1v -ostali'!$A$14:AD$517,AB$3,FALSE)/12</f>
        <v>0</v>
      </c>
      <c r="AC78" s="44">
        <f>VLOOKUP($A78,'1v -ostali'!$A$14:AD$517,AC$3,FALSE)</f>
        <v>0</v>
      </c>
      <c r="AD78" s="44">
        <f>VLOOKUP($A78,'1v -ostali'!$A$14:AD$517,AD$3,FALSE)</f>
        <v>0</v>
      </c>
      <c r="AE78" s="44">
        <f>VLOOKUP($A78,'1v -ostali'!$A$14:AD$517,AE$3,FALSE)</f>
        <v>0</v>
      </c>
      <c r="AF78" s="44">
        <f t="shared" si="10"/>
        <v>0</v>
      </c>
      <c r="AG78" s="44">
        <f>VLOOKUP($A78,'1v -ostali'!$A$14:AD$517,AG$3,FALSE)/12</f>
        <v>0</v>
      </c>
      <c r="AH78" s="44">
        <f>VLOOKUP($A78,'1v -ostali'!$A$14:AD$517,AH$3,FALSE)</f>
        <v>0</v>
      </c>
      <c r="AI78" s="44">
        <f t="shared" si="11"/>
        <v>0</v>
      </c>
      <c r="AJ78" s="44">
        <f t="shared" si="12"/>
        <v>0</v>
      </c>
      <c r="AK78" s="44">
        <f>+IFERROR(AI78*(100+'1v -ostali'!$C$6)/100,"")</f>
        <v>0</v>
      </c>
      <c r="AL78" s="44">
        <f>+IFERROR(AJ78*(100+'1v -ostali'!$C$6)/100,"")</f>
        <v>0</v>
      </c>
    </row>
    <row r="79" spans="1:38">
      <c r="A79">
        <f>+IF(MAX(A$5:A78)+1&lt;=A$1,A78+1,0)</f>
        <v>0</v>
      </c>
      <c r="B79" s="249">
        <f t="shared" si="13"/>
        <v>0</v>
      </c>
      <c r="C79">
        <f t="shared" si="14"/>
        <v>0</v>
      </c>
      <c r="D79" s="419">
        <f t="shared" si="15"/>
        <v>0</v>
      </c>
      <c r="E79">
        <f>IF(A79=0,0,+VLOOKUP($A79,'1v -ostali'!$A$14:$R$517,E$3,FALSE))</f>
        <v>0</v>
      </c>
      <c r="G79">
        <f>+VLOOKUP($A79,'1v -ostali'!$A$14:$R$517,G$3,FALSE)</f>
        <v>0</v>
      </c>
      <c r="H79">
        <f>+VLOOKUP($A79,'1v -ostali'!$A$14:$R$517,H$3,FALSE)</f>
        <v>0</v>
      </c>
      <c r="I79">
        <f>+VLOOKUP($A79,'1v -ostali'!$A$14:R$517,I$3,FALSE)</f>
        <v>0</v>
      </c>
      <c r="J79">
        <f>+VLOOKUP($A79,'1v -ostali'!$A$14:R$517,J$3,FALSE)</f>
        <v>0</v>
      </c>
      <c r="K79">
        <f>+VLOOKUP($A79,'1v -ostali'!$A$14:R$517,K$3,FALSE)</f>
        <v>0</v>
      </c>
      <c r="L79" t="str">
        <f>+IF(K79&gt;0,VLOOKUP($A79,'1v -ostali'!$A$14:R$517,L$3,FALSE),"")</f>
        <v/>
      </c>
      <c r="M79" t="str">
        <f>+IF(K79&gt;0,VLOOKUP($A79,'1v -ostali'!$A$14:R$517,M$3,FALSE),"")</f>
        <v/>
      </c>
      <c r="N79">
        <f>+VLOOKUP($A79,'1v -ostali'!$A$14:R$517,K$3,FALSE)</f>
        <v>0</v>
      </c>
      <c r="O79">
        <f>IF(K79&gt;0,"",VLOOKUP($A79,'1v -ostali'!$A$14:R$517,O$3,FALSE))</f>
        <v>0</v>
      </c>
      <c r="P79">
        <f>IF(K79&gt;0,"",VLOOKUP($A79,'1v -ostali'!$A$14:R$517,P$3,FALSE))</f>
        <v>0</v>
      </c>
      <c r="T79" s="44">
        <f>VLOOKUP($A79,'1v -ostali'!$A$14:AD$517,T$3,FALSE)</f>
        <v>0</v>
      </c>
      <c r="U79" s="44">
        <f>VLOOKUP($A79,'1v -ostali'!$A$14:AD$517,U$3,FALSE)</f>
        <v>0</v>
      </c>
      <c r="V79" s="44">
        <f t="shared" si="8"/>
        <v>0</v>
      </c>
      <c r="W79" s="44">
        <f>VLOOKUP($A79,'1v -ostali'!$A$14:AD$517,W$3,FALSE)/12</f>
        <v>0</v>
      </c>
      <c r="X79" s="44">
        <f>VLOOKUP($A79,'1v -ostali'!$A$14:AD$517,X$3,FALSE)</f>
        <v>0</v>
      </c>
      <c r="Y79" s="44">
        <f>VLOOKUP($A79,'1v -ostali'!$A$14:AD$517,Y$3,FALSE)</f>
        <v>0</v>
      </c>
      <c r="Z79" s="44">
        <f>VLOOKUP($A79,'1v -ostali'!$A$14:AD$517,Z$3,FALSE)</f>
        <v>0</v>
      </c>
      <c r="AA79" s="44">
        <f t="shared" si="9"/>
        <v>0</v>
      </c>
      <c r="AB79" s="44">
        <f>VLOOKUP($A79,'1v -ostali'!$A$14:AD$517,AB$3,FALSE)/12</f>
        <v>0</v>
      </c>
      <c r="AC79" s="44">
        <f>VLOOKUP($A79,'1v -ostali'!$A$14:AD$517,AC$3,FALSE)</f>
        <v>0</v>
      </c>
      <c r="AD79" s="44">
        <f>VLOOKUP($A79,'1v -ostali'!$A$14:AD$517,AD$3,FALSE)</f>
        <v>0</v>
      </c>
      <c r="AE79" s="44">
        <f>VLOOKUP($A79,'1v -ostali'!$A$14:AD$517,AE$3,FALSE)</f>
        <v>0</v>
      </c>
      <c r="AF79" s="44">
        <f t="shared" si="10"/>
        <v>0</v>
      </c>
      <c r="AG79" s="44">
        <f>VLOOKUP($A79,'1v -ostali'!$A$14:AD$517,AG$3,FALSE)/12</f>
        <v>0</v>
      </c>
      <c r="AH79" s="44">
        <f>VLOOKUP($A79,'1v -ostali'!$A$14:AD$517,AH$3,FALSE)</f>
        <v>0</v>
      </c>
      <c r="AI79" s="44">
        <f t="shared" si="11"/>
        <v>0</v>
      </c>
      <c r="AJ79" s="44">
        <f t="shared" si="12"/>
        <v>0</v>
      </c>
      <c r="AK79" s="44">
        <f>+IFERROR(AI79*(100+'1v -ostali'!$C$6)/100,"")</f>
        <v>0</v>
      </c>
      <c r="AL79" s="44">
        <f>+IFERROR(AJ79*(100+'1v -ostali'!$C$6)/100,"")</f>
        <v>0</v>
      </c>
    </row>
    <row r="80" spans="1:38">
      <c r="A80">
        <f>+IF(MAX(A$5:A79)+1&lt;=A$1,A79+1,0)</f>
        <v>0</v>
      </c>
      <c r="B80" s="249">
        <f t="shared" si="13"/>
        <v>0</v>
      </c>
      <c r="C80">
        <f t="shared" si="14"/>
        <v>0</v>
      </c>
      <c r="D80" s="419">
        <f t="shared" si="15"/>
        <v>0</v>
      </c>
      <c r="E80">
        <f>IF(A80=0,0,+VLOOKUP($A80,'1v -ostali'!$A$14:$R$517,E$3,FALSE))</f>
        <v>0</v>
      </c>
      <c r="G80">
        <f>+VLOOKUP($A80,'1v -ostali'!$A$14:$R$517,G$3,FALSE)</f>
        <v>0</v>
      </c>
      <c r="H80">
        <f>+VLOOKUP($A80,'1v -ostali'!$A$14:$R$517,H$3,FALSE)</f>
        <v>0</v>
      </c>
      <c r="I80">
        <f>+VLOOKUP($A80,'1v -ostali'!$A$14:R$517,I$3,FALSE)</f>
        <v>0</v>
      </c>
      <c r="J80">
        <f>+VLOOKUP($A80,'1v -ostali'!$A$14:R$517,J$3,FALSE)</f>
        <v>0</v>
      </c>
      <c r="K80">
        <f>+VLOOKUP($A80,'1v -ostali'!$A$14:R$517,K$3,FALSE)</f>
        <v>0</v>
      </c>
      <c r="L80" t="str">
        <f>+IF(K80&gt;0,VLOOKUP($A80,'1v -ostali'!$A$14:R$517,L$3,FALSE),"")</f>
        <v/>
      </c>
      <c r="M80" t="str">
        <f>+IF(K80&gt;0,VLOOKUP($A80,'1v -ostali'!$A$14:R$517,M$3,FALSE),"")</f>
        <v/>
      </c>
      <c r="N80">
        <f>+VLOOKUP($A80,'1v -ostali'!$A$14:R$517,K$3,FALSE)</f>
        <v>0</v>
      </c>
      <c r="O80">
        <f>IF(K80&gt;0,"",VLOOKUP($A80,'1v -ostali'!$A$14:R$517,O$3,FALSE))</f>
        <v>0</v>
      </c>
      <c r="P80">
        <f>IF(K80&gt;0,"",VLOOKUP($A80,'1v -ostali'!$A$14:R$517,P$3,FALSE))</f>
        <v>0</v>
      </c>
      <c r="T80" s="44">
        <f>VLOOKUP($A80,'1v -ostali'!$A$14:AD$517,T$3,FALSE)</f>
        <v>0</v>
      </c>
      <c r="U80" s="44">
        <f>VLOOKUP($A80,'1v -ostali'!$A$14:AD$517,U$3,FALSE)</f>
        <v>0</v>
      </c>
      <c r="V80" s="44">
        <f t="shared" si="8"/>
        <v>0</v>
      </c>
      <c r="W80" s="44">
        <f>VLOOKUP($A80,'1v -ostali'!$A$14:AD$517,W$3,FALSE)/12</f>
        <v>0</v>
      </c>
      <c r="X80" s="44">
        <f>VLOOKUP($A80,'1v -ostali'!$A$14:AD$517,X$3,FALSE)</f>
        <v>0</v>
      </c>
      <c r="Y80" s="44">
        <f>VLOOKUP($A80,'1v -ostali'!$A$14:AD$517,Y$3,FALSE)</f>
        <v>0</v>
      </c>
      <c r="Z80" s="44">
        <f>VLOOKUP($A80,'1v -ostali'!$A$14:AD$517,Z$3,FALSE)</f>
        <v>0</v>
      </c>
      <c r="AA80" s="44">
        <f t="shared" si="9"/>
        <v>0</v>
      </c>
      <c r="AB80" s="44">
        <f>VLOOKUP($A80,'1v -ostali'!$A$14:AD$517,AB$3,FALSE)/12</f>
        <v>0</v>
      </c>
      <c r="AC80" s="44">
        <f>VLOOKUP($A80,'1v -ostali'!$A$14:AD$517,AC$3,FALSE)</f>
        <v>0</v>
      </c>
      <c r="AD80" s="44">
        <f>VLOOKUP($A80,'1v -ostali'!$A$14:AD$517,AD$3,FALSE)</f>
        <v>0</v>
      </c>
      <c r="AE80" s="44">
        <f>VLOOKUP($A80,'1v -ostali'!$A$14:AD$517,AE$3,FALSE)</f>
        <v>0</v>
      </c>
      <c r="AF80" s="44">
        <f t="shared" si="10"/>
        <v>0</v>
      </c>
      <c r="AG80" s="44">
        <f>VLOOKUP($A80,'1v -ostali'!$A$14:AD$517,AG$3,FALSE)/12</f>
        <v>0</v>
      </c>
      <c r="AH80" s="44">
        <f>VLOOKUP($A80,'1v -ostali'!$A$14:AD$517,AH$3,FALSE)</f>
        <v>0</v>
      </c>
      <c r="AI80" s="44">
        <f t="shared" si="11"/>
        <v>0</v>
      </c>
      <c r="AJ80" s="44">
        <f t="shared" si="12"/>
        <v>0</v>
      </c>
      <c r="AK80" s="44">
        <f>+IFERROR(AI80*(100+'1v -ostali'!$C$6)/100,"")</f>
        <v>0</v>
      </c>
      <c r="AL80" s="44">
        <f>+IFERROR(AJ80*(100+'1v -ostali'!$C$6)/100,"")</f>
        <v>0</v>
      </c>
    </row>
    <row r="81" spans="1:38">
      <c r="A81">
        <f>+IF(MAX(A$5:A80)+1&lt;=A$1,A80+1,0)</f>
        <v>0</v>
      </c>
      <c r="B81" s="249">
        <f t="shared" si="13"/>
        <v>0</v>
      </c>
      <c r="C81">
        <f t="shared" si="14"/>
        <v>0</v>
      </c>
      <c r="D81" s="419">
        <f t="shared" si="15"/>
        <v>0</v>
      </c>
      <c r="E81">
        <f>IF(A81=0,0,+VLOOKUP($A81,'1v -ostali'!$A$14:$R$517,E$3,FALSE))</f>
        <v>0</v>
      </c>
      <c r="G81">
        <f>+VLOOKUP($A81,'1v -ostali'!$A$14:$R$517,G$3,FALSE)</f>
        <v>0</v>
      </c>
      <c r="H81">
        <f>+VLOOKUP($A81,'1v -ostali'!$A$14:$R$517,H$3,FALSE)</f>
        <v>0</v>
      </c>
      <c r="I81">
        <f>+VLOOKUP($A81,'1v -ostali'!$A$14:R$517,I$3,FALSE)</f>
        <v>0</v>
      </c>
      <c r="J81">
        <f>+VLOOKUP($A81,'1v -ostali'!$A$14:R$517,J$3,FALSE)</f>
        <v>0</v>
      </c>
      <c r="K81">
        <f>+VLOOKUP($A81,'1v -ostali'!$A$14:R$517,K$3,FALSE)</f>
        <v>0</v>
      </c>
      <c r="L81" t="str">
        <f>+IF(K81&gt;0,VLOOKUP($A81,'1v -ostali'!$A$14:R$517,L$3,FALSE),"")</f>
        <v/>
      </c>
      <c r="M81" t="str">
        <f>+IF(K81&gt;0,VLOOKUP($A81,'1v -ostali'!$A$14:R$517,M$3,FALSE),"")</f>
        <v/>
      </c>
      <c r="N81">
        <f>+VLOOKUP($A81,'1v -ostali'!$A$14:R$517,K$3,FALSE)</f>
        <v>0</v>
      </c>
      <c r="O81">
        <f>IF(K81&gt;0,"",VLOOKUP($A81,'1v -ostali'!$A$14:R$517,O$3,FALSE))</f>
        <v>0</v>
      </c>
      <c r="P81">
        <f>IF(K81&gt;0,"",VLOOKUP($A81,'1v -ostali'!$A$14:R$517,P$3,FALSE))</f>
        <v>0</v>
      </c>
      <c r="T81" s="44">
        <f>VLOOKUP($A81,'1v -ostali'!$A$14:AD$517,T$3,FALSE)</f>
        <v>0</v>
      </c>
      <c r="U81" s="44">
        <f>VLOOKUP($A81,'1v -ostali'!$A$14:AD$517,U$3,FALSE)</f>
        <v>0</v>
      </c>
      <c r="V81" s="44">
        <f t="shared" si="8"/>
        <v>0</v>
      </c>
      <c r="W81" s="44">
        <f>VLOOKUP($A81,'1v -ostali'!$A$14:AD$517,W$3,FALSE)/12</f>
        <v>0</v>
      </c>
      <c r="X81" s="44">
        <f>VLOOKUP($A81,'1v -ostali'!$A$14:AD$517,X$3,FALSE)</f>
        <v>0</v>
      </c>
      <c r="Y81" s="44">
        <f>VLOOKUP($A81,'1v -ostali'!$A$14:AD$517,Y$3,FALSE)</f>
        <v>0</v>
      </c>
      <c r="Z81" s="44">
        <f>VLOOKUP($A81,'1v -ostali'!$A$14:AD$517,Z$3,FALSE)</f>
        <v>0</v>
      </c>
      <c r="AA81" s="44">
        <f t="shared" si="9"/>
        <v>0</v>
      </c>
      <c r="AB81" s="44">
        <f>VLOOKUP($A81,'1v -ostali'!$A$14:AD$517,AB$3,FALSE)/12</f>
        <v>0</v>
      </c>
      <c r="AC81" s="44">
        <f>VLOOKUP($A81,'1v -ostali'!$A$14:AD$517,AC$3,FALSE)</f>
        <v>0</v>
      </c>
      <c r="AD81" s="44">
        <f>VLOOKUP($A81,'1v -ostali'!$A$14:AD$517,AD$3,FALSE)</f>
        <v>0</v>
      </c>
      <c r="AE81" s="44">
        <f>VLOOKUP($A81,'1v -ostali'!$A$14:AD$517,AE$3,FALSE)</f>
        <v>0</v>
      </c>
      <c r="AF81" s="44">
        <f t="shared" si="10"/>
        <v>0</v>
      </c>
      <c r="AG81" s="44">
        <f>VLOOKUP($A81,'1v -ostali'!$A$14:AD$517,AG$3,FALSE)/12</f>
        <v>0</v>
      </c>
      <c r="AH81" s="44">
        <f>VLOOKUP($A81,'1v -ostali'!$A$14:AD$517,AH$3,FALSE)</f>
        <v>0</v>
      </c>
      <c r="AI81" s="44">
        <f t="shared" si="11"/>
        <v>0</v>
      </c>
      <c r="AJ81" s="44">
        <f t="shared" si="12"/>
        <v>0</v>
      </c>
      <c r="AK81" s="44">
        <f>+IFERROR(AI81*(100+'1v -ostali'!$C$6)/100,"")</f>
        <v>0</v>
      </c>
      <c r="AL81" s="44">
        <f>+IFERROR(AJ81*(100+'1v -ostali'!$C$6)/100,"")</f>
        <v>0</v>
      </c>
    </row>
    <row r="82" spans="1:38">
      <c r="A82">
        <f>+IF(MAX(A$5:A81)+1&lt;=A$1,A81+1,0)</f>
        <v>0</v>
      </c>
      <c r="B82" s="249">
        <f t="shared" si="13"/>
        <v>0</v>
      </c>
      <c r="C82">
        <f t="shared" si="14"/>
        <v>0</v>
      </c>
      <c r="D82" s="419">
        <f t="shared" si="15"/>
        <v>0</v>
      </c>
      <c r="E82">
        <f>IF(A82=0,0,+VLOOKUP($A82,'1v -ostali'!$A$14:$R$517,E$3,FALSE))</f>
        <v>0</v>
      </c>
      <c r="G82">
        <f>+VLOOKUP($A82,'1v -ostali'!$A$14:$R$517,G$3,FALSE)</f>
        <v>0</v>
      </c>
      <c r="H82">
        <f>+VLOOKUP($A82,'1v -ostali'!$A$14:$R$517,H$3,FALSE)</f>
        <v>0</v>
      </c>
      <c r="I82">
        <f>+VLOOKUP($A82,'1v -ostali'!$A$14:R$517,I$3,FALSE)</f>
        <v>0</v>
      </c>
      <c r="J82">
        <f>+VLOOKUP($A82,'1v -ostali'!$A$14:R$517,J$3,FALSE)</f>
        <v>0</v>
      </c>
      <c r="K82">
        <f>+VLOOKUP($A82,'1v -ostali'!$A$14:R$517,K$3,FALSE)</f>
        <v>0</v>
      </c>
      <c r="L82" t="str">
        <f>+IF(K82&gt;0,VLOOKUP($A82,'1v -ostali'!$A$14:R$517,L$3,FALSE),"")</f>
        <v/>
      </c>
      <c r="M82" t="str">
        <f>+IF(K82&gt;0,VLOOKUP($A82,'1v -ostali'!$A$14:R$517,M$3,FALSE),"")</f>
        <v/>
      </c>
      <c r="N82">
        <f>+VLOOKUP($A82,'1v -ostali'!$A$14:R$517,K$3,FALSE)</f>
        <v>0</v>
      </c>
      <c r="O82">
        <f>IF(K82&gt;0,"",VLOOKUP($A82,'1v -ostali'!$A$14:R$517,O$3,FALSE))</f>
        <v>0</v>
      </c>
      <c r="P82">
        <f>IF(K82&gt;0,"",VLOOKUP($A82,'1v -ostali'!$A$14:R$517,P$3,FALSE))</f>
        <v>0</v>
      </c>
      <c r="T82" s="44">
        <f>VLOOKUP($A82,'1v -ostali'!$A$14:AD$517,T$3,FALSE)</f>
        <v>0</v>
      </c>
      <c r="U82" s="44">
        <f>VLOOKUP($A82,'1v -ostali'!$A$14:AD$517,U$3,FALSE)</f>
        <v>0</v>
      </c>
      <c r="V82" s="44">
        <f t="shared" si="8"/>
        <v>0</v>
      </c>
      <c r="W82" s="44">
        <f>VLOOKUP($A82,'1v -ostali'!$A$14:AD$517,W$3,FALSE)/12</f>
        <v>0</v>
      </c>
      <c r="X82" s="44">
        <f>VLOOKUP($A82,'1v -ostali'!$A$14:AD$517,X$3,FALSE)</f>
        <v>0</v>
      </c>
      <c r="Y82" s="44">
        <f>VLOOKUP($A82,'1v -ostali'!$A$14:AD$517,Y$3,FALSE)</f>
        <v>0</v>
      </c>
      <c r="Z82" s="44">
        <f>VLOOKUP($A82,'1v -ostali'!$A$14:AD$517,Z$3,FALSE)</f>
        <v>0</v>
      </c>
      <c r="AA82" s="44">
        <f t="shared" si="9"/>
        <v>0</v>
      </c>
      <c r="AB82" s="44">
        <f>VLOOKUP($A82,'1v -ostali'!$A$14:AD$517,AB$3,FALSE)/12</f>
        <v>0</v>
      </c>
      <c r="AC82" s="44">
        <f>VLOOKUP($A82,'1v -ostali'!$A$14:AD$517,AC$3,FALSE)</f>
        <v>0</v>
      </c>
      <c r="AD82" s="44">
        <f>VLOOKUP($A82,'1v -ostali'!$A$14:AD$517,AD$3,FALSE)</f>
        <v>0</v>
      </c>
      <c r="AE82" s="44">
        <f>VLOOKUP($A82,'1v -ostali'!$A$14:AD$517,AE$3,FALSE)</f>
        <v>0</v>
      </c>
      <c r="AF82" s="44">
        <f t="shared" si="10"/>
        <v>0</v>
      </c>
      <c r="AG82" s="44">
        <f>VLOOKUP($A82,'1v -ostali'!$A$14:AD$517,AG$3,FALSE)/12</f>
        <v>0</v>
      </c>
      <c r="AH82" s="44">
        <f>VLOOKUP($A82,'1v -ostali'!$A$14:AD$517,AH$3,FALSE)</f>
        <v>0</v>
      </c>
      <c r="AI82" s="44">
        <f t="shared" si="11"/>
        <v>0</v>
      </c>
      <c r="AJ82" s="44">
        <f t="shared" si="12"/>
        <v>0</v>
      </c>
      <c r="AK82" s="44">
        <f>+IFERROR(AI82*(100+'1v -ostali'!$C$6)/100,"")</f>
        <v>0</v>
      </c>
      <c r="AL82" s="44">
        <f>+IFERROR(AJ82*(100+'1v -ostali'!$C$6)/100,"")</f>
        <v>0</v>
      </c>
    </row>
    <row r="83" spans="1:38">
      <c r="A83">
        <f>+IF(MAX(A$5:A82)+1&lt;=A$1,A82+1,0)</f>
        <v>0</v>
      </c>
      <c r="B83" s="249">
        <f t="shared" si="13"/>
        <v>0</v>
      </c>
      <c r="C83">
        <f t="shared" si="14"/>
        <v>0</v>
      </c>
      <c r="D83" s="419">
        <f t="shared" si="15"/>
        <v>0</v>
      </c>
      <c r="E83">
        <f>IF(A83=0,0,+VLOOKUP($A83,'1v -ostali'!$A$14:$R$517,E$3,FALSE))</f>
        <v>0</v>
      </c>
      <c r="G83">
        <f>+VLOOKUP($A83,'1v -ostali'!$A$14:$R$517,G$3,FALSE)</f>
        <v>0</v>
      </c>
      <c r="H83">
        <f>+VLOOKUP($A83,'1v -ostali'!$A$14:$R$517,H$3,FALSE)</f>
        <v>0</v>
      </c>
      <c r="I83">
        <f>+VLOOKUP($A83,'1v -ostali'!$A$14:R$517,I$3,FALSE)</f>
        <v>0</v>
      </c>
      <c r="J83">
        <f>+VLOOKUP($A83,'1v -ostali'!$A$14:R$517,J$3,FALSE)</f>
        <v>0</v>
      </c>
      <c r="K83">
        <f>+VLOOKUP($A83,'1v -ostali'!$A$14:R$517,K$3,FALSE)</f>
        <v>0</v>
      </c>
      <c r="L83" t="str">
        <f>+IF(K83&gt;0,VLOOKUP($A83,'1v -ostali'!$A$14:R$517,L$3,FALSE),"")</f>
        <v/>
      </c>
      <c r="M83" t="str">
        <f>+IF(K83&gt;0,VLOOKUP($A83,'1v -ostali'!$A$14:R$517,M$3,FALSE),"")</f>
        <v/>
      </c>
      <c r="N83">
        <f>+VLOOKUP($A83,'1v -ostali'!$A$14:R$517,K$3,FALSE)</f>
        <v>0</v>
      </c>
      <c r="O83">
        <f>IF(K83&gt;0,"",VLOOKUP($A83,'1v -ostali'!$A$14:R$517,O$3,FALSE))</f>
        <v>0</v>
      </c>
      <c r="P83">
        <f>IF(K83&gt;0,"",VLOOKUP($A83,'1v -ostali'!$A$14:R$517,P$3,FALSE))</f>
        <v>0</v>
      </c>
      <c r="T83" s="44">
        <f>VLOOKUP($A83,'1v -ostali'!$A$14:AD$517,T$3,FALSE)</f>
        <v>0</v>
      </c>
      <c r="U83" s="44">
        <f>VLOOKUP($A83,'1v -ostali'!$A$14:AD$517,U$3,FALSE)</f>
        <v>0</v>
      </c>
      <c r="V83" s="44">
        <f t="shared" si="8"/>
        <v>0</v>
      </c>
      <c r="W83" s="44">
        <f>VLOOKUP($A83,'1v -ostali'!$A$14:AD$517,W$3,FALSE)/12</f>
        <v>0</v>
      </c>
      <c r="X83" s="44">
        <f>VLOOKUP($A83,'1v -ostali'!$A$14:AD$517,X$3,FALSE)</f>
        <v>0</v>
      </c>
      <c r="Y83" s="44">
        <f>VLOOKUP($A83,'1v -ostali'!$A$14:AD$517,Y$3,FALSE)</f>
        <v>0</v>
      </c>
      <c r="Z83" s="44">
        <f>VLOOKUP($A83,'1v -ostali'!$A$14:AD$517,Z$3,FALSE)</f>
        <v>0</v>
      </c>
      <c r="AA83" s="44">
        <f t="shared" si="9"/>
        <v>0</v>
      </c>
      <c r="AB83" s="44">
        <f>VLOOKUP($A83,'1v -ostali'!$A$14:AD$517,AB$3,FALSE)/12</f>
        <v>0</v>
      </c>
      <c r="AC83" s="44">
        <f>VLOOKUP($A83,'1v -ostali'!$A$14:AD$517,AC$3,FALSE)</f>
        <v>0</v>
      </c>
      <c r="AD83" s="44">
        <f>VLOOKUP($A83,'1v -ostali'!$A$14:AD$517,AD$3,FALSE)</f>
        <v>0</v>
      </c>
      <c r="AE83" s="44">
        <f>VLOOKUP($A83,'1v -ostali'!$A$14:AD$517,AE$3,FALSE)</f>
        <v>0</v>
      </c>
      <c r="AF83" s="44">
        <f t="shared" si="10"/>
        <v>0</v>
      </c>
      <c r="AG83" s="44">
        <f>VLOOKUP($A83,'1v -ostali'!$A$14:AD$517,AG$3,FALSE)/12</f>
        <v>0</v>
      </c>
      <c r="AH83" s="44">
        <f>VLOOKUP($A83,'1v -ostali'!$A$14:AD$517,AH$3,FALSE)</f>
        <v>0</v>
      </c>
      <c r="AI83" s="44">
        <f t="shared" si="11"/>
        <v>0</v>
      </c>
      <c r="AJ83" s="44">
        <f t="shared" si="12"/>
        <v>0</v>
      </c>
      <c r="AK83" s="44">
        <f>+IFERROR(AI83*(100+'1v -ostali'!$C$6)/100,"")</f>
        <v>0</v>
      </c>
      <c r="AL83" s="44">
        <f>+IFERROR(AJ83*(100+'1v -ostali'!$C$6)/100,"")</f>
        <v>0</v>
      </c>
    </row>
    <row r="84" spans="1:38">
      <c r="A84">
        <f>+IF(MAX(A$5:A83)+1&lt;=A$1,A83+1,0)</f>
        <v>0</v>
      </c>
      <c r="B84" s="249">
        <f t="shared" ref="B84:B147" si="16">+IF(A84&gt;0,B83,0)</f>
        <v>0</v>
      </c>
      <c r="C84">
        <f t="shared" ref="C84:C147" si="17">+IF(B84&gt;0,C83,0)</f>
        <v>0</v>
      </c>
      <c r="D84" s="419">
        <f t="shared" ref="D84:D147" si="18">+IF(C84&gt;0,D83,0)</f>
        <v>0</v>
      </c>
      <c r="E84">
        <f>IF(A84=0,0,+VLOOKUP($A84,'1v -ostali'!$A$14:$R$517,E$3,FALSE))</f>
        <v>0</v>
      </c>
      <c r="G84">
        <f>+VLOOKUP($A84,'1v -ostali'!$A$14:$R$517,G$3,FALSE)</f>
        <v>0</v>
      </c>
      <c r="H84">
        <f>+VLOOKUP($A84,'1v -ostali'!$A$14:$R$517,H$3,FALSE)</f>
        <v>0</v>
      </c>
      <c r="I84">
        <f>+VLOOKUP($A84,'1v -ostali'!$A$14:R$517,I$3,FALSE)</f>
        <v>0</v>
      </c>
      <c r="J84">
        <f>+VLOOKUP($A84,'1v -ostali'!$A$14:R$517,J$3,FALSE)</f>
        <v>0</v>
      </c>
      <c r="K84">
        <f>+VLOOKUP($A84,'1v -ostali'!$A$14:R$517,K$3,FALSE)</f>
        <v>0</v>
      </c>
      <c r="L84" t="str">
        <f>+IF(K84&gt;0,VLOOKUP($A84,'1v -ostali'!$A$14:R$517,L$3,FALSE),"")</f>
        <v/>
      </c>
      <c r="M84" t="str">
        <f>+IF(K84&gt;0,VLOOKUP($A84,'1v -ostali'!$A$14:R$517,M$3,FALSE),"")</f>
        <v/>
      </c>
      <c r="N84">
        <f>+VLOOKUP($A84,'1v -ostali'!$A$14:R$517,K$3,FALSE)</f>
        <v>0</v>
      </c>
      <c r="O84">
        <f>IF(K84&gt;0,"",VLOOKUP($A84,'1v -ostali'!$A$14:R$517,O$3,FALSE))</f>
        <v>0</v>
      </c>
      <c r="P84">
        <f>IF(K84&gt;0,"",VLOOKUP($A84,'1v -ostali'!$A$14:R$517,P$3,FALSE))</f>
        <v>0</v>
      </c>
      <c r="T84" s="44">
        <f>VLOOKUP($A84,'1v -ostali'!$A$14:AD$517,T$3,FALSE)</f>
        <v>0</v>
      </c>
      <c r="U84" s="44">
        <f>VLOOKUP($A84,'1v -ostali'!$A$14:AD$517,U$3,FALSE)</f>
        <v>0</v>
      </c>
      <c r="V84" s="44">
        <f t="shared" si="8"/>
        <v>0</v>
      </c>
      <c r="W84" s="44">
        <f>VLOOKUP($A84,'1v -ostali'!$A$14:AD$517,W$3,FALSE)/12</f>
        <v>0</v>
      </c>
      <c r="X84" s="44">
        <f>VLOOKUP($A84,'1v -ostali'!$A$14:AD$517,X$3,FALSE)</f>
        <v>0</v>
      </c>
      <c r="Y84" s="44">
        <f>VLOOKUP($A84,'1v -ostali'!$A$14:AD$517,Y$3,FALSE)</f>
        <v>0</v>
      </c>
      <c r="Z84" s="44">
        <f>VLOOKUP($A84,'1v -ostali'!$A$14:AD$517,Z$3,FALSE)</f>
        <v>0</v>
      </c>
      <c r="AA84" s="44">
        <f t="shared" si="9"/>
        <v>0</v>
      </c>
      <c r="AB84" s="44">
        <f>VLOOKUP($A84,'1v -ostali'!$A$14:AD$517,AB$3,FALSE)/12</f>
        <v>0</v>
      </c>
      <c r="AC84" s="44">
        <f>VLOOKUP($A84,'1v -ostali'!$A$14:AD$517,AC$3,FALSE)</f>
        <v>0</v>
      </c>
      <c r="AD84" s="44">
        <f>VLOOKUP($A84,'1v -ostali'!$A$14:AD$517,AD$3,FALSE)</f>
        <v>0</v>
      </c>
      <c r="AE84" s="44">
        <f>VLOOKUP($A84,'1v -ostali'!$A$14:AD$517,AE$3,FALSE)</f>
        <v>0</v>
      </c>
      <c r="AF84" s="44">
        <f t="shared" si="10"/>
        <v>0</v>
      </c>
      <c r="AG84" s="44">
        <f>VLOOKUP($A84,'1v -ostali'!$A$14:AD$517,AG$3,FALSE)/12</f>
        <v>0</v>
      </c>
      <c r="AH84" s="44">
        <f>VLOOKUP($A84,'1v -ostali'!$A$14:AD$517,AH$3,FALSE)</f>
        <v>0</v>
      </c>
      <c r="AI84" s="44">
        <f t="shared" si="11"/>
        <v>0</v>
      </c>
      <c r="AJ84" s="44">
        <f t="shared" si="12"/>
        <v>0</v>
      </c>
      <c r="AK84" s="44">
        <f>+IFERROR(AI84*(100+'1v -ostali'!$C$6)/100,"")</f>
        <v>0</v>
      </c>
      <c r="AL84" s="44">
        <f>+IFERROR(AJ84*(100+'1v -ostali'!$C$6)/100,"")</f>
        <v>0</v>
      </c>
    </row>
    <row r="85" spans="1:38">
      <c r="A85">
        <f>+IF(MAX(A$5:A84)+1&lt;=A$1,A84+1,0)</f>
        <v>0</v>
      </c>
      <c r="B85" s="249">
        <f t="shared" si="16"/>
        <v>0</v>
      </c>
      <c r="C85">
        <f t="shared" si="17"/>
        <v>0</v>
      </c>
      <c r="D85" s="419">
        <f t="shared" si="18"/>
        <v>0</v>
      </c>
      <c r="E85">
        <f>IF(A85=0,0,+VLOOKUP($A85,'1v -ostali'!$A$14:$R$517,E$3,FALSE))</f>
        <v>0</v>
      </c>
      <c r="G85">
        <f>+VLOOKUP($A85,'1v -ostali'!$A$14:$R$517,G$3,FALSE)</f>
        <v>0</v>
      </c>
      <c r="H85">
        <f>+VLOOKUP($A85,'1v -ostali'!$A$14:$R$517,H$3,FALSE)</f>
        <v>0</v>
      </c>
      <c r="I85">
        <f>+VLOOKUP($A85,'1v -ostali'!$A$14:R$517,I$3,FALSE)</f>
        <v>0</v>
      </c>
      <c r="J85">
        <f>+VLOOKUP($A85,'1v -ostali'!$A$14:R$517,J$3,FALSE)</f>
        <v>0</v>
      </c>
      <c r="K85">
        <f>+VLOOKUP($A85,'1v -ostali'!$A$14:R$517,K$3,FALSE)</f>
        <v>0</v>
      </c>
      <c r="L85" t="str">
        <f>+IF(K85&gt;0,VLOOKUP($A85,'1v -ostali'!$A$14:R$517,L$3,FALSE),"")</f>
        <v/>
      </c>
      <c r="M85" t="str">
        <f>+IF(K85&gt;0,VLOOKUP($A85,'1v -ostali'!$A$14:R$517,M$3,FALSE),"")</f>
        <v/>
      </c>
      <c r="N85">
        <f>+VLOOKUP($A85,'1v -ostali'!$A$14:R$517,K$3,FALSE)</f>
        <v>0</v>
      </c>
      <c r="O85">
        <f>IF(K85&gt;0,"",VLOOKUP($A85,'1v -ostali'!$A$14:R$517,O$3,FALSE))</f>
        <v>0</v>
      </c>
      <c r="P85">
        <f>IF(K85&gt;0,"",VLOOKUP($A85,'1v -ostali'!$A$14:R$517,P$3,FALSE))</f>
        <v>0</v>
      </c>
      <c r="T85" s="44">
        <f>VLOOKUP($A85,'1v -ostali'!$A$14:AD$517,T$3,FALSE)</f>
        <v>0</v>
      </c>
      <c r="U85" s="44">
        <f>VLOOKUP($A85,'1v -ostali'!$A$14:AD$517,U$3,FALSE)</f>
        <v>0</v>
      </c>
      <c r="V85" s="44">
        <f t="shared" si="8"/>
        <v>0</v>
      </c>
      <c r="W85" s="44">
        <f>VLOOKUP($A85,'1v -ostali'!$A$14:AD$517,W$3,FALSE)/12</f>
        <v>0</v>
      </c>
      <c r="X85" s="44">
        <f>VLOOKUP($A85,'1v -ostali'!$A$14:AD$517,X$3,FALSE)</f>
        <v>0</v>
      </c>
      <c r="Y85" s="44">
        <f>VLOOKUP($A85,'1v -ostali'!$A$14:AD$517,Y$3,FALSE)</f>
        <v>0</v>
      </c>
      <c r="Z85" s="44">
        <f>VLOOKUP($A85,'1v -ostali'!$A$14:AD$517,Z$3,FALSE)</f>
        <v>0</v>
      </c>
      <c r="AA85" s="44">
        <f t="shared" si="9"/>
        <v>0</v>
      </c>
      <c r="AB85" s="44">
        <f>VLOOKUP($A85,'1v -ostali'!$A$14:AD$517,AB$3,FALSE)/12</f>
        <v>0</v>
      </c>
      <c r="AC85" s="44">
        <f>VLOOKUP($A85,'1v -ostali'!$A$14:AD$517,AC$3,FALSE)</f>
        <v>0</v>
      </c>
      <c r="AD85" s="44">
        <f>VLOOKUP($A85,'1v -ostali'!$A$14:AD$517,AD$3,FALSE)</f>
        <v>0</v>
      </c>
      <c r="AE85" s="44">
        <f>VLOOKUP($A85,'1v -ostali'!$A$14:AD$517,AE$3,FALSE)</f>
        <v>0</v>
      </c>
      <c r="AF85" s="44">
        <f t="shared" si="10"/>
        <v>0</v>
      </c>
      <c r="AG85" s="44">
        <f>VLOOKUP($A85,'1v -ostali'!$A$14:AD$517,AG$3,FALSE)/12</f>
        <v>0</v>
      </c>
      <c r="AH85" s="44">
        <f>VLOOKUP($A85,'1v -ostali'!$A$14:AD$517,AH$3,FALSE)</f>
        <v>0</v>
      </c>
      <c r="AI85" s="44">
        <f t="shared" si="11"/>
        <v>0</v>
      </c>
      <c r="AJ85" s="44">
        <f t="shared" si="12"/>
        <v>0</v>
      </c>
      <c r="AK85" s="44">
        <f>+IFERROR(AI85*(100+'1v -ostali'!$C$6)/100,"")</f>
        <v>0</v>
      </c>
      <c r="AL85" s="44">
        <f>+IFERROR(AJ85*(100+'1v -ostali'!$C$6)/100,"")</f>
        <v>0</v>
      </c>
    </row>
    <row r="86" spans="1:38">
      <c r="A86">
        <f>+IF(MAX(A$5:A85)+1&lt;=A$1,A85+1,0)</f>
        <v>0</v>
      </c>
      <c r="B86" s="249">
        <f t="shared" si="16"/>
        <v>0</v>
      </c>
      <c r="C86">
        <f t="shared" si="17"/>
        <v>0</v>
      </c>
      <c r="D86" s="419">
        <f t="shared" si="18"/>
        <v>0</v>
      </c>
      <c r="E86">
        <f>IF(A86=0,0,+VLOOKUP($A86,'1v -ostali'!$A$14:$R$517,E$3,FALSE))</f>
        <v>0</v>
      </c>
      <c r="G86">
        <f>+VLOOKUP($A86,'1v -ostali'!$A$14:$R$517,G$3,FALSE)</f>
        <v>0</v>
      </c>
      <c r="H86">
        <f>+VLOOKUP($A86,'1v -ostali'!$A$14:$R$517,H$3,FALSE)</f>
        <v>0</v>
      </c>
      <c r="I86">
        <f>+VLOOKUP($A86,'1v -ostali'!$A$14:R$517,I$3,FALSE)</f>
        <v>0</v>
      </c>
      <c r="J86">
        <f>+VLOOKUP($A86,'1v -ostali'!$A$14:R$517,J$3,FALSE)</f>
        <v>0</v>
      </c>
      <c r="K86">
        <f>+VLOOKUP($A86,'1v -ostali'!$A$14:R$517,K$3,FALSE)</f>
        <v>0</v>
      </c>
      <c r="L86" t="str">
        <f>+IF(K86&gt;0,VLOOKUP($A86,'1v -ostali'!$A$14:R$517,L$3,FALSE),"")</f>
        <v/>
      </c>
      <c r="M86" t="str">
        <f>+IF(K86&gt;0,VLOOKUP($A86,'1v -ostali'!$A$14:R$517,M$3,FALSE),"")</f>
        <v/>
      </c>
      <c r="N86">
        <f>+VLOOKUP($A86,'1v -ostali'!$A$14:R$517,K$3,FALSE)</f>
        <v>0</v>
      </c>
      <c r="O86">
        <f>IF(K86&gt;0,"",VLOOKUP($A86,'1v -ostali'!$A$14:R$517,O$3,FALSE))</f>
        <v>0</v>
      </c>
      <c r="P86">
        <f>IF(K86&gt;0,"",VLOOKUP($A86,'1v -ostali'!$A$14:R$517,P$3,FALSE))</f>
        <v>0</v>
      </c>
      <c r="T86" s="44">
        <f>VLOOKUP($A86,'1v -ostali'!$A$14:AD$517,T$3,FALSE)</f>
        <v>0</v>
      </c>
      <c r="U86" s="44">
        <f>VLOOKUP($A86,'1v -ostali'!$A$14:AD$517,U$3,FALSE)</f>
        <v>0</v>
      </c>
      <c r="V86" s="44">
        <f t="shared" si="8"/>
        <v>0</v>
      </c>
      <c r="W86" s="44">
        <f>VLOOKUP($A86,'1v -ostali'!$A$14:AD$517,W$3,FALSE)/12</f>
        <v>0</v>
      </c>
      <c r="X86" s="44">
        <f>VLOOKUP($A86,'1v -ostali'!$A$14:AD$517,X$3,FALSE)</f>
        <v>0</v>
      </c>
      <c r="Y86" s="44">
        <f>VLOOKUP($A86,'1v -ostali'!$A$14:AD$517,Y$3,FALSE)</f>
        <v>0</v>
      </c>
      <c r="Z86" s="44">
        <f>VLOOKUP($A86,'1v -ostali'!$A$14:AD$517,Z$3,FALSE)</f>
        <v>0</v>
      </c>
      <c r="AA86" s="44">
        <f t="shared" si="9"/>
        <v>0</v>
      </c>
      <c r="AB86" s="44">
        <f>VLOOKUP($A86,'1v -ostali'!$A$14:AD$517,AB$3,FALSE)/12</f>
        <v>0</v>
      </c>
      <c r="AC86" s="44">
        <f>VLOOKUP($A86,'1v -ostali'!$A$14:AD$517,AC$3,FALSE)</f>
        <v>0</v>
      </c>
      <c r="AD86" s="44">
        <f>VLOOKUP($A86,'1v -ostali'!$A$14:AD$517,AD$3,FALSE)</f>
        <v>0</v>
      </c>
      <c r="AE86" s="44">
        <f>VLOOKUP($A86,'1v -ostali'!$A$14:AD$517,AE$3,FALSE)</f>
        <v>0</v>
      </c>
      <c r="AF86" s="44">
        <f t="shared" si="10"/>
        <v>0</v>
      </c>
      <c r="AG86" s="44">
        <f>VLOOKUP($A86,'1v -ostali'!$A$14:AD$517,AG$3,FALSE)/12</f>
        <v>0</v>
      </c>
      <c r="AH86" s="44">
        <f>VLOOKUP($A86,'1v -ostali'!$A$14:AD$517,AH$3,FALSE)</f>
        <v>0</v>
      </c>
      <c r="AI86" s="44">
        <f t="shared" si="11"/>
        <v>0</v>
      </c>
      <c r="AJ86" s="44">
        <f t="shared" si="12"/>
        <v>0</v>
      </c>
      <c r="AK86" s="44">
        <f>+IFERROR(AI86*(100+'1v -ostali'!$C$6)/100,"")</f>
        <v>0</v>
      </c>
      <c r="AL86" s="44">
        <f>+IFERROR(AJ86*(100+'1v -ostali'!$C$6)/100,"")</f>
        <v>0</v>
      </c>
    </row>
    <row r="87" spans="1:38">
      <c r="A87">
        <f>+IF(MAX(A$5:A86)+1&lt;=A$1,A86+1,0)</f>
        <v>0</v>
      </c>
      <c r="B87" s="249">
        <f t="shared" si="16"/>
        <v>0</v>
      </c>
      <c r="C87">
        <f t="shared" si="17"/>
        <v>0</v>
      </c>
      <c r="D87" s="419">
        <f t="shared" si="18"/>
        <v>0</v>
      </c>
      <c r="E87">
        <f>IF(A87=0,0,+VLOOKUP($A87,'1v -ostali'!$A$14:$R$517,E$3,FALSE))</f>
        <v>0</v>
      </c>
      <c r="G87">
        <f>+VLOOKUP($A87,'1v -ostali'!$A$14:$R$517,G$3,FALSE)</f>
        <v>0</v>
      </c>
      <c r="H87">
        <f>+VLOOKUP($A87,'1v -ostali'!$A$14:$R$517,H$3,FALSE)</f>
        <v>0</v>
      </c>
      <c r="I87">
        <f>+VLOOKUP($A87,'1v -ostali'!$A$14:R$517,I$3,FALSE)</f>
        <v>0</v>
      </c>
      <c r="J87">
        <f>+VLOOKUP($A87,'1v -ostali'!$A$14:R$517,J$3,FALSE)</f>
        <v>0</v>
      </c>
      <c r="K87">
        <f>+VLOOKUP($A87,'1v -ostali'!$A$14:R$517,K$3,FALSE)</f>
        <v>0</v>
      </c>
      <c r="L87" t="str">
        <f>+IF(K87&gt;0,VLOOKUP($A87,'1v -ostali'!$A$14:R$517,L$3,FALSE),"")</f>
        <v/>
      </c>
      <c r="M87" t="str">
        <f>+IF(K87&gt;0,VLOOKUP($A87,'1v -ostali'!$A$14:R$517,M$3,FALSE),"")</f>
        <v/>
      </c>
      <c r="N87">
        <f>+VLOOKUP($A87,'1v -ostali'!$A$14:R$517,K$3,FALSE)</f>
        <v>0</v>
      </c>
      <c r="O87">
        <f>IF(K87&gt;0,"",VLOOKUP($A87,'1v -ostali'!$A$14:R$517,O$3,FALSE))</f>
        <v>0</v>
      </c>
      <c r="P87">
        <f>IF(K87&gt;0,"",VLOOKUP($A87,'1v -ostali'!$A$14:R$517,P$3,FALSE))</f>
        <v>0</v>
      </c>
      <c r="T87" s="44">
        <f>VLOOKUP($A87,'1v -ostali'!$A$14:AD$517,T$3,FALSE)</f>
        <v>0</v>
      </c>
      <c r="U87" s="44">
        <f>VLOOKUP($A87,'1v -ostali'!$A$14:AD$517,U$3,FALSE)</f>
        <v>0</v>
      </c>
      <c r="V87" s="44">
        <f t="shared" si="8"/>
        <v>0</v>
      </c>
      <c r="W87" s="44">
        <f>VLOOKUP($A87,'1v -ostali'!$A$14:AD$517,W$3,FALSE)/12</f>
        <v>0</v>
      </c>
      <c r="X87" s="44">
        <f>VLOOKUP($A87,'1v -ostali'!$A$14:AD$517,X$3,FALSE)</f>
        <v>0</v>
      </c>
      <c r="Y87" s="44">
        <f>VLOOKUP($A87,'1v -ostali'!$A$14:AD$517,Y$3,FALSE)</f>
        <v>0</v>
      </c>
      <c r="Z87" s="44">
        <f>VLOOKUP($A87,'1v -ostali'!$A$14:AD$517,Z$3,FALSE)</f>
        <v>0</v>
      </c>
      <c r="AA87" s="44">
        <f t="shared" si="9"/>
        <v>0</v>
      </c>
      <c r="AB87" s="44">
        <f>VLOOKUP($A87,'1v -ostali'!$A$14:AD$517,AB$3,FALSE)/12</f>
        <v>0</v>
      </c>
      <c r="AC87" s="44">
        <f>VLOOKUP($A87,'1v -ostali'!$A$14:AD$517,AC$3,FALSE)</f>
        <v>0</v>
      </c>
      <c r="AD87" s="44">
        <f>VLOOKUP($A87,'1v -ostali'!$A$14:AD$517,AD$3,FALSE)</f>
        <v>0</v>
      </c>
      <c r="AE87" s="44">
        <f>VLOOKUP($A87,'1v -ostali'!$A$14:AD$517,AE$3,FALSE)</f>
        <v>0</v>
      </c>
      <c r="AF87" s="44">
        <f t="shared" si="10"/>
        <v>0</v>
      </c>
      <c r="AG87" s="44">
        <f>VLOOKUP($A87,'1v -ostali'!$A$14:AD$517,AG$3,FALSE)/12</f>
        <v>0</v>
      </c>
      <c r="AH87" s="44">
        <f>VLOOKUP($A87,'1v -ostali'!$A$14:AD$517,AH$3,FALSE)</f>
        <v>0</v>
      </c>
      <c r="AI87" s="44">
        <f t="shared" si="11"/>
        <v>0</v>
      </c>
      <c r="AJ87" s="44">
        <f t="shared" si="12"/>
        <v>0</v>
      </c>
      <c r="AK87" s="44">
        <f>+IFERROR(AI87*(100+'1v -ostali'!$C$6)/100,"")</f>
        <v>0</v>
      </c>
      <c r="AL87" s="44">
        <f>+IFERROR(AJ87*(100+'1v -ostali'!$C$6)/100,"")</f>
        <v>0</v>
      </c>
    </row>
    <row r="88" spans="1:38">
      <c r="A88">
        <f>+IF(MAX(A$5:A87)+1&lt;=A$1,A87+1,0)</f>
        <v>0</v>
      </c>
      <c r="B88" s="249">
        <f t="shared" si="16"/>
        <v>0</v>
      </c>
      <c r="C88">
        <f t="shared" si="17"/>
        <v>0</v>
      </c>
      <c r="D88" s="419">
        <f t="shared" si="18"/>
        <v>0</v>
      </c>
      <c r="E88">
        <f>IF(A88=0,0,+VLOOKUP($A88,'1v -ostali'!$A$14:$R$517,E$3,FALSE))</f>
        <v>0</v>
      </c>
      <c r="G88">
        <f>+VLOOKUP($A88,'1v -ostali'!$A$14:$R$517,G$3,FALSE)</f>
        <v>0</v>
      </c>
      <c r="H88">
        <f>+VLOOKUP($A88,'1v -ostali'!$A$14:$R$517,H$3,FALSE)</f>
        <v>0</v>
      </c>
      <c r="I88">
        <f>+VLOOKUP($A88,'1v -ostali'!$A$14:R$517,I$3,FALSE)</f>
        <v>0</v>
      </c>
      <c r="J88">
        <f>+VLOOKUP($A88,'1v -ostali'!$A$14:R$517,J$3,FALSE)</f>
        <v>0</v>
      </c>
      <c r="K88">
        <f>+VLOOKUP($A88,'1v -ostali'!$A$14:R$517,K$3,FALSE)</f>
        <v>0</v>
      </c>
      <c r="L88" t="str">
        <f>+IF(K88&gt;0,VLOOKUP($A88,'1v -ostali'!$A$14:R$517,L$3,FALSE),"")</f>
        <v/>
      </c>
      <c r="M88" t="str">
        <f>+IF(K88&gt;0,VLOOKUP($A88,'1v -ostali'!$A$14:R$517,M$3,FALSE),"")</f>
        <v/>
      </c>
      <c r="N88">
        <f>+VLOOKUP($A88,'1v -ostali'!$A$14:R$517,K$3,FALSE)</f>
        <v>0</v>
      </c>
      <c r="O88">
        <f>IF(K88&gt;0,"",VLOOKUP($A88,'1v -ostali'!$A$14:R$517,O$3,FALSE))</f>
        <v>0</v>
      </c>
      <c r="P88">
        <f>IF(K88&gt;0,"",VLOOKUP($A88,'1v -ostali'!$A$14:R$517,P$3,FALSE))</f>
        <v>0</v>
      </c>
      <c r="T88" s="44">
        <f>VLOOKUP($A88,'1v -ostali'!$A$14:AD$517,T$3,FALSE)</f>
        <v>0</v>
      </c>
      <c r="U88" s="44">
        <f>VLOOKUP($A88,'1v -ostali'!$A$14:AD$517,U$3,FALSE)</f>
        <v>0</v>
      </c>
      <c r="V88" s="44">
        <f t="shared" si="8"/>
        <v>0</v>
      </c>
      <c r="W88" s="44">
        <f>VLOOKUP($A88,'1v -ostali'!$A$14:AD$517,W$3,FALSE)/12</f>
        <v>0</v>
      </c>
      <c r="X88" s="44">
        <f>VLOOKUP($A88,'1v -ostali'!$A$14:AD$517,X$3,FALSE)</f>
        <v>0</v>
      </c>
      <c r="Y88" s="44">
        <f>VLOOKUP($A88,'1v -ostali'!$A$14:AD$517,Y$3,FALSE)</f>
        <v>0</v>
      </c>
      <c r="Z88" s="44">
        <f>VLOOKUP($A88,'1v -ostali'!$A$14:AD$517,Z$3,FALSE)</f>
        <v>0</v>
      </c>
      <c r="AA88" s="44">
        <f t="shared" si="9"/>
        <v>0</v>
      </c>
      <c r="AB88" s="44">
        <f>VLOOKUP($A88,'1v -ostali'!$A$14:AD$517,AB$3,FALSE)/12</f>
        <v>0</v>
      </c>
      <c r="AC88" s="44">
        <f>VLOOKUP($A88,'1v -ostali'!$A$14:AD$517,AC$3,FALSE)</f>
        <v>0</v>
      </c>
      <c r="AD88" s="44">
        <f>VLOOKUP($A88,'1v -ostali'!$A$14:AD$517,AD$3,FALSE)</f>
        <v>0</v>
      </c>
      <c r="AE88" s="44">
        <f>VLOOKUP($A88,'1v -ostali'!$A$14:AD$517,AE$3,FALSE)</f>
        <v>0</v>
      </c>
      <c r="AF88" s="44">
        <f t="shared" si="10"/>
        <v>0</v>
      </c>
      <c r="AG88" s="44">
        <f>VLOOKUP($A88,'1v -ostali'!$A$14:AD$517,AG$3,FALSE)/12</f>
        <v>0</v>
      </c>
      <c r="AH88" s="44">
        <f>VLOOKUP($A88,'1v -ostali'!$A$14:AD$517,AH$3,FALSE)</f>
        <v>0</v>
      </c>
      <c r="AI88" s="44">
        <f t="shared" si="11"/>
        <v>0</v>
      </c>
      <c r="AJ88" s="44">
        <f t="shared" si="12"/>
        <v>0</v>
      </c>
      <c r="AK88" s="44">
        <f>+IFERROR(AI88*(100+'1v -ostali'!$C$6)/100,"")</f>
        <v>0</v>
      </c>
      <c r="AL88" s="44">
        <f>+IFERROR(AJ88*(100+'1v -ostali'!$C$6)/100,"")</f>
        <v>0</v>
      </c>
    </row>
    <row r="89" spans="1:38">
      <c r="A89">
        <f>+IF(MAX(A$5:A88)+1&lt;=A$1,A88+1,0)</f>
        <v>0</v>
      </c>
      <c r="B89" s="249">
        <f t="shared" si="16"/>
        <v>0</v>
      </c>
      <c r="C89">
        <f t="shared" si="17"/>
        <v>0</v>
      </c>
      <c r="D89" s="419">
        <f t="shared" si="18"/>
        <v>0</v>
      </c>
      <c r="E89">
        <f>IF(A89=0,0,+VLOOKUP($A89,'1v -ostali'!$A$14:$R$517,E$3,FALSE))</f>
        <v>0</v>
      </c>
      <c r="G89">
        <f>+VLOOKUP($A89,'1v -ostali'!$A$14:$R$517,G$3,FALSE)</f>
        <v>0</v>
      </c>
      <c r="H89">
        <f>+VLOOKUP($A89,'1v -ostali'!$A$14:$R$517,H$3,FALSE)</f>
        <v>0</v>
      </c>
      <c r="I89">
        <f>+VLOOKUP($A89,'1v -ostali'!$A$14:R$517,I$3,FALSE)</f>
        <v>0</v>
      </c>
      <c r="J89">
        <f>+VLOOKUP($A89,'1v -ostali'!$A$14:R$517,J$3,FALSE)</f>
        <v>0</v>
      </c>
      <c r="K89">
        <f>+VLOOKUP($A89,'1v -ostali'!$A$14:R$517,K$3,FALSE)</f>
        <v>0</v>
      </c>
      <c r="L89" t="str">
        <f>+IF(K89&gt;0,VLOOKUP($A89,'1v -ostali'!$A$14:R$517,L$3,FALSE),"")</f>
        <v/>
      </c>
      <c r="M89" t="str">
        <f>+IF(K89&gt;0,VLOOKUP($A89,'1v -ostali'!$A$14:R$517,M$3,FALSE),"")</f>
        <v/>
      </c>
      <c r="N89">
        <f>+VLOOKUP($A89,'1v -ostali'!$A$14:R$517,K$3,FALSE)</f>
        <v>0</v>
      </c>
      <c r="O89">
        <f>IF(K89&gt;0,"",VLOOKUP($A89,'1v -ostali'!$A$14:R$517,O$3,FALSE))</f>
        <v>0</v>
      </c>
      <c r="P89">
        <f>IF(K89&gt;0,"",VLOOKUP($A89,'1v -ostali'!$A$14:R$517,P$3,FALSE))</f>
        <v>0</v>
      </c>
      <c r="T89" s="44">
        <f>VLOOKUP($A89,'1v -ostali'!$A$14:AD$517,T$3,FALSE)</f>
        <v>0</v>
      </c>
      <c r="U89" s="44">
        <f>VLOOKUP($A89,'1v -ostali'!$A$14:AD$517,U$3,FALSE)</f>
        <v>0</v>
      </c>
      <c r="V89" s="44">
        <f t="shared" si="8"/>
        <v>0</v>
      </c>
      <c r="W89" s="44">
        <f>VLOOKUP($A89,'1v -ostali'!$A$14:AD$517,W$3,FALSE)/12</f>
        <v>0</v>
      </c>
      <c r="X89" s="44">
        <f>VLOOKUP($A89,'1v -ostali'!$A$14:AD$517,X$3,FALSE)</f>
        <v>0</v>
      </c>
      <c r="Y89" s="44">
        <f>VLOOKUP($A89,'1v -ostali'!$A$14:AD$517,Y$3,FALSE)</f>
        <v>0</v>
      </c>
      <c r="Z89" s="44">
        <f>VLOOKUP($A89,'1v -ostali'!$A$14:AD$517,Z$3,FALSE)</f>
        <v>0</v>
      </c>
      <c r="AA89" s="44">
        <f t="shared" si="9"/>
        <v>0</v>
      </c>
      <c r="AB89" s="44">
        <f>VLOOKUP($A89,'1v -ostali'!$A$14:AD$517,AB$3,FALSE)/12</f>
        <v>0</v>
      </c>
      <c r="AC89" s="44">
        <f>VLOOKUP($A89,'1v -ostali'!$A$14:AD$517,AC$3,FALSE)</f>
        <v>0</v>
      </c>
      <c r="AD89" s="44">
        <f>VLOOKUP($A89,'1v -ostali'!$A$14:AD$517,AD$3,FALSE)</f>
        <v>0</v>
      </c>
      <c r="AE89" s="44">
        <f>VLOOKUP($A89,'1v -ostali'!$A$14:AD$517,AE$3,FALSE)</f>
        <v>0</v>
      </c>
      <c r="AF89" s="44">
        <f t="shared" si="10"/>
        <v>0</v>
      </c>
      <c r="AG89" s="44">
        <f>VLOOKUP($A89,'1v -ostali'!$A$14:AD$517,AG$3,FALSE)/12</f>
        <v>0</v>
      </c>
      <c r="AH89" s="44">
        <f>VLOOKUP($A89,'1v -ostali'!$A$14:AD$517,AH$3,FALSE)</f>
        <v>0</v>
      </c>
      <c r="AI89" s="44">
        <f t="shared" si="11"/>
        <v>0</v>
      </c>
      <c r="AJ89" s="44">
        <f t="shared" si="12"/>
        <v>0</v>
      </c>
      <c r="AK89" s="44">
        <f>+IFERROR(AI89*(100+'1v -ostali'!$C$6)/100,"")</f>
        <v>0</v>
      </c>
      <c r="AL89" s="44">
        <f>+IFERROR(AJ89*(100+'1v -ostali'!$C$6)/100,"")</f>
        <v>0</v>
      </c>
    </row>
    <row r="90" spans="1:38">
      <c r="A90">
        <f>+IF(MAX(A$5:A89)+1&lt;=A$1,A89+1,0)</f>
        <v>0</v>
      </c>
      <c r="B90" s="249">
        <f t="shared" si="16"/>
        <v>0</v>
      </c>
      <c r="C90">
        <f t="shared" si="17"/>
        <v>0</v>
      </c>
      <c r="D90" s="419">
        <f t="shared" si="18"/>
        <v>0</v>
      </c>
      <c r="E90">
        <f>IF(A90=0,0,+VLOOKUP($A90,'1v -ostali'!$A$14:$R$517,E$3,FALSE))</f>
        <v>0</v>
      </c>
      <c r="G90">
        <f>+VLOOKUP($A90,'1v -ostali'!$A$14:$R$517,G$3,FALSE)</f>
        <v>0</v>
      </c>
      <c r="H90">
        <f>+VLOOKUP($A90,'1v -ostali'!$A$14:$R$517,H$3,FALSE)</f>
        <v>0</v>
      </c>
      <c r="I90">
        <f>+VLOOKUP($A90,'1v -ostali'!$A$14:R$517,I$3,FALSE)</f>
        <v>0</v>
      </c>
      <c r="J90">
        <f>+VLOOKUP($A90,'1v -ostali'!$A$14:R$517,J$3,FALSE)</f>
        <v>0</v>
      </c>
      <c r="K90">
        <f>+VLOOKUP($A90,'1v -ostali'!$A$14:R$517,K$3,FALSE)</f>
        <v>0</v>
      </c>
      <c r="L90" t="str">
        <f>+IF(K90&gt;0,VLOOKUP($A90,'1v -ostali'!$A$14:R$517,L$3,FALSE),"")</f>
        <v/>
      </c>
      <c r="M90" t="str">
        <f>+IF(K90&gt;0,VLOOKUP($A90,'1v -ostali'!$A$14:R$517,M$3,FALSE),"")</f>
        <v/>
      </c>
      <c r="N90">
        <f>+VLOOKUP($A90,'1v -ostali'!$A$14:R$517,K$3,FALSE)</f>
        <v>0</v>
      </c>
      <c r="O90">
        <f>IF(K90&gt;0,"",VLOOKUP($A90,'1v -ostali'!$A$14:R$517,O$3,FALSE))</f>
        <v>0</v>
      </c>
      <c r="P90">
        <f>IF(K90&gt;0,"",VLOOKUP($A90,'1v -ostali'!$A$14:R$517,P$3,FALSE))</f>
        <v>0</v>
      </c>
      <c r="T90" s="44">
        <f>VLOOKUP($A90,'1v -ostali'!$A$14:AD$517,T$3,FALSE)</f>
        <v>0</v>
      </c>
      <c r="U90" s="44">
        <f>VLOOKUP($A90,'1v -ostali'!$A$14:AD$517,U$3,FALSE)</f>
        <v>0</v>
      </c>
      <c r="V90" s="44">
        <f t="shared" si="8"/>
        <v>0</v>
      </c>
      <c r="W90" s="44">
        <f>VLOOKUP($A90,'1v -ostali'!$A$14:AD$517,W$3,FALSE)/12</f>
        <v>0</v>
      </c>
      <c r="X90" s="44">
        <f>VLOOKUP($A90,'1v -ostali'!$A$14:AD$517,X$3,FALSE)</f>
        <v>0</v>
      </c>
      <c r="Y90" s="44">
        <f>VLOOKUP($A90,'1v -ostali'!$A$14:AD$517,Y$3,FALSE)</f>
        <v>0</v>
      </c>
      <c r="Z90" s="44">
        <f>VLOOKUP($A90,'1v -ostali'!$A$14:AD$517,Z$3,FALSE)</f>
        <v>0</v>
      </c>
      <c r="AA90" s="44">
        <f t="shared" si="9"/>
        <v>0</v>
      </c>
      <c r="AB90" s="44">
        <f>VLOOKUP($A90,'1v -ostali'!$A$14:AD$517,AB$3,FALSE)/12</f>
        <v>0</v>
      </c>
      <c r="AC90" s="44">
        <f>VLOOKUP($A90,'1v -ostali'!$A$14:AD$517,AC$3,FALSE)</f>
        <v>0</v>
      </c>
      <c r="AD90" s="44">
        <f>VLOOKUP($A90,'1v -ostali'!$A$14:AD$517,AD$3,FALSE)</f>
        <v>0</v>
      </c>
      <c r="AE90" s="44">
        <f>VLOOKUP($A90,'1v -ostali'!$A$14:AD$517,AE$3,FALSE)</f>
        <v>0</v>
      </c>
      <c r="AF90" s="44">
        <f t="shared" si="10"/>
        <v>0</v>
      </c>
      <c r="AG90" s="44">
        <f>VLOOKUP($A90,'1v -ostali'!$A$14:AD$517,AG$3,FALSE)/12</f>
        <v>0</v>
      </c>
      <c r="AH90" s="44">
        <f>VLOOKUP($A90,'1v -ostali'!$A$14:AD$517,AH$3,FALSE)</f>
        <v>0</v>
      </c>
      <c r="AI90" s="44">
        <f t="shared" si="11"/>
        <v>0</v>
      </c>
      <c r="AJ90" s="44">
        <f t="shared" si="12"/>
        <v>0</v>
      </c>
      <c r="AK90" s="44">
        <f>+IFERROR(AI90*(100+'1v -ostali'!$C$6)/100,"")</f>
        <v>0</v>
      </c>
      <c r="AL90" s="44">
        <f>+IFERROR(AJ90*(100+'1v -ostali'!$C$6)/100,"")</f>
        <v>0</v>
      </c>
    </row>
    <row r="91" spans="1:38">
      <c r="A91">
        <f>+IF(MAX(A$5:A90)+1&lt;=A$1,A90+1,0)</f>
        <v>0</v>
      </c>
      <c r="B91" s="249">
        <f t="shared" si="16"/>
        <v>0</v>
      </c>
      <c r="C91">
        <f t="shared" si="17"/>
        <v>0</v>
      </c>
      <c r="D91" s="419">
        <f t="shared" si="18"/>
        <v>0</v>
      </c>
      <c r="E91">
        <f>IF(A91=0,0,+VLOOKUP($A91,'1v -ostali'!$A$14:$R$517,E$3,FALSE))</f>
        <v>0</v>
      </c>
      <c r="G91">
        <f>+VLOOKUP($A91,'1v -ostali'!$A$14:$R$517,G$3,FALSE)</f>
        <v>0</v>
      </c>
      <c r="H91">
        <f>+VLOOKUP($A91,'1v -ostali'!$A$14:$R$517,H$3,FALSE)</f>
        <v>0</v>
      </c>
      <c r="I91">
        <f>+VLOOKUP($A91,'1v -ostali'!$A$14:R$517,I$3,FALSE)</f>
        <v>0</v>
      </c>
      <c r="J91">
        <f>+VLOOKUP($A91,'1v -ostali'!$A$14:R$517,J$3,FALSE)</f>
        <v>0</v>
      </c>
      <c r="K91">
        <f>+VLOOKUP($A91,'1v -ostali'!$A$14:R$517,K$3,FALSE)</f>
        <v>0</v>
      </c>
      <c r="L91" t="str">
        <f>+IF(K91&gt;0,VLOOKUP($A91,'1v -ostali'!$A$14:R$517,L$3,FALSE),"")</f>
        <v/>
      </c>
      <c r="M91" t="str">
        <f>+IF(K91&gt;0,VLOOKUP($A91,'1v -ostali'!$A$14:R$517,M$3,FALSE),"")</f>
        <v/>
      </c>
      <c r="N91">
        <f>+VLOOKUP($A91,'1v -ostali'!$A$14:R$517,K$3,FALSE)</f>
        <v>0</v>
      </c>
      <c r="O91">
        <f>IF(K91&gt;0,"",VLOOKUP($A91,'1v -ostali'!$A$14:R$517,O$3,FALSE))</f>
        <v>0</v>
      </c>
      <c r="P91">
        <f>IF(K91&gt;0,"",VLOOKUP($A91,'1v -ostali'!$A$14:R$517,P$3,FALSE))</f>
        <v>0</v>
      </c>
      <c r="T91" s="44">
        <f>VLOOKUP($A91,'1v -ostali'!$A$14:AD$517,T$3,FALSE)</f>
        <v>0</v>
      </c>
      <c r="U91" s="44">
        <f>VLOOKUP($A91,'1v -ostali'!$A$14:AD$517,U$3,FALSE)</f>
        <v>0</v>
      </c>
      <c r="V91" s="44">
        <f t="shared" si="8"/>
        <v>0</v>
      </c>
      <c r="W91" s="44">
        <f>VLOOKUP($A91,'1v -ostali'!$A$14:AD$517,W$3,FALSE)/12</f>
        <v>0</v>
      </c>
      <c r="X91" s="44">
        <f>VLOOKUP($A91,'1v -ostali'!$A$14:AD$517,X$3,FALSE)</f>
        <v>0</v>
      </c>
      <c r="Y91" s="44">
        <f>VLOOKUP($A91,'1v -ostali'!$A$14:AD$517,Y$3,FALSE)</f>
        <v>0</v>
      </c>
      <c r="Z91" s="44">
        <f>VLOOKUP($A91,'1v -ostali'!$A$14:AD$517,Z$3,FALSE)</f>
        <v>0</v>
      </c>
      <c r="AA91" s="44">
        <f t="shared" si="9"/>
        <v>0</v>
      </c>
      <c r="AB91" s="44">
        <f>VLOOKUP($A91,'1v -ostali'!$A$14:AD$517,AB$3,FALSE)/12</f>
        <v>0</v>
      </c>
      <c r="AC91" s="44">
        <f>VLOOKUP($A91,'1v -ostali'!$A$14:AD$517,AC$3,FALSE)</f>
        <v>0</v>
      </c>
      <c r="AD91" s="44">
        <f>VLOOKUP($A91,'1v -ostali'!$A$14:AD$517,AD$3,FALSE)</f>
        <v>0</v>
      </c>
      <c r="AE91" s="44">
        <f>VLOOKUP($A91,'1v -ostali'!$A$14:AD$517,AE$3,FALSE)</f>
        <v>0</v>
      </c>
      <c r="AF91" s="44">
        <f t="shared" si="10"/>
        <v>0</v>
      </c>
      <c r="AG91" s="44">
        <f>VLOOKUP($A91,'1v -ostali'!$A$14:AD$517,AG$3,FALSE)/12</f>
        <v>0</v>
      </c>
      <c r="AH91" s="44">
        <f>VLOOKUP($A91,'1v -ostali'!$A$14:AD$517,AH$3,FALSE)</f>
        <v>0</v>
      </c>
      <c r="AI91" s="44">
        <f t="shared" si="11"/>
        <v>0</v>
      </c>
      <c r="AJ91" s="44">
        <f t="shared" si="12"/>
        <v>0</v>
      </c>
      <c r="AK91" s="44">
        <f>+IFERROR(AI91*(100+'1v -ostali'!$C$6)/100,"")</f>
        <v>0</v>
      </c>
      <c r="AL91" s="44">
        <f>+IFERROR(AJ91*(100+'1v -ostali'!$C$6)/100,"")</f>
        <v>0</v>
      </c>
    </row>
    <row r="92" spans="1:38">
      <c r="A92">
        <f>+IF(MAX(A$5:A91)+1&lt;=A$1,A91+1,0)</f>
        <v>0</v>
      </c>
      <c r="B92" s="249">
        <f t="shared" si="16"/>
        <v>0</v>
      </c>
      <c r="C92">
        <f t="shared" si="17"/>
        <v>0</v>
      </c>
      <c r="D92" s="419">
        <f t="shared" si="18"/>
        <v>0</v>
      </c>
      <c r="E92">
        <f>IF(A92=0,0,+VLOOKUP($A92,'1v -ostali'!$A$14:$R$517,E$3,FALSE))</f>
        <v>0</v>
      </c>
      <c r="G92">
        <f>+VLOOKUP($A92,'1v -ostali'!$A$14:$R$517,G$3,FALSE)</f>
        <v>0</v>
      </c>
      <c r="H92">
        <f>+VLOOKUP($A92,'1v -ostali'!$A$14:$R$517,H$3,FALSE)</f>
        <v>0</v>
      </c>
      <c r="I92">
        <f>+VLOOKUP($A92,'1v -ostali'!$A$14:R$517,I$3,FALSE)</f>
        <v>0</v>
      </c>
      <c r="J92">
        <f>+VLOOKUP($A92,'1v -ostali'!$A$14:R$517,J$3,FALSE)</f>
        <v>0</v>
      </c>
      <c r="K92">
        <f>+VLOOKUP($A92,'1v -ostali'!$A$14:R$517,K$3,FALSE)</f>
        <v>0</v>
      </c>
      <c r="L92" t="str">
        <f>+IF(K92&gt;0,VLOOKUP($A92,'1v -ostali'!$A$14:R$517,L$3,FALSE),"")</f>
        <v/>
      </c>
      <c r="M92" t="str">
        <f>+IF(K92&gt;0,VLOOKUP($A92,'1v -ostali'!$A$14:R$517,M$3,FALSE),"")</f>
        <v/>
      </c>
      <c r="N92">
        <f>+VLOOKUP($A92,'1v -ostali'!$A$14:R$517,K$3,FALSE)</f>
        <v>0</v>
      </c>
      <c r="O92">
        <f>IF(K92&gt;0,"",VLOOKUP($A92,'1v -ostali'!$A$14:R$517,O$3,FALSE))</f>
        <v>0</v>
      </c>
      <c r="P92">
        <f>IF(K92&gt;0,"",VLOOKUP($A92,'1v -ostali'!$A$14:R$517,P$3,FALSE))</f>
        <v>0</v>
      </c>
      <c r="T92" s="44">
        <f>VLOOKUP($A92,'1v -ostali'!$A$14:AD$517,T$3,FALSE)</f>
        <v>0</v>
      </c>
      <c r="U92" s="44">
        <f>VLOOKUP($A92,'1v -ostali'!$A$14:AD$517,U$3,FALSE)</f>
        <v>0</v>
      </c>
      <c r="V92" s="44">
        <f t="shared" si="8"/>
        <v>0</v>
      </c>
      <c r="W92" s="44">
        <f>VLOOKUP($A92,'1v -ostali'!$A$14:AD$517,W$3,FALSE)/12</f>
        <v>0</v>
      </c>
      <c r="X92" s="44">
        <f>VLOOKUP($A92,'1v -ostali'!$A$14:AD$517,X$3,FALSE)</f>
        <v>0</v>
      </c>
      <c r="Y92" s="44">
        <f>VLOOKUP($A92,'1v -ostali'!$A$14:AD$517,Y$3,FALSE)</f>
        <v>0</v>
      </c>
      <c r="Z92" s="44">
        <f>VLOOKUP($A92,'1v -ostali'!$A$14:AD$517,Z$3,FALSE)</f>
        <v>0</v>
      </c>
      <c r="AA92" s="44">
        <f t="shared" si="9"/>
        <v>0</v>
      </c>
      <c r="AB92" s="44">
        <f>VLOOKUP($A92,'1v -ostali'!$A$14:AD$517,AB$3,FALSE)/12</f>
        <v>0</v>
      </c>
      <c r="AC92" s="44">
        <f>VLOOKUP($A92,'1v -ostali'!$A$14:AD$517,AC$3,FALSE)</f>
        <v>0</v>
      </c>
      <c r="AD92" s="44">
        <f>VLOOKUP($A92,'1v -ostali'!$A$14:AD$517,AD$3,FALSE)</f>
        <v>0</v>
      </c>
      <c r="AE92" s="44">
        <f>VLOOKUP($A92,'1v -ostali'!$A$14:AD$517,AE$3,FALSE)</f>
        <v>0</v>
      </c>
      <c r="AF92" s="44">
        <f t="shared" si="10"/>
        <v>0</v>
      </c>
      <c r="AG92" s="44">
        <f>VLOOKUP($A92,'1v -ostali'!$A$14:AD$517,AG$3,FALSE)/12</f>
        <v>0</v>
      </c>
      <c r="AH92" s="44">
        <f>VLOOKUP($A92,'1v -ostali'!$A$14:AD$517,AH$3,FALSE)</f>
        <v>0</v>
      </c>
      <c r="AI92" s="44">
        <f t="shared" si="11"/>
        <v>0</v>
      </c>
      <c r="AJ92" s="44">
        <f t="shared" si="12"/>
        <v>0</v>
      </c>
      <c r="AK92" s="44">
        <f>+IFERROR(AI92*(100+'1v -ostali'!$C$6)/100,"")</f>
        <v>0</v>
      </c>
      <c r="AL92" s="44">
        <f>+IFERROR(AJ92*(100+'1v -ostali'!$C$6)/100,"")</f>
        <v>0</v>
      </c>
    </row>
    <row r="93" spans="1:38">
      <c r="A93">
        <f>+IF(MAX(A$5:A92)+1&lt;=A$1,A92+1,0)</f>
        <v>0</v>
      </c>
      <c r="B93" s="249">
        <f t="shared" si="16"/>
        <v>0</v>
      </c>
      <c r="C93">
        <f t="shared" si="17"/>
        <v>0</v>
      </c>
      <c r="D93" s="419">
        <f t="shared" si="18"/>
        <v>0</v>
      </c>
      <c r="E93">
        <f>IF(A93=0,0,+VLOOKUP($A93,'1v -ostali'!$A$14:$R$517,E$3,FALSE))</f>
        <v>0</v>
      </c>
      <c r="G93">
        <f>+VLOOKUP($A93,'1v -ostali'!$A$14:$R$517,G$3,FALSE)</f>
        <v>0</v>
      </c>
      <c r="H93">
        <f>+VLOOKUP($A93,'1v -ostali'!$A$14:$R$517,H$3,FALSE)</f>
        <v>0</v>
      </c>
      <c r="I93">
        <f>+VLOOKUP($A93,'1v -ostali'!$A$14:R$517,I$3,FALSE)</f>
        <v>0</v>
      </c>
      <c r="J93">
        <f>+VLOOKUP($A93,'1v -ostali'!$A$14:R$517,J$3,FALSE)</f>
        <v>0</v>
      </c>
      <c r="K93">
        <f>+VLOOKUP($A93,'1v -ostali'!$A$14:R$517,K$3,FALSE)</f>
        <v>0</v>
      </c>
      <c r="L93" t="str">
        <f>+IF(K93&gt;0,VLOOKUP($A93,'1v -ostali'!$A$14:R$517,L$3,FALSE),"")</f>
        <v/>
      </c>
      <c r="M93" t="str">
        <f>+IF(K93&gt;0,VLOOKUP($A93,'1v -ostali'!$A$14:R$517,M$3,FALSE),"")</f>
        <v/>
      </c>
      <c r="N93">
        <f>+VLOOKUP($A93,'1v -ostali'!$A$14:R$517,K$3,FALSE)</f>
        <v>0</v>
      </c>
      <c r="O93">
        <f>IF(K93&gt;0,"",VLOOKUP($A93,'1v -ostali'!$A$14:R$517,O$3,FALSE))</f>
        <v>0</v>
      </c>
      <c r="P93">
        <f>IF(K93&gt;0,"",VLOOKUP($A93,'1v -ostali'!$A$14:R$517,P$3,FALSE))</f>
        <v>0</v>
      </c>
      <c r="T93" s="44">
        <f>VLOOKUP($A93,'1v -ostali'!$A$14:AD$517,T$3,FALSE)</f>
        <v>0</v>
      </c>
      <c r="U93" s="44">
        <f>VLOOKUP($A93,'1v -ostali'!$A$14:AD$517,U$3,FALSE)</f>
        <v>0</v>
      </c>
      <c r="V93" s="44">
        <f t="shared" si="8"/>
        <v>0</v>
      </c>
      <c r="W93" s="44">
        <f>VLOOKUP($A93,'1v -ostali'!$A$14:AD$517,W$3,FALSE)/12</f>
        <v>0</v>
      </c>
      <c r="X93" s="44">
        <f>VLOOKUP($A93,'1v -ostali'!$A$14:AD$517,X$3,FALSE)</f>
        <v>0</v>
      </c>
      <c r="Y93" s="44">
        <f>VLOOKUP($A93,'1v -ostali'!$A$14:AD$517,Y$3,FALSE)</f>
        <v>0</v>
      </c>
      <c r="Z93" s="44">
        <f>VLOOKUP($A93,'1v -ostali'!$A$14:AD$517,Z$3,FALSE)</f>
        <v>0</v>
      </c>
      <c r="AA93" s="44">
        <f t="shared" si="9"/>
        <v>0</v>
      </c>
      <c r="AB93" s="44">
        <f>VLOOKUP($A93,'1v -ostali'!$A$14:AD$517,AB$3,FALSE)/12</f>
        <v>0</v>
      </c>
      <c r="AC93" s="44">
        <f>VLOOKUP($A93,'1v -ostali'!$A$14:AD$517,AC$3,FALSE)</f>
        <v>0</v>
      </c>
      <c r="AD93" s="44">
        <f>VLOOKUP($A93,'1v -ostali'!$A$14:AD$517,AD$3,FALSE)</f>
        <v>0</v>
      </c>
      <c r="AE93" s="44">
        <f>VLOOKUP($A93,'1v -ostali'!$A$14:AD$517,AE$3,FALSE)</f>
        <v>0</v>
      </c>
      <c r="AF93" s="44">
        <f t="shared" si="10"/>
        <v>0</v>
      </c>
      <c r="AG93" s="44">
        <f>VLOOKUP($A93,'1v -ostali'!$A$14:AD$517,AG$3,FALSE)/12</f>
        <v>0</v>
      </c>
      <c r="AH93" s="44">
        <f>VLOOKUP($A93,'1v -ostali'!$A$14:AD$517,AH$3,FALSE)</f>
        <v>0</v>
      </c>
      <c r="AI93" s="44">
        <f t="shared" si="11"/>
        <v>0</v>
      </c>
      <c r="AJ93" s="44">
        <f t="shared" si="12"/>
        <v>0</v>
      </c>
      <c r="AK93" s="44">
        <f>+IFERROR(AI93*(100+'1v -ostali'!$C$6)/100,"")</f>
        <v>0</v>
      </c>
      <c r="AL93" s="44">
        <f>+IFERROR(AJ93*(100+'1v -ostali'!$C$6)/100,"")</f>
        <v>0</v>
      </c>
    </row>
    <row r="94" spans="1:38">
      <c r="A94">
        <f>+IF(MAX(A$5:A93)+1&lt;=A$1,A93+1,0)</f>
        <v>0</v>
      </c>
      <c r="B94" s="249">
        <f t="shared" si="16"/>
        <v>0</v>
      </c>
      <c r="C94">
        <f t="shared" si="17"/>
        <v>0</v>
      </c>
      <c r="D94" s="419">
        <f t="shared" si="18"/>
        <v>0</v>
      </c>
      <c r="E94">
        <f>IF(A94=0,0,+VLOOKUP($A94,'1v -ostali'!$A$14:$R$517,E$3,FALSE))</f>
        <v>0</v>
      </c>
      <c r="G94">
        <f>+VLOOKUP($A94,'1v -ostali'!$A$14:$R$517,G$3,FALSE)</f>
        <v>0</v>
      </c>
      <c r="H94">
        <f>+VLOOKUP($A94,'1v -ostali'!$A$14:$R$517,H$3,FALSE)</f>
        <v>0</v>
      </c>
      <c r="I94">
        <f>+VLOOKUP($A94,'1v -ostali'!$A$14:R$517,I$3,FALSE)</f>
        <v>0</v>
      </c>
      <c r="J94">
        <f>+VLOOKUP($A94,'1v -ostali'!$A$14:R$517,J$3,FALSE)</f>
        <v>0</v>
      </c>
      <c r="K94">
        <f>+VLOOKUP($A94,'1v -ostali'!$A$14:R$517,K$3,FALSE)</f>
        <v>0</v>
      </c>
      <c r="L94" t="str">
        <f>+IF(K94&gt;0,VLOOKUP($A94,'1v -ostali'!$A$14:R$517,L$3,FALSE),"")</f>
        <v/>
      </c>
      <c r="M94" t="str">
        <f>+IF(K94&gt;0,VLOOKUP($A94,'1v -ostali'!$A$14:R$517,M$3,FALSE),"")</f>
        <v/>
      </c>
      <c r="N94">
        <f>+VLOOKUP($A94,'1v -ostali'!$A$14:R$517,K$3,FALSE)</f>
        <v>0</v>
      </c>
      <c r="O94">
        <f>IF(K94&gt;0,"",VLOOKUP($A94,'1v -ostali'!$A$14:R$517,O$3,FALSE))</f>
        <v>0</v>
      </c>
      <c r="P94">
        <f>IF(K94&gt;0,"",VLOOKUP($A94,'1v -ostali'!$A$14:R$517,P$3,FALSE))</f>
        <v>0</v>
      </c>
      <c r="T94" s="44">
        <f>VLOOKUP($A94,'1v -ostali'!$A$14:AD$517,T$3,FALSE)</f>
        <v>0</v>
      </c>
      <c r="U94" s="44">
        <f>VLOOKUP($A94,'1v -ostali'!$A$14:AD$517,U$3,FALSE)</f>
        <v>0</v>
      </c>
      <c r="V94" s="44">
        <f t="shared" si="8"/>
        <v>0</v>
      </c>
      <c r="W94" s="44">
        <f>VLOOKUP($A94,'1v -ostali'!$A$14:AD$517,W$3,FALSE)/12</f>
        <v>0</v>
      </c>
      <c r="X94" s="44">
        <f>VLOOKUP($A94,'1v -ostali'!$A$14:AD$517,X$3,FALSE)</f>
        <v>0</v>
      </c>
      <c r="Y94" s="44">
        <f>VLOOKUP($A94,'1v -ostali'!$A$14:AD$517,Y$3,FALSE)</f>
        <v>0</v>
      </c>
      <c r="Z94" s="44">
        <f>VLOOKUP($A94,'1v -ostali'!$A$14:AD$517,Z$3,FALSE)</f>
        <v>0</v>
      </c>
      <c r="AA94" s="44">
        <f t="shared" si="9"/>
        <v>0</v>
      </c>
      <c r="AB94" s="44">
        <f>VLOOKUP($A94,'1v -ostali'!$A$14:AD$517,AB$3,FALSE)/12</f>
        <v>0</v>
      </c>
      <c r="AC94" s="44">
        <f>VLOOKUP($A94,'1v -ostali'!$A$14:AD$517,AC$3,FALSE)</f>
        <v>0</v>
      </c>
      <c r="AD94" s="44">
        <f>VLOOKUP($A94,'1v -ostali'!$A$14:AD$517,AD$3,FALSE)</f>
        <v>0</v>
      </c>
      <c r="AE94" s="44">
        <f>VLOOKUP($A94,'1v -ostali'!$A$14:AD$517,AE$3,FALSE)</f>
        <v>0</v>
      </c>
      <c r="AF94" s="44">
        <f t="shared" si="10"/>
        <v>0</v>
      </c>
      <c r="AG94" s="44">
        <f>VLOOKUP($A94,'1v -ostali'!$A$14:AD$517,AG$3,FALSE)/12</f>
        <v>0</v>
      </c>
      <c r="AH94" s="44">
        <f>VLOOKUP($A94,'1v -ostali'!$A$14:AD$517,AH$3,FALSE)</f>
        <v>0</v>
      </c>
      <c r="AI94" s="44">
        <f t="shared" si="11"/>
        <v>0</v>
      </c>
      <c r="AJ94" s="44">
        <f t="shared" si="12"/>
        <v>0</v>
      </c>
      <c r="AK94" s="44">
        <f>+IFERROR(AI94*(100+'1v -ostali'!$C$6)/100,"")</f>
        <v>0</v>
      </c>
      <c r="AL94" s="44">
        <f>+IFERROR(AJ94*(100+'1v -ostali'!$C$6)/100,"")</f>
        <v>0</v>
      </c>
    </row>
    <row r="95" spans="1:38">
      <c r="A95">
        <f>+IF(MAX(A$5:A94)+1&lt;=A$1,A94+1,0)</f>
        <v>0</v>
      </c>
      <c r="B95" s="249">
        <f t="shared" si="16"/>
        <v>0</v>
      </c>
      <c r="C95">
        <f t="shared" si="17"/>
        <v>0</v>
      </c>
      <c r="D95" s="419">
        <f t="shared" si="18"/>
        <v>0</v>
      </c>
      <c r="E95">
        <f>IF(A95=0,0,+VLOOKUP($A95,'1v -ostali'!$A$14:$R$517,E$3,FALSE))</f>
        <v>0</v>
      </c>
      <c r="G95">
        <f>+VLOOKUP($A95,'1v -ostali'!$A$14:$R$517,G$3,FALSE)</f>
        <v>0</v>
      </c>
      <c r="H95">
        <f>+VLOOKUP($A95,'1v -ostali'!$A$14:$R$517,H$3,FALSE)</f>
        <v>0</v>
      </c>
      <c r="I95">
        <f>+VLOOKUP($A95,'1v -ostali'!$A$14:R$517,I$3,FALSE)</f>
        <v>0</v>
      </c>
      <c r="J95">
        <f>+VLOOKUP($A95,'1v -ostali'!$A$14:R$517,J$3,FALSE)</f>
        <v>0</v>
      </c>
      <c r="K95">
        <f>+VLOOKUP($A95,'1v -ostali'!$A$14:R$517,K$3,FALSE)</f>
        <v>0</v>
      </c>
      <c r="L95" t="str">
        <f>+IF(K95&gt;0,VLOOKUP($A95,'1v -ostali'!$A$14:R$517,L$3,FALSE),"")</f>
        <v/>
      </c>
      <c r="M95" t="str">
        <f>+IF(K95&gt;0,VLOOKUP($A95,'1v -ostali'!$A$14:R$517,M$3,FALSE),"")</f>
        <v/>
      </c>
      <c r="N95">
        <f>+VLOOKUP($A95,'1v -ostali'!$A$14:R$517,K$3,FALSE)</f>
        <v>0</v>
      </c>
      <c r="O95">
        <f>IF(K95&gt;0,"",VLOOKUP($A95,'1v -ostali'!$A$14:R$517,O$3,FALSE))</f>
        <v>0</v>
      </c>
      <c r="P95">
        <f>IF(K95&gt;0,"",VLOOKUP($A95,'1v -ostali'!$A$14:R$517,P$3,FALSE))</f>
        <v>0</v>
      </c>
      <c r="T95" s="44">
        <f>VLOOKUP($A95,'1v -ostali'!$A$14:AD$517,T$3,FALSE)</f>
        <v>0</v>
      </c>
      <c r="U95" s="44">
        <f>VLOOKUP($A95,'1v -ostali'!$A$14:AD$517,U$3,FALSE)</f>
        <v>0</v>
      </c>
      <c r="V95" s="44">
        <f t="shared" si="8"/>
        <v>0</v>
      </c>
      <c r="W95" s="44">
        <f>VLOOKUP($A95,'1v -ostali'!$A$14:AD$517,W$3,FALSE)/12</f>
        <v>0</v>
      </c>
      <c r="X95" s="44">
        <f>VLOOKUP($A95,'1v -ostali'!$A$14:AD$517,X$3,FALSE)</f>
        <v>0</v>
      </c>
      <c r="Y95" s="44">
        <f>VLOOKUP($A95,'1v -ostali'!$A$14:AD$517,Y$3,FALSE)</f>
        <v>0</v>
      </c>
      <c r="Z95" s="44">
        <f>VLOOKUP($A95,'1v -ostali'!$A$14:AD$517,Z$3,FALSE)</f>
        <v>0</v>
      </c>
      <c r="AA95" s="44">
        <f t="shared" si="9"/>
        <v>0</v>
      </c>
      <c r="AB95" s="44">
        <f>VLOOKUP($A95,'1v -ostali'!$A$14:AD$517,AB$3,FALSE)/12</f>
        <v>0</v>
      </c>
      <c r="AC95" s="44">
        <f>VLOOKUP($A95,'1v -ostali'!$A$14:AD$517,AC$3,FALSE)</f>
        <v>0</v>
      </c>
      <c r="AD95" s="44">
        <f>VLOOKUP($A95,'1v -ostali'!$A$14:AD$517,AD$3,FALSE)</f>
        <v>0</v>
      </c>
      <c r="AE95" s="44">
        <f>VLOOKUP($A95,'1v -ostali'!$A$14:AD$517,AE$3,FALSE)</f>
        <v>0</v>
      </c>
      <c r="AF95" s="44">
        <f t="shared" si="10"/>
        <v>0</v>
      </c>
      <c r="AG95" s="44">
        <f>VLOOKUP($A95,'1v -ostali'!$A$14:AD$517,AG$3,FALSE)/12</f>
        <v>0</v>
      </c>
      <c r="AH95" s="44">
        <f>VLOOKUP($A95,'1v -ostali'!$A$14:AD$517,AH$3,FALSE)</f>
        <v>0</v>
      </c>
      <c r="AI95" s="44">
        <f t="shared" si="11"/>
        <v>0</v>
      </c>
      <c r="AJ95" s="44">
        <f t="shared" si="12"/>
        <v>0</v>
      </c>
      <c r="AK95" s="44">
        <f>+IFERROR(AI95*(100+'1v -ostali'!$C$6)/100,"")</f>
        <v>0</v>
      </c>
      <c r="AL95" s="44">
        <f>+IFERROR(AJ95*(100+'1v -ostali'!$C$6)/100,"")</f>
        <v>0</v>
      </c>
    </row>
    <row r="96" spans="1:38">
      <c r="A96">
        <f>+IF(MAX(A$5:A95)+1&lt;=A$1,A95+1,0)</f>
        <v>0</v>
      </c>
      <c r="B96" s="249">
        <f t="shared" si="16"/>
        <v>0</v>
      </c>
      <c r="C96">
        <f t="shared" si="17"/>
        <v>0</v>
      </c>
      <c r="D96" s="419">
        <f t="shared" si="18"/>
        <v>0</v>
      </c>
      <c r="E96">
        <f>IF(A96=0,0,+VLOOKUP($A96,'1v -ostali'!$A$14:$R$517,E$3,FALSE))</f>
        <v>0</v>
      </c>
      <c r="G96">
        <f>+VLOOKUP($A96,'1v -ostali'!$A$14:$R$517,G$3,FALSE)</f>
        <v>0</v>
      </c>
      <c r="H96">
        <f>+VLOOKUP($A96,'1v -ostali'!$A$14:$R$517,H$3,FALSE)</f>
        <v>0</v>
      </c>
      <c r="I96">
        <f>+VLOOKUP($A96,'1v -ostali'!$A$14:R$517,I$3,FALSE)</f>
        <v>0</v>
      </c>
      <c r="J96">
        <f>+VLOOKUP($A96,'1v -ostali'!$A$14:R$517,J$3,FALSE)</f>
        <v>0</v>
      </c>
      <c r="K96">
        <f>+VLOOKUP($A96,'1v -ostali'!$A$14:R$517,K$3,FALSE)</f>
        <v>0</v>
      </c>
      <c r="L96" t="str">
        <f>+IF(K96&gt;0,VLOOKUP($A96,'1v -ostali'!$A$14:R$517,L$3,FALSE),"")</f>
        <v/>
      </c>
      <c r="M96" t="str">
        <f>+IF(K96&gt;0,VLOOKUP($A96,'1v -ostali'!$A$14:R$517,M$3,FALSE),"")</f>
        <v/>
      </c>
      <c r="N96">
        <f>+VLOOKUP($A96,'1v -ostali'!$A$14:R$517,K$3,FALSE)</f>
        <v>0</v>
      </c>
      <c r="O96">
        <f>IF(K96&gt;0,"",VLOOKUP($A96,'1v -ostali'!$A$14:R$517,O$3,FALSE))</f>
        <v>0</v>
      </c>
      <c r="P96">
        <f>IF(K96&gt;0,"",VLOOKUP($A96,'1v -ostali'!$A$14:R$517,P$3,FALSE))</f>
        <v>0</v>
      </c>
      <c r="T96" s="44">
        <f>VLOOKUP($A96,'1v -ostali'!$A$14:AD$517,T$3,FALSE)</f>
        <v>0</v>
      </c>
      <c r="U96" s="44">
        <f>VLOOKUP($A96,'1v -ostali'!$A$14:AD$517,U$3,FALSE)</f>
        <v>0</v>
      </c>
      <c r="V96" s="44">
        <f t="shared" si="8"/>
        <v>0</v>
      </c>
      <c r="W96" s="44">
        <f>VLOOKUP($A96,'1v -ostali'!$A$14:AD$517,W$3,FALSE)/12</f>
        <v>0</v>
      </c>
      <c r="X96" s="44">
        <f>VLOOKUP($A96,'1v -ostali'!$A$14:AD$517,X$3,FALSE)</f>
        <v>0</v>
      </c>
      <c r="Y96" s="44">
        <f>VLOOKUP($A96,'1v -ostali'!$A$14:AD$517,Y$3,FALSE)</f>
        <v>0</v>
      </c>
      <c r="Z96" s="44">
        <f>VLOOKUP($A96,'1v -ostali'!$A$14:AD$517,Z$3,FALSE)</f>
        <v>0</v>
      </c>
      <c r="AA96" s="44">
        <f t="shared" si="9"/>
        <v>0</v>
      </c>
      <c r="AB96" s="44">
        <f>VLOOKUP($A96,'1v -ostali'!$A$14:AD$517,AB$3,FALSE)/12</f>
        <v>0</v>
      </c>
      <c r="AC96" s="44">
        <f>VLOOKUP($A96,'1v -ostali'!$A$14:AD$517,AC$3,FALSE)</f>
        <v>0</v>
      </c>
      <c r="AD96" s="44">
        <f>VLOOKUP($A96,'1v -ostali'!$A$14:AD$517,AD$3,FALSE)</f>
        <v>0</v>
      </c>
      <c r="AE96" s="44">
        <f>VLOOKUP($A96,'1v -ostali'!$A$14:AD$517,AE$3,FALSE)</f>
        <v>0</v>
      </c>
      <c r="AF96" s="44">
        <f t="shared" si="10"/>
        <v>0</v>
      </c>
      <c r="AG96" s="44">
        <f>VLOOKUP($A96,'1v -ostali'!$A$14:AD$517,AG$3,FALSE)/12</f>
        <v>0</v>
      </c>
      <c r="AH96" s="44">
        <f>VLOOKUP($A96,'1v -ostali'!$A$14:AD$517,AH$3,FALSE)</f>
        <v>0</v>
      </c>
      <c r="AI96" s="44">
        <f t="shared" si="11"/>
        <v>0</v>
      </c>
      <c r="AJ96" s="44">
        <f t="shared" si="12"/>
        <v>0</v>
      </c>
      <c r="AK96" s="44">
        <f>+IFERROR(AI96*(100+'1v -ostali'!$C$6)/100,"")</f>
        <v>0</v>
      </c>
      <c r="AL96" s="44">
        <f>+IFERROR(AJ96*(100+'1v -ostali'!$C$6)/100,"")</f>
        <v>0</v>
      </c>
    </row>
    <row r="97" spans="1:38">
      <c r="A97">
        <f>+IF(MAX(A$5:A96)+1&lt;=A$1,A96+1,0)</f>
        <v>0</v>
      </c>
      <c r="B97" s="249">
        <f t="shared" si="16"/>
        <v>0</v>
      </c>
      <c r="C97">
        <f t="shared" si="17"/>
        <v>0</v>
      </c>
      <c r="D97" s="419">
        <f t="shared" si="18"/>
        <v>0</v>
      </c>
      <c r="E97">
        <f>IF(A97=0,0,+VLOOKUP($A97,'1v -ostali'!$A$14:$R$517,E$3,FALSE))</f>
        <v>0</v>
      </c>
      <c r="G97">
        <f>+VLOOKUP($A97,'1v -ostali'!$A$14:$R$517,G$3,FALSE)</f>
        <v>0</v>
      </c>
      <c r="H97">
        <f>+VLOOKUP($A97,'1v -ostali'!$A$14:$R$517,H$3,FALSE)</f>
        <v>0</v>
      </c>
      <c r="I97">
        <f>+VLOOKUP($A97,'1v -ostali'!$A$14:R$517,I$3,FALSE)</f>
        <v>0</v>
      </c>
      <c r="J97">
        <f>+VLOOKUP($A97,'1v -ostali'!$A$14:R$517,J$3,FALSE)</f>
        <v>0</v>
      </c>
      <c r="K97">
        <f>+VLOOKUP($A97,'1v -ostali'!$A$14:R$517,K$3,FALSE)</f>
        <v>0</v>
      </c>
      <c r="L97" t="str">
        <f>+IF(K97&gt;0,VLOOKUP($A97,'1v -ostali'!$A$14:R$517,L$3,FALSE),"")</f>
        <v/>
      </c>
      <c r="M97" t="str">
        <f>+IF(K97&gt;0,VLOOKUP($A97,'1v -ostali'!$A$14:R$517,M$3,FALSE),"")</f>
        <v/>
      </c>
      <c r="N97">
        <f>+VLOOKUP($A97,'1v -ostali'!$A$14:R$517,K$3,FALSE)</f>
        <v>0</v>
      </c>
      <c r="O97">
        <f>IF(K97&gt;0,"",VLOOKUP($A97,'1v -ostali'!$A$14:R$517,O$3,FALSE))</f>
        <v>0</v>
      </c>
      <c r="P97">
        <f>IF(K97&gt;0,"",VLOOKUP($A97,'1v -ostali'!$A$14:R$517,P$3,FALSE))</f>
        <v>0</v>
      </c>
      <c r="T97" s="44">
        <f>VLOOKUP($A97,'1v -ostali'!$A$14:AD$517,T$3,FALSE)</f>
        <v>0</v>
      </c>
      <c r="U97" s="44">
        <f>VLOOKUP($A97,'1v -ostali'!$A$14:AD$517,U$3,FALSE)</f>
        <v>0</v>
      </c>
      <c r="V97" s="44">
        <f t="shared" si="8"/>
        <v>0</v>
      </c>
      <c r="W97" s="44">
        <f>VLOOKUP($A97,'1v -ostali'!$A$14:AD$517,W$3,FALSE)/12</f>
        <v>0</v>
      </c>
      <c r="X97" s="44">
        <f>VLOOKUP($A97,'1v -ostali'!$A$14:AD$517,X$3,FALSE)</f>
        <v>0</v>
      </c>
      <c r="Y97" s="44">
        <f>VLOOKUP($A97,'1v -ostali'!$A$14:AD$517,Y$3,FALSE)</f>
        <v>0</v>
      </c>
      <c r="Z97" s="44">
        <f>VLOOKUP($A97,'1v -ostali'!$A$14:AD$517,Z$3,FALSE)</f>
        <v>0</v>
      </c>
      <c r="AA97" s="44">
        <f t="shared" si="9"/>
        <v>0</v>
      </c>
      <c r="AB97" s="44">
        <f>VLOOKUP($A97,'1v -ostali'!$A$14:AD$517,AB$3,FALSE)/12</f>
        <v>0</v>
      </c>
      <c r="AC97" s="44">
        <f>VLOOKUP($A97,'1v -ostali'!$A$14:AD$517,AC$3,FALSE)</f>
        <v>0</v>
      </c>
      <c r="AD97" s="44">
        <f>VLOOKUP($A97,'1v -ostali'!$A$14:AD$517,AD$3,FALSE)</f>
        <v>0</v>
      </c>
      <c r="AE97" s="44">
        <f>VLOOKUP($A97,'1v -ostali'!$A$14:AD$517,AE$3,FALSE)</f>
        <v>0</v>
      </c>
      <c r="AF97" s="44">
        <f t="shared" si="10"/>
        <v>0</v>
      </c>
      <c r="AG97" s="44">
        <f>VLOOKUP($A97,'1v -ostali'!$A$14:AD$517,AG$3,FALSE)/12</f>
        <v>0</v>
      </c>
      <c r="AH97" s="44">
        <f>VLOOKUP($A97,'1v -ostali'!$A$14:AD$517,AH$3,FALSE)</f>
        <v>0</v>
      </c>
      <c r="AI97" s="44">
        <f t="shared" si="11"/>
        <v>0</v>
      </c>
      <c r="AJ97" s="44">
        <f t="shared" si="12"/>
        <v>0</v>
      </c>
      <c r="AK97" s="44">
        <f>+IFERROR(AI97*(100+'1v -ostali'!$C$6)/100,"")</f>
        <v>0</v>
      </c>
      <c r="AL97" s="44">
        <f>+IFERROR(AJ97*(100+'1v -ostali'!$C$6)/100,"")</f>
        <v>0</v>
      </c>
    </row>
    <row r="98" spans="1:38">
      <c r="A98">
        <f>+IF(MAX(A$5:A97)+1&lt;=A$1,A97+1,0)</f>
        <v>0</v>
      </c>
      <c r="B98" s="249">
        <f t="shared" si="16"/>
        <v>0</v>
      </c>
      <c r="C98">
        <f t="shared" si="17"/>
        <v>0</v>
      </c>
      <c r="D98" s="419">
        <f t="shared" si="18"/>
        <v>0</v>
      </c>
      <c r="E98">
        <f>IF(A98=0,0,+VLOOKUP($A98,'1v -ostali'!$A$14:$R$517,E$3,FALSE))</f>
        <v>0</v>
      </c>
      <c r="G98">
        <f>+VLOOKUP($A98,'1v -ostali'!$A$14:$R$517,G$3,FALSE)</f>
        <v>0</v>
      </c>
      <c r="H98">
        <f>+VLOOKUP($A98,'1v -ostali'!$A$14:$R$517,H$3,FALSE)</f>
        <v>0</v>
      </c>
      <c r="I98">
        <f>+VLOOKUP($A98,'1v -ostali'!$A$14:R$517,I$3,FALSE)</f>
        <v>0</v>
      </c>
      <c r="J98">
        <f>+VLOOKUP($A98,'1v -ostali'!$A$14:R$517,J$3,FALSE)</f>
        <v>0</v>
      </c>
      <c r="K98">
        <f>+VLOOKUP($A98,'1v -ostali'!$A$14:R$517,K$3,FALSE)</f>
        <v>0</v>
      </c>
      <c r="L98" t="str">
        <f>+IF(K98&gt;0,VLOOKUP($A98,'1v -ostali'!$A$14:R$517,L$3,FALSE),"")</f>
        <v/>
      </c>
      <c r="M98" t="str">
        <f>+IF(K98&gt;0,VLOOKUP($A98,'1v -ostali'!$A$14:R$517,M$3,FALSE),"")</f>
        <v/>
      </c>
      <c r="N98">
        <f>+VLOOKUP($A98,'1v -ostali'!$A$14:R$517,K$3,FALSE)</f>
        <v>0</v>
      </c>
      <c r="O98">
        <f>IF(K98&gt;0,"",VLOOKUP($A98,'1v -ostali'!$A$14:R$517,O$3,FALSE))</f>
        <v>0</v>
      </c>
      <c r="P98">
        <f>IF(K98&gt;0,"",VLOOKUP($A98,'1v -ostali'!$A$14:R$517,P$3,FALSE))</f>
        <v>0</v>
      </c>
      <c r="T98" s="44">
        <f>VLOOKUP($A98,'1v -ostali'!$A$14:AD$517,T$3,FALSE)</f>
        <v>0</v>
      </c>
      <c r="U98" s="44">
        <f>VLOOKUP($A98,'1v -ostali'!$A$14:AD$517,U$3,FALSE)</f>
        <v>0</v>
      </c>
      <c r="V98" s="44">
        <f t="shared" si="8"/>
        <v>0</v>
      </c>
      <c r="W98" s="44">
        <f>VLOOKUP($A98,'1v -ostali'!$A$14:AD$517,W$3,FALSE)/12</f>
        <v>0</v>
      </c>
      <c r="X98" s="44">
        <f>VLOOKUP($A98,'1v -ostali'!$A$14:AD$517,X$3,FALSE)</f>
        <v>0</v>
      </c>
      <c r="Y98" s="44">
        <f>VLOOKUP($A98,'1v -ostali'!$A$14:AD$517,Y$3,FALSE)</f>
        <v>0</v>
      </c>
      <c r="Z98" s="44">
        <f>VLOOKUP($A98,'1v -ostali'!$A$14:AD$517,Z$3,FALSE)</f>
        <v>0</v>
      </c>
      <c r="AA98" s="44">
        <f t="shared" si="9"/>
        <v>0</v>
      </c>
      <c r="AB98" s="44">
        <f>VLOOKUP($A98,'1v -ostali'!$A$14:AD$517,AB$3,FALSE)/12</f>
        <v>0</v>
      </c>
      <c r="AC98" s="44">
        <f>VLOOKUP($A98,'1v -ostali'!$A$14:AD$517,AC$3,FALSE)</f>
        <v>0</v>
      </c>
      <c r="AD98" s="44">
        <f>VLOOKUP($A98,'1v -ostali'!$A$14:AD$517,AD$3,FALSE)</f>
        <v>0</v>
      </c>
      <c r="AE98" s="44">
        <f>VLOOKUP($A98,'1v -ostali'!$A$14:AD$517,AE$3,FALSE)</f>
        <v>0</v>
      </c>
      <c r="AF98" s="44">
        <f t="shared" si="10"/>
        <v>0</v>
      </c>
      <c r="AG98" s="44">
        <f>VLOOKUP($A98,'1v -ostali'!$A$14:AD$517,AG$3,FALSE)/12</f>
        <v>0</v>
      </c>
      <c r="AH98" s="44">
        <f>VLOOKUP($A98,'1v -ostali'!$A$14:AD$517,AH$3,FALSE)</f>
        <v>0</v>
      </c>
      <c r="AI98" s="44">
        <f t="shared" si="11"/>
        <v>0</v>
      </c>
      <c r="AJ98" s="44">
        <f t="shared" si="12"/>
        <v>0</v>
      </c>
      <c r="AK98" s="44">
        <f>+IFERROR(AI98*(100+'1v -ostali'!$C$6)/100,"")</f>
        <v>0</v>
      </c>
      <c r="AL98" s="44">
        <f>+IFERROR(AJ98*(100+'1v -ostali'!$C$6)/100,"")</f>
        <v>0</v>
      </c>
    </row>
    <row r="99" spans="1:38">
      <c r="A99">
        <f>+IF(MAX(A$5:A98)+1&lt;=A$1,A98+1,0)</f>
        <v>0</v>
      </c>
      <c r="B99" s="249">
        <f t="shared" si="16"/>
        <v>0</v>
      </c>
      <c r="C99">
        <f t="shared" si="17"/>
        <v>0</v>
      </c>
      <c r="D99" s="419">
        <f t="shared" si="18"/>
        <v>0</v>
      </c>
      <c r="E99">
        <f>IF(A99=0,0,+VLOOKUP($A99,'1v -ostali'!$A$14:$R$517,E$3,FALSE))</f>
        <v>0</v>
      </c>
      <c r="G99">
        <f>+VLOOKUP($A99,'1v -ostali'!$A$14:$R$517,G$3,FALSE)</f>
        <v>0</v>
      </c>
      <c r="H99">
        <f>+VLOOKUP($A99,'1v -ostali'!$A$14:$R$517,H$3,FALSE)</f>
        <v>0</v>
      </c>
      <c r="I99">
        <f>+VLOOKUP($A99,'1v -ostali'!$A$14:R$517,I$3,FALSE)</f>
        <v>0</v>
      </c>
      <c r="J99">
        <f>+VLOOKUP($A99,'1v -ostali'!$A$14:R$517,J$3,FALSE)</f>
        <v>0</v>
      </c>
      <c r="K99">
        <f>+VLOOKUP($A99,'1v -ostali'!$A$14:R$517,K$3,FALSE)</f>
        <v>0</v>
      </c>
      <c r="L99" t="str">
        <f>+IF(K99&gt;0,VLOOKUP($A99,'1v -ostali'!$A$14:R$517,L$3,FALSE),"")</f>
        <v/>
      </c>
      <c r="M99" t="str">
        <f>+IF(K99&gt;0,VLOOKUP($A99,'1v -ostali'!$A$14:R$517,M$3,FALSE),"")</f>
        <v/>
      </c>
      <c r="N99">
        <f>+VLOOKUP($A99,'1v -ostali'!$A$14:R$517,K$3,FALSE)</f>
        <v>0</v>
      </c>
      <c r="O99">
        <f>IF(K99&gt;0,"",VLOOKUP($A99,'1v -ostali'!$A$14:R$517,O$3,FALSE))</f>
        <v>0</v>
      </c>
      <c r="P99">
        <f>IF(K99&gt;0,"",VLOOKUP($A99,'1v -ostali'!$A$14:R$517,P$3,FALSE))</f>
        <v>0</v>
      </c>
      <c r="T99" s="44">
        <f>VLOOKUP($A99,'1v -ostali'!$A$14:AD$517,T$3,FALSE)</f>
        <v>0</v>
      </c>
      <c r="U99" s="44">
        <f>VLOOKUP($A99,'1v -ostali'!$A$14:AD$517,U$3,FALSE)</f>
        <v>0</v>
      </c>
      <c r="V99" s="44">
        <f t="shared" si="8"/>
        <v>0</v>
      </c>
      <c r="W99" s="44">
        <f>VLOOKUP($A99,'1v -ostali'!$A$14:AD$517,W$3,FALSE)/12</f>
        <v>0</v>
      </c>
      <c r="X99" s="44">
        <f>VLOOKUP($A99,'1v -ostali'!$A$14:AD$517,X$3,FALSE)</f>
        <v>0</v>
      </c>
      <c r="Y99" s="44">
        <f>VLOOKUP($A99,'1v -ostali'!$A$14:AD$517,Y$3,FALSE)</f>
        <v>0</v>
      </c>
      <c r="Z99" s="44">
        <f>VLOOKUP($A99,'1v -ostali'!$A$14:AD$517,Z$3,FALSE)</f>
        <v>0</v>
      </c>
      <c r="AA99" s="44">
        <f t="shared" si="9"/>
        <v>0</v>
      </c>
      <c r="AB99" s="44">
        <f>VLOOKUP($A99,'1v -ostali'!$A$14:AD$517,AB$3,FALSE)/12</f>
        <v>0</v>
      </c>
      <c r="AC99" s="44">
        <f>VLOOKUP($A99,'1v -ostali'!$A$14:AD$517,AC$3,FALSE)</f>
        <v>0</v>
      </c>
      <c r="AD99" s="44">
        <f>VLOOKUP($A99,'1v -ostali'!$A$14:AD$517,AD$3,FALSE)</f>
        <v>0</v>
      </c>
      <c r="AE99" s="44">
        <f>VLOOKUP($A99,'1v -ostali'!$A$14:AD$517,AE$3,FALSE)</f>
        <v>0</v>
      </c>
      <c r="AF99" s="44">
        <f t="shared" si="10"/>
        <v>0</v>
      </c>
      <c r="AG99" s="44">
        <f>VLOOKUP($A99,'1v -ostali'!$A$14:AD$517,AG$3,FALSE)/12</f>
        <v>0</v>
      </c>
      <c r="AH99" s="44">
        <f>VLOOKUP($A99,'1v -ostali'!$A$14:AD$517,AH$3,FALSE)</f>
        <v>0</v>
      </c>
      <c r="AI99" s="44">
        <f t="shared" si="11"/>
        <v>0</v>
      </c>
      <c r="AJ99" s="44">
        <f t="shared" si="12"/>
        <v>0</v>
      </c>
      <c r="AK99" s="44">
        <f>+IFERROR(AI99*(100+'1v -ostali'!$C$6)/100,"")</f>
        <v>0</v>
      </c>
      <c r="AL99" s="44">
        <f>+IFERROR(AJ99*(100+'1v -ostali'!$C$6)/100,"")</f>
        <v>0</v>
      </c>
    </row>
    <row r="100" spans="1:38">
      <c r="A100">
        <f>+IF(MAX(A$5:A99)+1&lt;=A$1,A99+1,0)</f>
        <v>0</v>
      </c>
      <c r="B100" s="249">
        <f t="shared" si="16"/>
        <v>0</v>
      </c>
      <c r="C100">
        <f t="shared" si="17"/>
        <v>0</v>
      </c>
      <c r="D100" s="419">
        <f t="shared" si="18"/>
        <v>0</v>
      </c>
      <c r="E100">
        <f>IF(A100=0,0,+VLOOKUP($A100,'1v -ostali'!$A$14:$R$517,E$3,FALSE))</f>
        <v>0</v>
      </c>
      <c r="G100">
        <f>+VLOOKUP($A100,'1v -ostali'!$A$14:$R$517,G$3,FALSE)</f>
        <v>0</v>
      </c>
      <c r="H100">
        <f>+VLOOKUP($A100,'1v -ostali'!$A$14:$R$517,H$3,FALSE)</f>
        <v>0</v>
      </c>
      <c r="I100">
        <f>+VLOOKUP($A100,'1v -ostali'!$A$14:R$517,I$3,FALSE)</f>
        <v>0</v>
      </c>
      <c r="J100">
        <f>+VLOOKUP($A100,'1v -ostali'!$A$14:R$517,J$3,FALSE)</f>
        <v>0</v>
      </c>
      <c r="K100">
        <f>+VLOOKUP($A100,'1v -ostali'!$A$14:R$517,K$3,FALSE)</f>
        <v>0</v>
      </c>
      <c r="L100" t="str">
        <f>+IF(K100&gt;0,VLOOKUP($A100,'1v -ostali'!$A$14:R$517,L$3,FALSE),"")</f>
        <v/>
      </c>
      <c r="M100" t="str">
        <f>+IF(K100&gt;0,VLOOKUP($A100,'1v -ostali'!$A$14:R$517,M$3,FALSE),"")</f>
        <v/>
      </c>
      <c r="N100">
        <f>+VLOOKUP($A100,'1v -ostali'!$A$14:R$517,K$3,FALSE)</f>
        <v>0</v>
      </c>
      <c r="O100">
        <f>IF(K100&gt;0,"",VLOOKUP($A100,'1v -ostali'!$A$14:R$517,O$3,FALSE))</f>
        <v>0</v>
      </c>
      <c r="P100">
        <f>IF(K100&gt;0,"",VLOOKUP($A100,'1v -ostali'!$A$14:R$517,P$3,FALSE))</f>
        <v>0</v>
      </c>
      <c r="T100" s="44">
        <f>VLOOKUP($A100,'1v -ostali'!$A$14:AD$517,T$3,FALSE)</f>
        <v>0</v>
      </c>
      <c r="U100" s="44">
        <f>VLOOKUP($A100,'1v -ostali'!$A$14:AD$517,U$3,FALSE)</f>
        <v>0</v>
      </c>
      <c r="V100" s="44">
        <f t="shared" si="8"/>
        <v>0</v>
      </c>
      <c r="W100" s="44">
        <f>VLOOKUP($A100,'1v -ostali'!$A$14:AD$517,W$3,FALSE)/12</f>
        <v>0</v>
      </c>
      <c r="X100" s="44">
        <f>VLOOKUP($A100,'1v -ostali'!$A$14:AD$517,X$3,FALSE)</f>
        <v>0</v>
      </c>
      <c r="Y100" s="44">
        <f>VLOOKUP($A100,'1v -ostali'!$A$14:AD$517,Y$3,FALSE)</f>
        <v>0</v>
      </c>
      <c r="Z100" s="44">
        <f>VLOOKUP($A100,'1v -ostali'!$A$14:AD$517,Z$3,FALSE)</f>
        <v>0</v>
      </c>
      <c r="AA100" s="44">
        <f t="shared" si="9"/>
        <v>0</v>
      </c>
      <c r="AB100" s="44">
        <f>VLOOKUP($A100,'1v -ostali'!$A$14:AD$517,AB$3,FALSE)/12</f>
        <v>0</v>
      </c>
      <c r="AC100" s="44">
        <f>VLOOKUP($A100,'1v -ostali'!$A$14:AD$517,AC$3,FALSE)</f>
        <v>0</v>
      </c>
      <c r="AD100" s="44">
        <f>VLOOKUP($A100,'1v -ostali'!$A$14:AD$517,AD$3,FALSE)</f>
        <v>0</v>
      </c>
      <c r="AE100" s="44">
        <f>VLOOKUP($A100,'1v -ostali'!$A$14:AD$517,AE$3,FALSE)</f>
        <v>0</v>
      </c>
      <c r="AF100" s="44">
        <f t="shared" si="10"/>
        <v>0</v>
      </c>
      <c r="AG100" s="44">
        <f>VLOOKUP($A100,'1v -ostali'!$A$14:AD$517,AG$3,FALSE)/12</f>
        <v>0</v>
      </c>
      <c r="AH100" s="44">
        <f>VLOOKUP($A100,'1v -ostali'!$A$14:AD$517,AH$3,FALSE)</f>
        <v>0</v>
      </c>
      <c r="AI100" s="44">
        <f t="shared" si="11"/>
        <v>0</v>
      </c>
      <c r="AJ100" s="44">
        <f t="shared" si="12"/>
        <v>0</v>
      </c>
      <c r="AK100" s="44">
        <f>+IFERROR(AI100*(100+'1v -ostali'!$C$6)/100,"")</f>
        <v>0</v>
      </c>
      <c r="AL100" s="44">
        <f>+IFERROR(AJ100*(100+'1v -ostali'!$C$6)/100,"")</f>
        <v>0</v>
      </c>
    </row>
    <row r="101" spans="1:38">
      <c r="A101">
        <f>+IF(MAX(A$5:A100)+1&lt;=A$1,A100+1,0)</f>
        <v>0</v>
      </c>
      <c r="B101" s="249">
        <f t="shared" si="16"/>
        <v>0</v>
      </c>
      <c r="C101">
        <f t="shared" si="17"/>
        <v>0</v>
      </c>
      <c r="D101" s="419">
        <f t="shared" si="18"/>
        <v>0</v>
      </c>
      <c r="E101">
        <f>IF(A101=0,0,+VLOOKUP($A101,'1v -ostali'!$A$14:$R$517,E$3,FALSE))</f>
        <v>0</v>
      </c>
      <c r="G101">
        <f>+VLOOKUP($A101,'1v -ostali'!$A$14:$R$517,G$3,FALSE)</f>
        <v>0</v>
      </c>
      <c r="H101">
        <f>+VLOOKUP($A101,'1v -ostali'!$A$14:$R$517,H$3,FALSE)</f>
        <v>0</v>
      </c>
      <c r="I101">
        <f>+VLOOKUP($A101,'1v -ostali'!$A$14:R$517,I$3,FALSE)</f>
        <v>0</v>
      </c>
      <c r="J101">
        <f>+VLOOKUP($A101,'1v -ostali'!$A$14:R$517,J$3,FALSE)</f>
        <v>0</v>
      </c>
      <c r="K101">
        <f>+VLOOKUP($A101,'1v -ostali'!$A$14:R$517,K$3,FALSE)</f>
        <v>0</v>
      </c>
      <c r="L101" t="str">
        <f>+IF(K101&gt;0,VLOOKUP($A101,'1v -ostali'!$A$14:R$517,L$3,FALSE),"")</f>
        <v/>
      </c>
      <c r="M101" t="str">
        <f>+IF(K101&gt;0,VLOOKUP($A101,'1v -ostali'!$A$14:R$517,M$3,FALSE),"")</f>
        <v/>
      </c>
      <c r="N101">
        <f>+VLOOKUP($A101,'1v -ostali'!$A$14:R$517,K$3,FALSE)</f>
        <v>0</v>
      </c>
      <c r="O101">
        <f>IF(K101&gt;0,"",VLOOKUP($A101,'1v -ostali'!$A$14:R$517,O$3,FALSE))</f>
        <v>0</v>
      </c>
      <c r="P101">
        <f>IF(K101&gt;0,"",VLOOKUP($A101,'1v -ostali'!$A$14:R$517,P$3,FALSE))</f>
        <v>0</v>
      </c>
      <c r="T101" s="44">
        <f>VLOOKUP($A101,'1v -ostali'!$A$14:AD$517,T$3,FALSE)</f>
        <v>0</v>
      </c>
      <c r="U101" s="44">
        <f>VLOOKUP($A101,'1v -ostali'!$A$14:AD$517,U$3,FALSE)</f>
        <v>0</v>
      </c>
      <c r="V101" s="44">
        <f t="shared" si="8"/>
        <v>0</v>
      </c>
      <c r="W101" s="44">
        <f>VLOOKUP($A101,'1v -ostali'!$A$14:AD$517,W$3,FALSE)/12</f>
        <v>0</v>
      </c>
      <c r="X101" s="44">
        <f>VLOOKUP($A101,'1v -ostali'!$A$14:AD$517,X$3,FALSE)</f>
        <v>0</v>
      </c>
      <c r="Y101" s="44">
        <f>VLOOKUP($A101,'1v -ostali'!$A$14:AD$517,Y$3,FALSE)</f>
        <v>0</v>
      </c>
      <c r="Z101" s="44">
        <f>VLOOKUP($A101,'1v -ostali'!$A$14:AD$517,Z$3,FALSE)</f>
        <v>0</v>
      </c>
      <c r="AA101" s="44">
        <f t="shared" si="9"/>
        <v>0</v>
      </c>
      <c r="AB101" s="44">
        <f>VLOOKUP($A101,'1v -ostali'!$A$14:AD$517,AB$3,FALSE)/12</f>
        <v>0</v>
      </c>
      <c r="AC101" s="44">
        <f>VLOOKUP($A101,'1v -ostali'!$A$14:AD$517,AC$3,FALSE)</f>
        <v>0</v>
      </c>
      <c r="AD101" s="44">
        <f>VLOOKUP($A101,'1v -ostali'!$A$14:AD$517,AD$3,FALSE)</f>
        <v>0</v>
      </c>
      <c r="AE101" s="44">
        <f>VLOOKUP($A101,'1v -ostali'!$A$14:AD$517,AE$3,FALSE)</f>
        <v>0</v>
      </c>
      <c r="AF101" s="44">
        <f t="shared" si="10"/>
        <v>0</v>
      </c>
      <c r="AG101" s="44">
        <f>VLOOKUP($A101,'1v -ostali'!$A$14:AD$517,AG$3,FALSE)/12</f>
        <v>0</v>
      </c>
      <c r="AH101" s="44">
        <f>VLOOKUP($A101,'1v -ostali'!$A$14:AD$517,AH$3,FALSE)</f>
        <v>0</v>
      </c>
      <c r="AI101" s="44">
        <f t="shared" si="11"/>
        <v>0</v>
      </c>
      <c r="AJ101" s="44">
        <f t="shared" si="12"/>
        <v>0</v>
      </c>
      <c r="AK101" s="44">
        <f>+IFERROR(AI101*(100+'1v -ostali'!$C$6)/100,"")</f>
        <v>0</v>
      </c>
      <c r="AL101" s="44">
        <f>+IFERROR(AJ101*(100+'1v -ostali'!$C$6)/100,"")</f>
        <v>0</v>
      </c>
    </row>
    <row r="102" spans="1:38">
      <c r="A102">
        <f>+IF(MAX(A$5:A101)+1&lt;=A$1,A101+1,0)</f>
        <v>0</v>
      </c>
      <c r="B102" s="249">
        <f t="shared" si="16"/>
        <v>0</v>
      </c>
      <c r="C102">
        <f t="shared" si="17"/>
        <v>0</v>
      </c>
      <c r="D102" s="419">
        <f t="shared" si="18"/>
        <v>0</v>
      </c>
      <c r="E102">
        <f>IF(A102=0,0,+VLOOKUP($A102,'1v -ostali'!$A$14:$R$517,E$3,FALSE))</f>
        <v>0</v>
      </c>
      <c r="G102">
        <f>+VLOOKUP($A102,'1v -ostali'!$A$14:$R$517,G$3,FALSE)</f>
        <v>0</v>
      </c>
      <c r="H102">
        <f>+VLOOKUP($A102,'1v -ostali'!$A$14:$R$517,H$3,FALSE)</f>
        <v>0</v>
      </c>
      <c r="I102">
        <f>+VLOOKUP($A102,'1v -ostali'!$A$14:R$517,I$3,FALSE)</f>
        <v>0</v>
      </c>
      <c r="J102">
        <f>+VLOOKUP($A102,'1v -ostali'!$A$14:R$517,J$3,FALSE)</f>
        <v>0</v>
      </c>
      <c r="K102">
        <f>+VLOOKUP($A102,'1v -ostali'!$A$14:R$517,K$3,FALSE)</f>
        <v>0</v>
      </c>
      <c r="L102" t="str">
        <f>+IF(K102&gt;0,VLOOKUP($A102,'1v -ostali'!$A$14:R$517,L$3,FALSE),"")</f>
        <v/>
      </c>
      <c r="M102" t="str">
        <f>+IF(K102&gt;0,VLOOKUP($A102,'1v -ostali'!$A$14:R$517,M$3,FALSE),"")</f>
        <v/>
      </c>
      <c r="N102">
        <f>+VLOOKUP($A102,'1v -ostali'!$A$14:R$517,K$3,FALSE)</f>
        <v>0</v>
      </c>
      <c r="O102">
        <f>IF(K102&gt;0,"",VLOOKUP($A102,'1v -ostali'!$A$14:R$517,O$3,FALSE))</f>
        <v>0</v>
      </c>
      <c r="P102">
        <f>IF(K102&gt;0,"",VLOOKUP($A102,'1v -ostali'!$A$14:R$517,P$3,FALSE))</f>
        <v>0</v>
      </c>
      <c r="T102" s="44">
        <f>VLOOKUP($A102,'1v -ostali'!$A$14:AD$517,T$3,FALSE)</f>
        <v>0</v>
      </c>
      <c r="U102" s="44">
        <f>VLOOKUP($A102,'1v -ostali'!$A$14:AD$517,U$3,FALSE)</f>
        <v>0</v>
      </c>
      <c r="V102" s="44">
        <f t="shared" si="8"/>
        <v>0</v>
      </c>
      <c r="W102" s="44">
        <f>VLOOKUP($A102,'1v -ostali'!$A$14:AD$517,W$3,FALSE)/12</f>
        <v>0</v>
      </c>
      <c r="X102" s="44">
        <f>VLOOKUP($A102,'1v -ostali'!$A$14:AD$517,X$3,FALSE)</f>
        <v>0</v>
      </c>
      <c r="Y102" s="44">
        <f>VLOOKUP($A102,'1v -ostali'!$A$14:AD$517,Y$3,FALSE)</f>
        <v>0</v>
      </c>
      <c r="Z102" s="44">
        <f>VLOOKUP($A102,'1v -ostali'!$A$14:AD$517,Z$3,FALSE)</f>
        <v>0</v>
      </c>
      <c r="AA102" s="44">
        <f t="shared" si="9"/>
        <v>0</v>
      </c>
      <c r="AB102" s="44">
        <f>VLOOKUP($A102,'1v -ostali'!$A$14:AD$517,AB$3,FALSE)/12</f>
        <v>0</v>
      </c>
      <c r="AC102" s="44">
        <f>VLOOKUP($A102,'1v -ostali'!$A$14:AD$517,AC$3,FALSE)</f>
        <v>0</v>
      </c>
      <c r="AD102" s="44">
        <f>VLOOKUP($A102,'1v -ostali'!$A$14:AD$517,AD$3,FALSE)</f>
        <v>0</v>
      </c>
      <c r="AE102" s="44">
        <f>VLOOKUP($A102,'1v -ostali'!$A$14:AD$517,AE$3,FALSE)</f>
        <v>0</v>
      </c>
      <c r="AF102" s="44">
        <f t="shared" si="10"/>
        <v>0</v>
      </c>
      <c r="AG102" s="44">
        <f>VLOOKUP($A102,'1v -ostali'!$A$14:AD$517,AG$3,FALSE)/12</f>
        <v>0</v>
      </c>
      <c r="AH102" s="44">
        <f>VLOOKUP($A102,'1v -ostali'!$A$14:AD$517,AH$3,FALSE)</f>
        <v>0</v>
      </c>
      <c r="AI102" s="44">
        <f t="shared" si="11"/>
        <v>0</v>
      </c>
      <c r="AJ102" s="44">
        <f t="shared" si="12"/>
        <v>0</v>
      </c>
      <c r="AK102" s="44">
        <f>+IFERROR(AI102*(100+'1v -ostali'!$C$6)/100,"")</f>
        <v>0</v>
      </c>
      <c r="AL102" s="44">
        <f>+IFERROR(AJ102*(100+'1v -ostali'!$C$6)/100,"")</f>
        <v>0</v>
      </c>
    </row>
    <row r="103" spans="1:38">
      <c r="A103">
        <f>+IF(MAX(A$5:A102)+1&lt;=A$1,A102+1,0)</f>
        <v>0</v>
      </c>
      <c r="B103" s="249">
        <f t="shared" si="16"/>
        <v>0</v>
      </c>
      <c r="C103">
        <f t="shared" si="17"/>
        <v>0</v>
      </c>
      <c r="D103" s="419">
        <f t="shared" si="18"/>
        <v>0</v>
      </c>
      <c r="E103">
        <f>IF(A103=0,0,+VLOOKUP($A103,'1v -ostali'!$A$14:$R$517,E$3,FALSE))</f>
        <v>0</v>
      </c>
      <c r="G103">
        <f>+VLOOKUP($A103,'1v -ostali'!$A$14:$R$517,G$3,FALSE)</f>
        <v>0</v>
      </c>
      <c r="H103">
        <f>+VLOOKUP($A103,'1v -ostali'!$A$14:$R$517,H$3,FALSE)</f>
        <v>0</v>
      </c>
      <c r="I103">
        <f>+VLOOKUP($A103,'1v -ostali'!$A$14:R$517,I$3,FALSE)</f>
        <v>0</v>
      </c>
      <c r="J103">
        <f>+VLOOKUP($A103,'1v -ostali'!$A$14:R$517,J$3,FALSE)</f>
        <v>0</v>
      </c>
      <c r="K103">
        <f>+VLOOKUP($A103,'1v -ostali'!$A$14:R$517,K$3,FALSE)</f>
        <v>0</v>
      </c>
      <c r="L103" t="str">
        <f>+IF(K103&gt;0,VLOOKUP($A103,'1v -ostali'!$A$14:R$517,L$3,FALSE),"")</f>
        <v/>
      </c>
      <c r="M103" t="str">
        <f>+IF(K103&gt;0,VLOOKUP($A103,'1v -ostali'!$A$14:R$517,M$3,FALSE),"")</f>
        <v/>
      </c>
      <c r="N103">
        <f>+VLOOKUP($A103,'1v -ostali'!$A$14:R$517,K$3,FALSE)</f>
        <v>0</v>
      </c>
      <c r="O103">
        <f>IF(K103&gt;0,"",VLOOKUP($A103,'1v -ostali'!$A$14:R$517,O$3,FALSE))</f>
        <v>0</v>
      </c>
      <c r="P103">
        <f>IF(K103&gt;0,"",VLOOKUP($A103,'1v -ostali'!$A$14:R$517,P$3,FALSE))</f>
        <v>0</v>
      </c>
      <c r="T103" s="44">
        <f>VLOOKUP($A103,'1v -ostali'!$A$14:AD$517,T$3,FALSE)</f>
        <v>0</v>
      </c>
      <c r="U103" s="44">
        <f>VLOOKUP($A103,'1v -ostali'!$A$14:AD$517,U$3,FALSE)</f>
        <v>0</v>
      </c>
      <c r="V103" s="44">
        <f t="shared" si="8"/>
        <v>0</v>
      </c>
      <c r="W103" s="44">
        <f>VLOOKUP($A103,'1v -ostali'!$A$14:AD$517,W$3,FALSE)/12</f>
        <v>0</v>
      </c>
      <c r="X103" s="44">
        <f>VLOOKUP($A103,'1v -ostali'!$A$14:AD$517,X$3,FALSE)</f>
        <v>0</v>
      </c>
      <c r="Y103" s="44">
        <f>VLOOKUP($A103,'1v -ostali'!$A$14:AD$517,Y$3,FALSE)</f>
        <v>0</v>
      </c>
      <c r="Z103" s="44">
        <f>VLOOKUP($A103,'1v -ostali'!$A$14:AD$517,Z$3,FALSE)</f>
        <v>0</v>
      </c>
      <c r="AA103" s="44">
        <f t="shared" si="9"/>
        <v>0</v>
      </c>
      <c r="AB103" s="44">
        <f>VLOOKUP($A103,'1v -ostali'!$A$14:AD$517,AB$3,FALSE)/12</f>
        <v>0</v>
      </c>
      <c r="AC103" s="44">
        <f>VLOOKUP($A103,'1v -ostali'!$A$14:AD$517,AC$3,FALSE)</f>
        <v>0</v>
      </c>
      <c r="AD103" s="44">
        <f>VLOOKUP($A103,'1v -ostali'!$A$14:AD$517,AD$3,FALSE)</f>
        <v>0</v>
      </c>
      <c r="AE103" s="44">
        <f>VLOOKUP($A103,'1v -ostali'!$A$14:AD$517,AE$3,FALSE)</f>
        <v>0</v>
      </c>
      <c r="AF103" s="44">
        <f t="shared" si="10"/>
        <v>0</v>
      </c>
      <c r="AG103" s="44">
        <f>VLOOKUP($A103,'1v -ostali'!$A$14:AD$517,AG$3,FALSE)/12</f>
        <v>0</v>
      </c>
      <c r="AH103" s="44">
        <f>VLOOKUP($A103,'1v -ostali'!$A$14:AD$517,AH$3,FALSE)</f>
        <v>0</v>
      </c>
      <c r="AI103" s="44">
        <f t="shared" si="11"/>
        <v>0</v>
      </c>
      <c r="AJ103" s="44">
        <f t="shared" si="12"/>
        <v>0</v>
      </c>
      <c r="AK103" s="44">
        <f>+IFERROR(AI103*(100+'1v -ostali'!$C$6)/100,"")</f>
        <v>0</v>
      </c>
      <c r="AL103" s="44">
        <f>+IFERROR(AJ103*(100+'1v -ostali'!$C$6)/100,"")</f>
        <v>0</v>
      </c>
    </row>
    <row r="104" spans="1:38">
      <c r="A104">
        <f>+IF(MAX(A$5:A103)+1&lt;=A$1,A103+1,0)</f>
        <v>0</v>
      </c>
      <c r="B104" s="249">
        <f t="shared" si="16"/>
        <v>0</v>
      </c>
      <c r="C104">
        <f t="shared" si="17"/>
        <v>0</v>
      </c>
      <c r="D104" s="419">
        <f t="shared" si="18"/>
        <v>0</v>
      </c>
      <c r="E104">
        <f>IF(A104=0,0,+VLOOKUP($A104,'1v -ostali'!$A$14:$R$517,E$3,FALSE))</f>
        <v>0</v>
      </c>
      <c r="G104">
        <f>+VLOOKUP($A104,'1v -ostali'!$A$14:$R$517,G$3,FALSE)</f>
        <v>0</v>
      </c>
      <c r="H104">
        <f>+VLOOKUP($A104,'1v -ostali'!$A$14:$R$517,H$3,FALSE)</f>
        <v>0</v>
      </c>
      <c r="I104">
        <f>+VLOOKUP($A104,'1v -ostali'!$A$14:R$517,I$3,FALSE)</f>
        <v>0</v>
      </c>
      <c r="J104">
        <f>+VLOOKUP($A104,'1v -ostali'!$A$14:R$517,J$3,FALSE)</f>
        <v>0</v>
      </c>
      <c r="K104">
        <f>+VLOOKUP($A104,'1v -ostali'!$A$14:R$517,K$3,FALSE)</f>
        <v>0</v>
      </c>
      <c r="L104" t="str">
        <f>+IF(K104&gt;0,VLOOKUP($A104,'1v -ostali'!$A$14:R$517,L$3,FALSE),"")</f>
        <v/>
      </c>
      <c r="M104" t="str">
        <f>+IF(K104&gt;0,VLOOKUP($A104,'1v -ostali'!$A$14:R$517,M$3,FALSE),"")</f>
        <v/>
      </c>
      <c r="N104">
        <f>+VLOOKUP($A104,'1v -ostali'!$A$14:R$517,K$3,FALSE)</f>
        <v>0</v>
      </c>
      <c r="O104">
        <f>IF(K104&gt;0,"",VLOOKUP($A104,'1v -ostali'!$A$14:R$517,O$3,FALSE))</f>
        <v>0</v>
      </c>
      <c r="P104">
        <f>IF(K104&gt;0,"",VLOOKUP($A104,'1v -ostali'!$A$14:R$517,P$3,FALSE))</f>
        <v>0</v>
      </c>
      <c r="T104" s="44">
        <f>VLOOKUP($A104,'1v -ostali'!$A$14:AD$517,T$3,FALSE)</f>
        <v>0</v>
      </c>
      <c r="U104" s="44">
        <f>VLOOKUP($A104,'1v -ostali'!$A$14:AD$517,U$3,FALSE)</f>
        <v>0</v>
      </c>
      <c r="V104" s="44">
        <f t="shared" si="8"/>
        <v>0</v>
      </c>
      <c r="W104" s="44">
        <f>VLOOKUP($A104,'1v -ostali'!$A$14:AD$517,W$3,FALSE)/12</f>
        <v>0</v>
      </c>
      <c r="X104" s="44">
        <f>VLOOKUP($A104,'1v -ostali'!$A$14:AD$517,X$3,FALSE)</f>
        <v>0</v>
      </c>
      <c r="Y104" s="44">
        <f>VLOOKUP($A104,'1v -ostali'!$A$14:AD$517,Y$3,FALSE)</f>
        <v>0</v>
      </c>
      <c r="Z104" s="44">
        <f>VLOOKUP($A104,'1v -ostali'!$A$14:AD$517,Z$3,FALSE)</f>
        <v>0</v>
      </c>
      <c r="AA104" s="44">
        <f t="shared" si="9"/>
        <v>0</v>
      </c>
      <c r="AB104" s="44">
        <f>VLOOKUP($A104,'1v -ostali'!$A$14:AD$517,AB$3,FALSE)/12</f>
        <v>0</v>
      </c>
      <c r="AC104" s="44">
        <f>VLOOKUP($A104,'1v -ostali'!$A$14:AD$517,AC$3,FALSE)</f>
        <v>0</v>
      </c>
      <c r="AD104" s="44">
        <f>VLOOKUP($A104,'1v -ostali'!$A$14:AD$517,AD$3,FALSE)</f>
        <v>0</v>
      </c>
      <c r="AE104" s="44">
        <f>VLOOKUP($A104,'1v -ostali'!$A$14:AD$517,AE$3,FALSE)</f>
        <v>0</v>
      </c>
      <c r="AF104" s="44">
        <f t="shared" si="10"/>
        <v>0</v>
      </c>
      <c r="AG104" s="44">
        <f>VLOOKUP($A104,'1v -ostali'!$A$14:AD$517,AG$3,FALSE)/12</f>
        <v>0</v>
      </c>
      <c r="AH104" s="44">
        <f>VLOOKUP($A104,'1v -ostali'!$A$14:AD$517,AH$3,FALSE)</f>
        <v>0</v>
      </c>
      <c r="AI104" s="44">
        <f t="shared" si="11"/>
        <v>0</v>
      </c>
      <c r="AJ104" s="44">
        <f t="shared" si="12"/>
        <v>0</v>
      </c>
      <c r="AK104" s="44">
        <f>+IFERROR(AI104*(100+'1v -ostali'!$C$6)/100,"")</f>
        <v>0</v>
      </c>
      <c r="AL104" s="44">
        <f>+IFERROR(AJ104*(100+'1v -ostali'!$C$6)/100,"")</f>
        <v>0</v>
      </c>
    </row>
    <row r="105" spans="1:38">
      <c r="A105">
        <f>+IF(MAX(A$5:A104)+1&lt;=A$1,A104+1,0)</f>
        <v>0</v>
      </c>
      <c r="B105" s="249">
        <f t="shared" si="16"/>
        <v>0</v>
      </c>
      <c r="C105">
        <f t="shared" si="17"/>
        <v>0</v>
      </c>
      <c r="D105" s="419">
        <f t="shared" si="18"/>
        <v>0</v>
      </c>
      <c r="E105">
        <f>IF(A105=0,0,+VLOOKUP($A105,'1v -ostali'!$A$14:$R$517,E$3,FALSE))</f>
        <v>0</v>
      </c>
      <c r="G105">
        <f>+VLOOKUP($A105,'1v -ostali'!$A$14:$R$517,G$3,FALSE)</f>
        <v>0</v>
      </c>
      <c r="H105">
        <f>+VLOOKUP($A105,'1v -ostali'!$A$14:$R$517,H$3,FALSE)</f>
        <v>0</v>
      </c>
      <c r="I105">
        <f>+VLOOKUP($A105,'1v -ostali'!$A$14:R$517,I$3,FALSE)</f>
        <v>0</v>
      </c>
      <c r="J105">
        <f>+VLOOKUP($A105,'1v -ostali'!$A$14:R$517,J$3,FALSE)</f>
        <v>0</v>
      </c>
      <c r="K105">
        <f>+VLOOKUP($A105,'1v -ostali'!$A$14:R$517,K$3,FALSE)</f>
        <v>0</v>
      </c>
      <c r="L105" t="str">
        <f>+IF(K105&gt;0,VLOOKUP($A105,'1v -ostali'!$A$14:R$517,L$3,FALSE),"")</f>
        <v/>
      </c>
      <c r="M105" t="str">
        <f>+IF(K105&gt;0,VLOOKUP($A105,'1v -ostali'!$A$14:R$517,M$3,FALSE),"")</f>
        <v/>
      </c>
      <c r="N105">
        <f>+VLOOKUP($A105,'1v -ostali'!$A$14:R$517,K$3,FALSE)</f>
        <v>0</v>
      </c>
      <c r="O105">
        <f>IF(K105&gt;0,"",VLOOKUP($A105,'1v -ostali'!$A$14:R$517,O$3,FALSE))</f>
        <v>0</v>
      </c>
      <c r="P105">
        <f>IF(K105&gt;0,"",VLOOKUP($A105,'1v -ostali'!$A$14:R$517,P$3,FALSE))</f>
        <v>0</v>
      </c>
      <c r="T105" s="44">
        <f>VLOOKUP($A105,'1v -ostali'!$A$14:AD$517,T$3,FALSE)</f>
        <v>0</v>
      </c>
      <c r="U105" s="44">
        <f>VLOOKUP($A105,'1v -ostali'!$A$14:AD$517,U$3,FALSE)</f>
        <v>0</v>
      </c>
      <c r="V105" s="44">
        <f t="shared" si="8"/>
        <v>0</v>
      </c>
      <c r="W105" s="44">
        <f>VLOOKUP($A105,'1v -ostali'!$A$14:AD$517,W$3,FALSE)/12</f>
        <v>0</v>
      </c>
      <c r="X105" s="44">
        <f>VLOOKUP($A105,'1v -ostali'!$A$14:AD$517,X$3,FALSE)</f>
        <v>0</v>
      </c>
      <c r="Y105" s="44">
        <f>VLOOKUP($A105,'1v -ostali'!$A$14:AD$517,Y$3,FALSE)</f>
        <v>0</v>
      </c>
      <c r="Z105" s="44">
        <f>VLOOKUP($A105,'1v -ostali'!$A$14:AD$517,Z$3,FALSE)</f>
        <v>0</v>
      </c>
      <c r="AA105" s="44">
        <f t="shared" si="9"/>
        <v>0</v>
      </c>
      <c r="AB105" s="44">
        <f>VLOOKUP($A105,'1v -ostali'!$A$14:AD$517,AB$3,FALSE)/12</f>
        <v>0</v>
      </c>
      <c r="AC105" s="44">
        <f>VLOOKUP($A105,'1v -ostali'!$A$14:AD$517,AC$3,FALSE)</f>
        <v>0</v>
      </c>
      <c r="AD105" s="44">
        <f>VLOOKUP($A105,'1v -ostali'!$A$14:AD$517,AD$3,FALSE)</f>
        <v>0</v>
      </c>
      <c r="AE105" s="44">
        <f>VLOOKUP($A105,'1v -ostali'!$A$14:AD$517,AE$3,FALSE)</f>
        <v>0</v>
      </c>
      <c r="AF105" s="44">
        <f t="shared" si="10"/>
        <v>0</v>
      </c>
      <c r="AG105" s="44">
        <f>VLOOKUP($A105,'1v -ostali'!$A$14:AD$517,AG$3,FALSE)/12</f>
        <v>0</v>
      </c>
      <c r="AH105" s="44">
        <f>VLOOKUP($A105,'1v -ostali'!$A$14:AD$517,AH$3,FALSE)</f>
        <v>0</v>
      </c>
      <c r="AI105" s="44">
        <f t="shared" si="11"/>
        <v>0</v>
      </c>
      <c r="AJ105" s="44">
        <f t="shared" si="12"/>
        <v>0</v>
      </c>
      <c r="AK105" s="44">
        <f>+IFERROR(AI105*(100+'1v -ostali'!$C$6)/100,"")</f>
        <v>0</v>
      </c>
      <c r="AL105" s="44">
        <f>+IFERROR(AJ105*(100+'1v -ostali'!$C$6)/100,"")</f>
        <v>0</v>
      </c>
    </row>
    <row r="106" spans="1:38">
      <c r="A106">
        <f>+IF(MAX(A$5:A105)+1&lt;=A$1,A105+1,0)</f>
        <v>0</v>
      </c>
      <c r="B106" s="249">
        <f t="shared" si="16"/>
        <v>0</v>
      </c>
      <c r="C106">
        <f t="shared" si="17"/>
        <v>0</v>
      </c>
      <c r="D106" s="419">
        <f t="shared" si="18"/>
        <v>0</v>
      </c>
      <c r="E106">
        <f>IF(A106=0,0,+VLOOKUP($A106,'1v -ostali'!$A$14:$R$517,E$3,FALSE))</f>
        <v>0</v>
      </c>
      <c r="G106">
        <f>+VLOOKUP($A106,'1v -ostali'!$A$14:$R$517,G$3,FALSE)</f>
        <v>0</v>
      </c>
      <c r="H106">
        <f>+VLOOKUP($A106,'1v -ostali'!$A$14:$R$517,H$3,FALSE)</f>
        <v>0</v>
      </c>
      <c r="I106">
        <f>+VLOOKUP($A106,'1v -ostali'!$A$14:R$517,I$3,FALSE)</f>
        <v>0</v>
      </c>
      <c r="J106">
        <f>+VLOOKUP($A106,'1v -ostali'!$A$14:R$517,J$3,FALSE)</f>
        <v>0</v>
      </c>
      <c r="K106">
        <f>+VLOOKUP($A106,'1v -ostali'!$A$14:R$517,K$3,FALSE)</f>
        <v>0</v>
      </c>
      <c r="L106" t="str">
        <f>+IF(K106&gt;0,VLOOKUP($A106,'1v -ostali'!$A$14:R$517,L$3,FALSE),"")</f>
        <v/>
      </c>
      <c r="M106" t="str">
        <f>+IF(K106&gt;0,VLOOKUP($A106,'1v -ostali'!$A$14:R$517,M$3,FALSE),"")</f>
        <v/>
      </c>
      <c r="N106">
        <f>+VLOOKUP($A106,'1v -ostali'!$A$14:R$517,K$3,FALSE)</f>
        <v>0</v>
      </c>
      <c r="O106">
        <f>IF(K106&gt;0,"",VLOOKUP($A106,'1v -ostali'!$A$14:R$517,O$3,FALSE))</f>
        <v>0</v>
      </c>
      <c r="P106">
        <f>IF(K106&gt;0,"",VLOOKUP($A106,'1v -ostali'!$A$14:R$517,P$3,FALSE))</f>
        <v>0</v>
      </c>
      <c r="T106" s="44">
        <f>VLOOKUP($A106,'1v -ostali'!$A$14:AD$517,T$3,FALSE)</f>
        <v>0</v>
      </c>
      <c r="U106" s="44">
        <f>VLOOKUP($A106,'1v -ostali'!$A$14:AD$517,U$3,FALSE)</f>
        <v>0</v>
      </c>
      <c r="V106" s="44">
        <f t="shared" si="8"/>
        <v>0</v>
      </c>
      <c r="W106" s="44">
        <f>VLOOKUP($A106,'1v -ostali'!$A$14:AD$517,W$3,FALSE)/12</f>
        <v>0</v>
      </c>
      <c r="X106" s="44">
        <f>VLOOKUP($A106,'1v -ostali'!$A$14:AD$517,X$3,FALSE)</f>
        <v>0</v>
      </c>
      <c r="Y106" s="44">
        <f>VLOOKUP($A106,'1v -ostali'!$A$14:AD$517,Y$3,FALSE)</f>
        <v>0</v>
      </c>
      <c r="Z106" s="44">
        <f>VLOOKUP($A106,'1v -ostali'!$A$14:AD$517,Z$3,FALSE)</f>
        <v>0</v>
      </c>
      <c r="AA106" s="44">
        <f t="shared" si="9"/>
        <v>0</v>
      </c>
      <c r="AB106" s="44">
        <f>VLOOKUP($A106,'1v -ostali'!$A$14:AD$517,AB$3,FALSE)/12</f>
        <v>0</v>
      </c>
      <c r="AC106" s="44">
        <f>VLOOKUP($A106,'1v -ostali'!$A$14:AD$517,AC$3,FALSE)</f>
        <v>0</v>
      </c>
      <c r="AD106" s="44">
        <f>VLOOKUP($A106,'1v -ostali'!$A$14:AD$517,AD$3,FALSE)</f>
        <v>0</v>
      </c>
      <c r="AE106" s="44">
        <f>VLOOKUP($A106,'1v -ostali'!$A$14:AD$517,AE$3,FALSE)</f>
        <v>0</v>
      </c>
      <c r="AF106" s="44">
        <f t="shared" si="10"/>
        <v>0</v>
      </c>
      <c r="AG106" s="44">
        <f>VLOOKUP($A106,'1v -ostali'!$A$14:AD$517,AG$3,FALSE)/12</f>
        <v>0</v>
      </c>
      <c r="AH106" s="44">
        <f>VLOOKUP($A106,'1v -ostali'!$A$14:AD$517,AH$3,FALSE)</f>
        <v>0</v>
      </c>
      <c r="AI106" s="44">
        <f t="shared" si="11"/>
        <v>0</v>
      </c>
      <c r="AJ106" s="44">
        <f t="shared" si="12"/>
        <v>0</v>
      </c>
      <c r="AK106" s="44">
        <f>+IFERROR(AI106*(100+'1v -ostali'!$C$6)/100,"")</f>
        <v>0</v>
      </c>
      <c r="AL106" s="44">
        <f>+IFERROR(AJ106*(100+'1v -ostali'!$C$6)/100,"")</f>
        <v>0</v>
      </c>
    </row>
    <row r="107" spans="1:38">
      <c r="A107">
        <f>+IF(MAX(A$5:A106)+1&lt;=A$1,A106+1,0)</f>
        <v>0</v>
      </c>
      <c r="B107" s="249">
        <f t="shared" si="16"/>
        <v>0</v>
      </c>
      <c r="C107">
        <f t="shared" si="17"/>
        <v>0</v>
      </c>
      <c r="D107" s="419">
        <f t="shared" si="18"/>
        <v>0</v>
      </c>
      <c r="E107">
        <f>IF(A107=0,0,+VLOOKUP($A107,'1v -ostali'!$A$14:$R$517,E$3,FALSE))</f>
        <v>0</v>
      </c>
      <c r="G107">
        <f>+VLOOKUP($A107,'1v -ostali'!$A$14:$R$517,G$3,FALSE)</f>
        <v>0</v>
      </c>
      <c r="H107">
        <f>+VLOOKUP($A107,'1v -ostali'!$A$14:$R$517,H$3,FALSE)</f>
        <v>0</v>
      </c>
      <c r="I107">
        <f>+VLOOKUP($A107,'1v -ostali'!$A$14:R$517,I$3,FALSE)</f>
        <v>0</v>
      </c>
      <c r="J107">
        <f>+VLOOKUP($A107,'1v -ostali'!$A$14:R$517,J$3,FALSE)</f>
        <v>0</v>
      </c>
      <c r="K107">
        <f>+VLOOKUP($A107,'1v -ostali'!$A$14:R$517,K$3,FALSE)</f>
        <v>0</v>
      </c>
      <c r="L107" t="str">
        <f>+IF(K107&gt;0,VLOOKUP($A107,'1v -ostali'!$A$14:R$517,L$3,FALSE),"")</f>
        <v/>
      </c>
      <c r="M107" t="str">
        <f>+IF(K107&gt;0,VLOOKUP($A107,'1v -ostali'!$A$14:R$517,M$3,FALSE),"")</f>
        <v/>
      </c>
      <c r="N107">
        <f>+VLOOKUP($A107,'1v -ostali'!$A$14:R$517,K$3,FALSE)</f>
        <v>0</v>
      </c>
      <c r="O107">
        <f>IF(K107&gt;0,"",VLOOKUP($A107,'1v -ostali'!$A$14:R$517,O$3,FALSE))</f>
        <v>0</v>
      </c>
      <c r="P107">
        <f>IF(K107&gt;0,"",VLOOKUP($A107,'1v -ostali'!$A$14:R$517,P$3,FALSE))</f>
        <v>0</v>
      </c>
      <c r="T107" s="44">
        <f>VLOOKUP($A107,'1v -ostali'!$A$14:AD$517,T$3,FALSE)</f>
        <v>0</v>
      </c>
      <c r="U107" s="44">
        <f>VLOOKUP($A107,'1v -ostali'!$A$14:AD$517,U$3,FALSE)</f>
        <v>0</v>
      </c>
      <c r="V107" s="44">
        <f t="shared" si="8"/>
        <v>0</v>
      </c>
      <c r="W107" s="44">
        <f>VLOOKUP($A107,'1v -ostali'!$A$14:AD$517,W$3,FALSE)/12</f>
        <v>0</v>
      </c>
      <c r="X107" s="44">
        <f>VLOOKUP($A107,'1v -ostali'!$A$14:AD$517,X$3,FALSE)</f>
        <v>0</v>
      </c>
      <c r="Y107" s="44">
        <f>VLOOKUP($A107,'1v -ostali'!$A$14:AD$517,Y$3,FALSE)</f>
        <v>0</v>
      </c>
      <c r="Z107" s="44">
        <f>VLOOKUP($A107,'1v -ostali'!$A$14:AD$517,Z$3,FALSE)</f>
        <v>0</v>
      </c>
      <c r="AA107" s="44">
        <f t="shared" si="9"/>
        <v>0</v>
      </c>
      <c r="AB107" s="44">
        <f>VLOOKUP($A107,'1v -ostali'!$A$14:AD$517,AB$3,FALSE)/12</f>
        <v>0</v>
      </c>
      <c r="AC107" s="44">
        <f>VLOOKUP($A107,'1v -ostali'!$A$14:AD$517,AC$3,FALSE)</f>
        <v>0</v>
      </c>
      <c r="AD107" s="44">
        <f>VLOOKUP($A107,'1v -ostali'!$A$14:AD$517,AD$3,FALSE)</f>
        <v>0</v>
      </c>
      <c r="AE107" s="44">
        <f>VLOOKUP($A107,'1v -ostali'!$A$14:AD$517,AE$3,FALSE)</f>
        <v>0</v>
      </c>
      <c r="AF107" s="44">
        <f t="shared" si="10"/>
        <v>0</v>
      </c>
      <c r="AG107" s="44">
        <f>VLOOKUP($A107,'1v -ostali'!$A$14:AD$517,AG$3,FALSE)/12</f>
        <v>0</v>
      </c>
      <c r="AH107" s="44">
        <f>VLOOKUP($A107,'1v -ostali'!$A$14:AD$517,AH$3,FALSE)</f>
        <v>0</v>
      </c>
      <c r="AI107" s="44">
        <f t="shared" si="11"/>
        <v>0</v>
      </c>
      <c r="AJ107" s="44">
        <f t="shared" si="12"/>
        <v>0</v>
      </c>
      <c r="AK107" s="44">
        <f>+IFERROR(AI107*(100+'1v -ostali'!$C$6)/100,"")</f>
        <v>0</v>
      </c>
      <c r="AL107" s="44">
        <f>+IFERROR(AJ107*(100+'1v -ostali'!$C$6)/100,"")</f>
        <v>0</v>
      </c>
    </row>
    <row r="108" spans="1:38">
      <c r="A108">
        <f>+IF(MAX(A$5:A107)+1&lt;=A$1,A107+1,0)</f>
        <v>0</v>
      </c>
      <c r="B108" s="249">
        <f t="shared" si="16"/>
        <v>0</v>
      </c>
      <c r="C108">
        <f t="shared" si="17"/>
        <v>0</v>
      </c>
      <c r="D108" s="419">
        <f t="shared" si="18"/>
        <v>0</v>
      </c>
      <c r="E108">
        <f>IF(A108=0,0,+VLOOKUP($A108,'1v -ostali'!$A$14:$R$517,E$3,FALSE))</f>
        <v>0</v>
      </c>
      <c r="G108">
        <f>+VLOOKUP($A108,'1v -ostali'!$A$14:$R$517,G$3,FALSE)</f>
        <v>0</v>
      </c>
      <c r="H108">
        <f>+VLOOKUP($A108,'1v -ostali'!$A$14:$R$517,H$3,FALSE)</f>
        <v>0</v>
      </c>
      <c r="I108">
        <f>+VLOOKUP($A108,'1v -ostali'!$A$14:R$517,I$3,FALSE)</f>
        <v>0</v>
      </c>
      <c r="J108">
        <f>+VLOOKUP($A108,'1v -ostali'!$A$14:R$517,J$3,FALSE)</f>
        <v>0</v>
      </c>
      <c r="K108">
        <f>+VLOOKUP($A108,'1v -ostali'!$A$14:R$517,K$3,FALSE)</f>
        <v>0</v>
      </c>
      <c r="L108" t="str">
        <f>+IF(K108&gt;0,VLOOKUP($A108,'1v -ostali'!$A$14:R$517,L$3,FALSE),"")</f>
        <v/>
      </c>
      <c r="M108" t="str">
        <f>+IF(K108&gt;0,VLOOKUP($A108,'1v -ostali'!$A$14:R$517,M$3,FALSE),"")</f>
        <v/>
      </c>
      <c r="N108">
        <f>+VLOOKUP($A108,'1v -ostali'!$A$14:R$517,K$3,FALSE)</f>
        <v>0</v>
      </c>
      <c r="O108">
        <f>IF(K108&gt;0,"",VLOOKUP($A108,'1v -ostali'!$A$14:R$517,O$3,FALSE))</f>
        <v>0</v>
      </c>
      <c r="P108">
        <f>IF(K108&gt;0,"",VLOOKUP($A108,'1v -ostali'!$A$14:R$517,P$3,FALSE))</f>
        <v>0</v>
      </c>
      <c r="T108" s="44">
        <f>VLOOKUP($A108,'1v -ostali'!$A$14:AD$517,T$3,FALSE)</f>
        <v>0</v>
      </c>
      <c r="U108" s="44">
        <f>VLOOKUP($A108,'1v -ostali'!$A$14:AD$517,U$3,FALSE)</f>
        <v>0</v>
      </c>
      <c r="V108" s="44">
        <f t="shared" si="8"/>
        <v>0</v>
      </c>
      <c r="W108" s="44">
        <f>VLOOKUP($A108,'1v -ostali'!$A$14:AD$517,W$3,FALSE)/12</f>
        <v>0</v>
      </c>
      <c r="X108" s="44">
        <f>VLOOKUP($A108,'1v -ostali'!$A$14:AD$517,X$3,FALSE)</f>
        <v>0</v>
      </c>
      <c r="Y108" s="44">
        <f>VLOOKUP($A108,'1v -ostali'!$A$14:AD$517,Y$3,FALSE)</f>
        <v>0</v>
      </c>
      <c r="Z108" s="44">
        <f>VLOOKUP($A108,'1v -ostali'!$A$14:AD$517,Z$3,FALSE)</f>
        <v>0</v>
      </c>
      <c r="AA108" s="44">
        <f t="shared" si="9"/>
        <v>0</v>
      </c>
      <c r="AB108" s="44">
        <f>VLOOKUP($A108,'1v -ostali'!$A$14:AD$517,AB$3,FALSE)/12</f>
        <v>0</v>
      </c>
      <c r="AC108" s="44">
        <f>VLOOKUP($A108,'1v -ostali'!$A$14:AD$517,AC$3,FALSE)</f>
        <v>0</v>
      </c>
      <c r="AD108" s="44">
        <f>VLOOKUP($A108,'1v -ostali'!$A$14:AD$517,AD$3,FALSE)</f>
        <v>0</v>
      </c>
      <c r="AE108" s="44">
        <f>VLOOKUP($A108,'1v -ostali'!$A$14:AD$517,AE$3,FALSE)</f>
        <v>0</v>
      </c>
      <c r="AF108" s="44">
        <f t="shared" si="10"/>
        <v>0</v>
      </c>
      <c r="AG108" s="44">
        <f>VLOOKUP($A108,'1v -ostali'!$A$14:AD$517,AG$3,FALSE)/12</f>
        <v>0</v>
      </c>
      <c r="AH108" s="44">
        <f>VLOOKUP($A108,'1v -ostali'!$A$14:AD$517,AH$3,FALSE)</f>
        <v>0</v>
      </c>
      <c r="AI108" s="44">
        <f t="shared" si="11"/>
        <v>0</v>
      </c>
      <c r="AJ108" s="44">
        <f t="shared" si="12"/>
        <v>0</v>
      </c>
      <c r="AK108" s="44">
        <f>+IFERROR(AI108*(100+'1v -ostali'!$C$6)/100,"")</f>
        <v>0</v>
      </c>
      <c r="AL108" s="44">
        <f>+IFERROR(AJ108*(100+'1v -ostali'!$C$6)/100,"")</f>
        <v>0</v>
      </c>
    </row>
    <row r="109" spans="1:38">
      <c r="A109">
        <f>+IF(MAX(A$5:A108)+1&lt;=A$1,A108+1,0)</f>
        <v>0</v>
      </c>
      <c r="B109" s="249">
        <f t="shared" si="16"/>
        <v>0</v>
      </c>
      <c r="C109">
        <f t="shared" si="17"/>
        <v>0</v>
      </c>
      <c r="D109" s="419">
        <f t="shared" si="18"/>
        <v>0</v>
      </c>
      <c r="E109">
        <f>IF(A109=0,0,+VLOOKUP($A109,'1v -ostali'!$A$14:$R$517,E$3,FALSE))</f>
        <v>0</v>
      </c>
      <c r="G109">
        <f>+VLOOKUP($A109,'1v -ostali'!$A$14:$R$517,G$3,FALSE)</f>
        <v>0</v>
      </c>
      <c r="H109">
        <f>+VLOOKUP($A109,'1v -ostali'!$A$14:$R$517,H$3,FALSE)</f>
        <v>0</v>
      </c>
      <c r="I109">
        <f>+VLOOKUP($A109,'1v -ostali'!$A$14:R$517,I$3,FALSE)</f>
        <v>0</v>
      </c>
      <c r="J109">
        <f>+VLOOKUP($A109,'1v -ostali'!$A$14:R$517,J$3,FALSE)</f>
        <v>0</v>
      </c>
      <c r="K109">
        <f>+VLOOKUP($A109,'1v -ostali'!$A$14:R$517,K$3,FALSE)</f>
        <v>0</v>
      </c>
      <c r="L109" t="str">
        <f>+IF(K109&gt;0,VLOOKUP($A109,'1v -ostali'!$A$14:R$517,L$3,FALSE),"")</f>
        <v/>
      </c>
      <c r="M109" t="str">
        <f>+IF(K109&gt;0,VLOOKUP($A109,'1v -ostali'!$A$14:R$517,M$3,FALSE),"")</f>
        <v/>
      </c>
      <c r="N109">
        <f>+VLOOKUP($A109,'1v -ostali'!$A$14:R$517,K$3,FALSE)</f>
        <v>0</v>
      </c>
      <c r="O109">
        <f>IF(K109&gt;0,"",VLOOKUP($A109,'1v -ostali'!$A$14:R$517,O$3,FALSE))</f>
        <v>0</v>
      </c>
      <c r="P109">
        <f>IF(K109&gt;0,"",VLOOKUP($A109,'1v -ostali'!$A$14:R$517,P$3,FALSE))</f>
        <v>0</v>
      </c>
      <c r="T109" s="44">
        <f>VLOOKUP($A109,'1v -ostali'!$A$14:AD$517,T$3,FALSE)</f>
        <v>0</v>
      </c>
      <c r="U109" s="44">
        <f>VLOOKUP($A109,'1v -ostali'!$A$14:AD$517,U$3,FALSE)</f>
        <v>0</v>
      </c>
      <c r="V109" s="44">
        <f t="shared" si="8"/>
        <v>0</v>
      </c>
      <c r="W109" s="44">
        <f>VLOOKUP($A109,'1v -ostali'!$A$14:AD$517,W$3,FALSE)/12</f>
        <v>0</v>
      </c>
      <c r="X109" s="44">
        <f>VLOOKUP($A109,'1v -ostali'!$A$14:AD$517,X$3,FALSE)</f>
        <v>0</v>
      </c>
      <c r="Y109" s="44">
        <f>VLOOKUP($A109,'1v -ostali'!$A$14:AD$517,Y$3,FALSE)</f>
        <v>0</v>
      </c>
      <c r="Z109" s="44">
        <f>VLOOKUP($A109,'1v -ostali'!$A$14:AD$517,Z$3,FALSE)</f>
        <v>0</v>
      </c>
      <c r="AA109" s="44">
        <f t="shared" si="9"/>
        <v>0</v>
      </c>
      <c r="AB109" s="44">
        <f>VLOOKUP($A109,'1v -ostali'!$A$14:AD$517,AB$3,FALSE)/12</f>
        <v>0</v>
      </c>
      <c r="AC109" s="44">
        <f>VLOOKUP($A109,'1v -ostali'!$A$14:AD$517,AC$3,FALSE)</f>
        <v>0</v>
      </c>
      <c r="AD109" s="44">
        <f>VLOOKUP($A109,'1v -ostali'!$A$14:AD$517,AD$3,FALSE)</f>
        <v>0</v>
      </c>
      <c r="AE109" s="44">
        <f>VLOOKUP($A109,'1v -ostali'!$A$14:AD$517,AE$3,FALSE)</f>
        <v>0</v>
      </c>
      <c r="AF109" s="44">
        <f t="shared" si="10"/>
        <v>0</v>
      </c>
      <c r="AG109" s="44">
        <f>VLOOKUP($A109,'1v -ostali'!$A$14:AD$517,AG$3,FALSE)/12</f>
        <v>0</v>
      </c>
      <c r="AH109" s="44">
        <f>VLOOKUP($A109,'1v -ostali'!$A$14:AD$517,AH$3,FALSE)</f>
        <v>0</v>
      </c>
      <c r="AI109" s="44">
        <f t="shared" si="11"/>
        <v>0</v>
      </c>
      <c r="AJ109" s="44">
        <f t="shared" si="12"/>
        <v>0</v>
      </c>
      <c r="AK109" s="44">
        <f>+IFERROR(AI109*(100+'1v -ostali'!$C$6)/100,"")</f>
        <v>0</v>
      </c>
      <c r="AL109" s="44">
        <f>+IFERROR(AJ109*(100+'1v -ostali'!$C$6)/100,"")</f>
        <v>0</v>
      </c>
    </row>
    <row r="110" spans="1:38">
      <c r="A110">
        <f>+IF(MAX(A$5:A109)+1&lt;=A$1,A109+1,0)</f>
        <v>0</v>
      </c>
      <c r="B110" s="249">
        <f t="shared" si="16"/>
        <v>0</v>
      </c>
      <c r="C110">
        <f t="shared" si="17"/>
        <v>0</v>
      </c>
      <c r="D110" s="419">
        <f t="shared" si="18"/>
        <v>0</v>
      </c>
      <c r="E110">
        <f>IF(A110=0,0,+VLOOKUP($A110,'1v -ostali'!$A$14:$R$517,E$3,FALSE))</f>
        <v>0</v>
      </c>
      <c r="G110">
        <f>+VLOOKUP($A110,'1v -ostali'!$A$14:$R$517,G$3,FALSE)</f>
        <v>0</v>
      </c>
      <c r="H110">
        <f>+VLOOKUP($A110,'1v -ostali'!$A$14:$R$517,H$3,FALSE)</f>
        <v>0</v>
      </c>
      <c r="I110">
        <f>+VLOOKUP($A110,'1v -ostali'!$A$14:R$517,I$3,FALSE)</f>
        <v>0</v>
      </c>
      <c r="J110">
        <f>+VLOOKUP($A110,'1v -ostali'!$A$14:R$517,J$3,FALSE)</f>
        <v>0</v>
      </c>
      <c r="K110">
        <f>+VLOOKUP($A110,'1v -ostali'!$A$14:R$517,K$3,FALSE)</f>
        <v>0</v>
      </c>
      <c r="L110" t="str">
        <f>+IF(K110&gt;0,VLOOKUP($A110,'1v -ostali'!$A$14:R$517,L$3,FALSE),"")</f>
        <v/>
      </c>
      <c r="M110" t="str">
        <f>+IF(K110&gt;0,VLOOKUP($A110,'1v -ostali'!$A$14:R$517,M$3,FALSE),"")</f>
        <v/>
      </c>
      <c r="N110">
        <f>+VLOOKUP($A110,'1v -ostali'!$A$14:R$517,K$3,FALSE)</f>
        <v>0</v>
      </c>
      <c r="O110">
        <f>IF(K110&gt;0,"",VLOOKUP($A110,'1v -ostali'!$A$14:R$517,O$3,FALSE))</f>
        <v>0</v>
      </c>
      <c r="P110">
        <f>IF(K110&gt;0,"",VLOOKUP($A110,'1v -ostali'!$A$14:R$517,P$3,FALSE))</f>
        <v>0</v>
      </c>
      <c r="T110" s="44">
        <f>VLOOKUP($A110,'1v -ostali'!$A$14:AD$517,T$3,FALSE)</f>
        <v>0</v>
      </c>
      <c r="U110" s="44">
        <f>VLOOKUP($A110,'1v -ostali'!$A$14:AD$517,U$3,FALSE)</f>
        <v>0</v>
      </c>
      <c r="V110" s="44">
        <f t="shared" si="8"/>
        <v>0</v>
      </c>
      <c r="W110" s="44">
        <f>VLOOKUP($A110,'1v -ostali'!$A$14:AD$517,W$3,FALSE)/12</f>
        <v>0</v>
      </c>
      <c r="X110" s="44">
        <f>VLOOKUP($A110,'1v -ostali'!$A$14:AD$517,X$3,FALSE)</f>
        <v>0</v>
      </c>
      <c r="Y110" s="44">
        <f>VLOOKUP($A110,'1v -ostali'!$A$14:AD$517,Y$3,FALSE)</f>
        <v>0</v>
      </c>
      <c r="Z110" s="44">
        <f>VLOOKUP($A110,'1v -ostali'!$A$14:AD$517,Z$3,FALSE)</f>
        <v>0</v>
      </c>
      <c r="AA110" s="44">
        <f t="shared" si="9"/>
        <v>0</v>
      </c>
      <c r="AB110" s="44">
        <f>VLOOKUP($A110,'1v -ostali'!$A$14:AD$517,AB$3,FALSE)/12</f>
        <v>0</v>
      </c>
      <c r="AC110" s="44">
        <f>VLOOKUP($A110,'1v -ostali'!$A$14:AD$517,AC$3,FALSE)</f>
        <v>0</v>
      </c>
      <c r="AD110" s="44">
        <f>VLOOKUP($A110,'1v -ostali'!$A$14:AD$517,AD$3,FALSE)</f>
        <v>0</v>
      </c>
      <c r="AE110" s="44">
        <f>VLOOKUP($A110,'1v -ostali'!$A$14:AD$517,AE$3,FALSE)</f>
        <v>0</v>
      </c>
      <c r="AF110" s="44">
        <f t="shared" si="10"/>
        <v>0</v>
      </c>
      <c r="AG110" s="44">
        <f>VLOOKUP($A110,'1v -ostali'!$A$14:AD$517,AG$3,FALSE)/12</f>
        <v>0</v>
      </c>
      <c r="AH110" s="44">
        <f>VLOOKUP($A110,'1v -ostali'!$A$14:AD$517,AH$3,FALSE)</f>
        <v>0</v>
      </c>
      <c r="AI110" s="44">
        <f t="shared" si="11"/>
        <v>0</v>
      </c>
      <c r="AJ110" s="44">
        <f t="shared" si="12"/>
        <v>0</v>
      </c>
      <c r="AK110" s="44">
        <f>+IFERROR(AI110*(100+'1v -ostali'!$C$6)/100,"")</f>
        <v>0</v>
      </c>
      <c r="AL110" s="44">
        <f>+IFERROR(AJ110*(100+'1v -ostali'!$C$6)/100,"")</f>
        <v>0</v>
      </c>
    </row>
    <row r="111" spans="1:38">
      <c r="A111">
        <f>+IF(MAX(A$5:A110)+1&lt;=A$1,A110+1,0)</f>
        <v>0</v>
      </c>
      <c r="B111" s="249">
        <f t="shared" si="16"/>
        <v>0</v>
      </c>
      <c r="C111">
        <f t="shared" si="17"/>
        <v>0</v>
      </c>
      <c r="D111" s="419">
        <f t="shared" si="18"/>
        <v>0</v>
      </c>
      <c r="E111">
        <f>IF(A111=0,0,+VLOOKUP($A111,'1v -ostali'!$A$14:$R$517,E$3,FALSE))</f>
        <v>0</v>
      </c>
      <c r="G111">
        <f>+VLOOKUP($A111,'1v -ostali'!$A$14:$R$517,G$3,FALSE)</f>
        <v>0</v>
      </c>
      <c r="H111">
        <f>+VLOOKUP($A111,'1v -ostali'!$A$14:$R$517,H$3,FALSE)</f>
        <v>0</v>
      </c>
      <c r="I111">
        <f>+VLOOKUP($A111,'1v -ostali'!$A$14:R$517,I$3,FALSE)</f>
        <v>0</v>
      </c>
      <c r="J111">
        <f>+VLOOKUP($A111,'1v -ostali'!$A$14:R$517,J$3,FALSE)</f>
        <v>0</v>
      </c>
      <c r="K111">
        <f>+VLOOKUP($A111,'1v -ostali'!$A$14:R$517,K$3,FALSE)</f>
        <v>0</v>
      </c>
      <c r="L111" t="str">
        <f>+IF(K111&gt;0,VLOOKUP($A111,'1v -ostali'!$A$14:R$517,L$3,FALSE),"")</f>
        <v/>
      </c>
      <c r="M111" t="str">
        <f>+IF(K111&gt;0,VLOOKUP($A111,'1v -ostali'!$A$14:R$517,M$3,FALSE),"")</f>
        <v/>
      </c>
      <c r="N111">
        <f>+VLOOKUP($A111,'1v -ostali'!$A$14:R$517,K$3,FALSE)</f>
        <v>0</v>
      </c>
      <c r="O111">
        <f>IF(K111&gt;0,"",VLOOKUP($A111,'1v -ostali'!$A$14:R$517,O$3,FALSE))</f>
        <v>0</v>
      </c>
      <c r="P111">
        <f>IF(K111&gt;0,"",VLOOKUP($A111,'1v -ostali'!$A$14:R$517,P$3,FALSE))</f>
        <v>0</v>
      </c>
      <c r="T111" s="44">
        <f>VLOOKUP($A111,'1v -ostali'!$A$14:AD$517,T$3,FALSE)</f>
        <v>0</v>
      </c>
      <c r="U111" s="44">
        <f>VLOOKUP($A111,'1v -ostali'!$A$14:AD$517,U$3,FALSE)</f>
        <v>0</v>
      </c>
      <c r="V111" s="44">
        <f t="shared" si="8"/>
        <v>0</v>
      </c>
      <c r="W111" s="44">
        <f>VLOOKUP($A111,'1v -ostali'!$A$14:AD$517,W$3,FALSE)/12</f>
        <v>0</v>
      </c>
      <c r="X111" s="44">
        <f>VLOOKUP($A111,'1v -ostali'!$A$14:AD$517,X$3,FALSE)</f>
        <v>0</v>
      </c>
      <c r="Y111" s="44">
        <f>VLOOKUP($A111,'1v -ostali'!$A$14:AD$517,Y$3,FALSE)</f>
        <v>0</v>
      </c>
      <c r="Z111" s="44">
        <f>VLOOKUP($A111,'1v -ostali'!$A$14:AD$517,Z$3,FALSE)</f>
        <v>0</v>
      </c>
      <c r="AA111" s="44">
        <f t="shared" si="9"/>
        <v>0</v>
      </c>
      <c r="AB111" s="44">
        <f>VLOOKUP($A111,'1v -ostali'!$A$14:AD$517,AB$3,FALSE)/12</f>
        <v>0</v>
      </c>
      <c r="AC111" s="44">
        <f>VLOOKUP($A111,'1v -ostali'!$A$14:AD$517,AC$3,FALSE)</f>
        <v>0</v>
      </c>
      <c r="AD111" s="44">
        <f>VLOOKUP($A111,'1v -ostali'!$A$14:AD$517,AD$3,FALSE)</f>
        <v>0</v>
      </c>
      <c r="AE111" s="44">
        <f>VLOOKUP($A111,'1v -ostali'!$A$14:AD$517,AE$3,FALSE)</f>
        <v>0</v>
      </c>
      <c r="AF111" s="44">
        <f t="shared" si="10"/>
        <v>0</v>
      </c>
      <c r="AG111" s="44">
        <f>VLOOKUP($A111,'1v -ostali'!$A$14:AD$517,AG$3,FALSE)/12</f>
        <v>0</v>
      </c>
      <c r="AH111" s="44">
        <f>VLOOKUP($A111,'1v -ostali'!$A$14:AD$517,AH$3,FALSE)</f>
        <v>0</v>
      </c>
      <c r="AI111" s="44">
        <f t="shared" si="11"/>
        <v>0</v>
      </c>
      <c r="AJ111" s="44">
        <f t="shared" si="12"/>
        <v>0</v>
      </c>
      <c r="AK111" s="44">
        <f>+IFERROR(AI111*(100+'1v -ostali'!$C$6)/100,"")</f>
        <v>0</v>
      </c>
      <c r="AL111" s="44">
        <f>+IFERROR(AJ111*(100+'1v -ostali'!$C$6)/100,"")</f>
        <v>0</v>
      </c>
    </row>
    <row r="112" spans="1:38">
      <c r="A112">
        <f>+IF(MAX(A$5:A111)+1&lt;=A$1,A111+1,0)</f>
        <v>0</v>
      </c>
      <c r="B112" s="249">
        <f t="shared" si="16"/>
        <v>0</v>
      </c>
      <c r="C112">
        <f t="shared" si="17"/>
        <v>0</v>
      </c>
      <c r="D112" s="419">
        <f t="shared" si="18"/>
        <v>0</v>
      </c>
      <c r="E112">
        <f>IF(A112=0,0,+VLOOKUP($A112,'1v -ostali'!$A$14:$R$517,E$3,FALSE))</f>
        <v>0</v>
      </c>
      <c r="G112">
        <f>+VLOOKUP($A112,'1v -ostali'!$A$14:$R$517,G$3,FALSE)</f>
        <v>0</v>
      </c>
      <c r="H112">
        <f>+VLOOKUP($A112,'1v -ostali'!$A$14:$R$517,H$3,FALSE)</f>
        <v>0</v>
      </c>
      <c r="I112">
        <f>+VLOOKUP($A112,'1v -ostali'!$A$14:R$517,I$3,FALSE)</f>
        <v>0</v>
      </c>
      <c r="J112">
        <f>+VLOOKUP($A112,'1v -ostali'!$A$14:R$517,J$3,FALSE)</f>
        <v>0</v>
      </c>
      <c r="K112">
        <f>+VLOOKUP($A112,'1v -ostali'!$A$14:R$517,K$3,FALSE)</f>
        <v>0</v>
      </c>
      <c r="L112" t="str">
        <f>+IF(K112&gt;0,VLOOKUP($A112,'1v -ostali'!$A$14:R$517,L$3,FALSE),"")</f>
        <v/>
      </c>
      <c r="M112" t="str">
        <f>+IF(K112&gt;0,VLOOKUP($A112,'1v -ostali'!$A$14:R$517,M$3,FALSE),"")</f>
        <v/>
      </c>
      <c r="N112">
        <f>+VLOOKUP($A112,'1v -ostali'!$A$14:R$517,K$3,FALSE)</f>
        <v>0</v>
      </c>
      <c r="O112">
        <f>IF(K112&gt;0,"",VLOOKUP($A112,'1v -ostali'!$A$14:R$517,O$3,FALSE))</f>
        <v>0</v>
      </c>
      <c r="P112">
        <f>IF(K112&gt;0,"",VLOOKUP($A112,'1v -ostali'!$A$14:R$517,P$3,FALSE))</f>
        <v>0</v>
      </c>
      <c r="T112" s="44">
        <f>VLOOKUP($A112,'1v -ostali'!$A$14:AD$517,T$3,FALSE)</f>
        <v>0</v>
      </c>
      <c r="U112" s="44">
        <f>VLOOKUP($A112,'1v -ostali'!$A$14:AD$517,U$3,FALSE)</f>
        <v>0</v>
      </c>
      <c r="V112" s="44">
        <f t="shared" si="8"/>
        <v>0</v>
      </c>
      <c r="W112" s="44">
        <f>VLOOKUP($A112,'1v -ostali'!$A$14:AD$517,W$3,FALSE)/12</f>
        <v>0</v>
      </c>
      <c r="X112" s="44">
        <f>VLOOKUP($A112,'1v -ostali'!$A$14:AD$517,X$3,FALSE)</f>
        <v>0</v>
      </c>
      <c r="Y112" s="44">
        <f>VLOOKUP($A112,'1v -ostali'!$A$14:AD$517,Y$3,FALSE)</f>
        <v>0</v>
      </c>
      <c r="Z112" s="44">
        <f>VLOOKUP($A112,'1v -ostali'!$A$14:AD$517,Z$3,FALSE)</f>
        <v>0</v>
      </c>
      <c r="AA112" s="44">
        <f t="shared" si="9"/>
        <v>0</v>
      </c>
      <c r="AB112" s="44">
        <f>VLOOKUP($A112,'1v -ostali'!$A$14:AD$517,AB$3,FALSE)/12</f>
        <v>0</v>
      </c>
      <c r="AC112" s="44">
        <f>VLOOKUP($A112,'1v -ostali'!$A$14:AD$517,AC$3,FALSE)</f>
        <v>0</v>
      </c>
      <c r="AD112" s="44">
        <f>VLOOKUP($A112,'1v -ostali'!$A$14:AD$517,AD$3,FALSE)</f>
        <v>0</v>
      </c>
      <c r="AE112" s="44">
        <f>VLOOKUP($A112,'1v -ostali'!$A$14:AD$517,AE$3,FALSE)</f>
        <v>0</v>
      </c>
      <c r="AF112" s="44">
        <f t="shared" si="10"/>
        <v>0</v>
      </c>
      <c r="AG112" s="44">
        <f>VLOOKUP($A112,'1v -ostali'!$A$14:AD$517,AG$3,FALSE)/12</f>
        <v>0</v>
      </c>
      <c r="AH112" s="44">
        <f>VLOOKUP($A112,'1v -ostali'!$A$14:AD$517,AH$3,FALSE)</f>
        <v>0</v>
      </c>
      <c r="AI112" s="44">
        <f t="shared" si="11"/>
        <v>0</v>
      </c>
      <c r="AJ112" s="44">
        <f t="shared" si="12"/>
        <v>0</v>
      </c>
      <c r="AK112" s="44">
        <f>+IFERROR(AI112*(100+'1v -ostali'!$C$6)/100,"")</f>
        <v>0</v>
      </c>
      <c r="AL112" s="44">
        <f>+IFERROR(AJ112*(100+'1v -ostali'!$C$6)/100,"")</f>
        <v>0</v>
      </c>
    </row>
    <row r="113" spans="1:38">
      <c r="A113">
        <f>+IF(MAX(A$5:A112)+1&lt;=A$1,A112+1,0)</f>
        <v>0</v>
      </c>
      <c r="B113" s="249">
        <f t="shared" si="16"/>
        <v>0</v>
      </c>
      <c r="C113">
        <f t="shared" si="17"/>
        <v>0</v>
      </c>
      <c r="D113" s="419">
        <f t="shared" si="18"/>
        <v>0</v>
      </c>
      <c r="E113">
        <f>IF(A113=0,0,+VLOOKUP($A113,'1v -ostali'!$A$14:$R$517,E$3,FALSE))</f>
        <v>0</v>
      </c>
      <c r="G113">
        <f>+VLOOKUP($A113,'1v -ostali'!$A$14:$R$517,G$3,FALSE)</f>
        <v>0</v>
      </c>
      <c r="H113">
        <f>+VLOOKUP($A113,'1v -ostali'!$A$14:$R$517,H$3,FALSE)</f>
        <v>0</v>
      </c>
      <c r="I113">
        <f>+VLOOKUP($A113,'1v -ostali'!$A$14:R$517,I$3,FALSE)</f>
        <v>0</v>
      </c>
      <c r="J113">
        <f>+VLOOKUP($A113,'1v -ostali'!$A$14:R$517,J$3,FALSE)</f>
        <v>0</v>
      </c>
      <c r="K113">
        <f>+VLOOKUP($A113,'1v -ostali'!$A$14:R$517,K$3,FALSE)</f>
        <v>0</v>
      </c>
      <c r="L113" t="str">
        <f>+IF(K113&gt;0,VLOOKUP($A113,'1v -ostali'!$A$14:R$517,L$3,FALSE),"")</f>
        <v/>
      </c>
      <c r="M113" t="str">
        <f>+IF(K113&gt;0,VLOOKUP($A113,'1v -ostali'!$A$14:R$517,M$3,FALSE),"")</f>
        <v/>
      </c>
      <c r="N113">
        <f>+VLOOKUP($A113,'1v -ostali'!$A$14:R$517,K$3,FALSE)</f>
        <v>0</v>
      </c>
      <c r="O113">
        <f>IF(K113&gt;0,"",VLOOKUP($A113,'1v -ostali'!$A$14:R$517,O$3,FALSE))</f>
        <v>0</v>
      </c>
      <c r="P113">
        <f>IF(K113&gt;0,"",VLOOKUP($A113,'1v -ostali'!$A$14:R$517,P$3,FALSE))</f>
        <v>0</v>
      </c>
      <c r="T113" s="44">
        <f>VLOOKUP($A113,'1v -ostali'!$A$14:AD$517,T$3,FALSE)</f>
        <v>0</v>
      </c>
      <c r="U113" s="44">
        <f>VLOOKUP($A113,'1v -ostali'!$A$14:AD$517,U$3,FALSE)</f>
        <v>0</v>
      </c>
      <c r="V113" s="44">
        <f t="shared" si="8"/>
        <v>0</v>
      </c>
      <c r="W113" s="44">
        <f>VLOOKUP($A113,'1v -ostali'!$A$14:AD$517,W$3,FALSE)/12</f>
        <v>0</v>
      </c>
      <c r="X113" s="44">
        <f>VLOOKUP($A113,'1v -ostali'!$A$14:AD$517,X$3,FALSE)</f>
        <v>0</v>
      </c>
      <c r="Y113" s="44">
        <f>VLOOKUP($A113,'1v -ostali'!$A$14:AD$517,Y$3,FALSE)</f>
        <v>0</v>
      </c>
      <c r="Z113" s="44">
        <f>VLOOKUP($A113,'1v -ostali'!$A$14:AD$517,Z$3,FALSE)</f>
        <v>0</v>
      </c>
      <c r="AA113" s="44">
        <f t="shared" si="9"/>
        <v>0</v>
      </c>
      <c r="AB113" s="44">
        <f>VLOOKUP($A113,'1v -ostali'!$A$14:AD$517,AB$3,FALSE)/12</f>
        <v>0</v>
      </c>
      <c r="AC113" s="44">
        <f>VLOOKUP($A113,'1v -ostali'!$A$14:AD$517,AC$3,FALSE)</f>
        <v>0</v>
      </c>
      <c r="AD113" s="44">
        <f>VLOOKUP($A113,'1v -ostali'!$A$14:AD$517,AD$3,FALSE)</f>
        <v>0</v>
      </c>
      <c r="AE113" s="44">
        <f>VLOOKUP($A113,'1v -ostali'!$A$14:AD$517,AE$3,FALSE)</f>
        <v>0</v>
      </c>
      <c r="AF113" s="44">
        <f t="shared" si="10"/>
        <v>0</v>
      </c>
      <c r="AG113" s="44">
        <f>VLOOKUP($A113,'1v -ostali'!$A$14:AD$517,AG$3,FALSE)/12</f>
        <v>0</v>
      </c>
      <c r="AH113" s="44">
        <f>VLOOKUP($A113,'1v -ostali'!$A$14:AD$517,AH$3,FALSE)</f>
        <v>0</v>
      </c>
      <c r="AI113" s="44">
        <f t="shared" si="11"/>
        <v>0</v>
      </c>
      <c r="AJ113" s="44">
        <f t="shared" si="12"/>
        <v>0</v>
      </c>
      <c r="AK113" s="44">
        <f>+IFERROR(AI113*(100+'1v -ostali'!$C$6)/100,"")</f>
        <v>0</v>
      </c>
      <c r="AL113" s="44">
        <f>+IFERROR(AJ113*(100+'1v -ostali'!$C$6)/100,"")</f>
        <v>0</v>
      </c>
    </row>
    <row r="114" spans="1:38">
      <c r="A114">
        <f>+IF(MAX(A$5:A113)+1&lt;=A$1,A113+1,0)</f>
        <v>0</v>
      </c>
      <c r="B114" s="249">
        <f t="shared" si="16"/>
        <v>0</v>
      </c>
      <c r="C114">
        <f t="shared" si="17"/>
        <v>0</v>
      </c>
      <c r="D114" s="419">
        <f t="shared" si="18"/>
        <v>0</v>
      </c>
      <c r="E114">
        <f>IF(A114=0,0,+VLOOKUP($A114,'1v -ostali'!$A$14:$R$517,E$3,FALSE))</f>
        <v>0</v>
      </c>
      <c r="G114">
        <f>+VLOOKUP($A114,'1v -ostali'!$A$14:$R$517,G$3,FALSE)</f>
        <v>0</v>
      </c>
      <c r="H114">
        <f>+VLOOKUP($A114,'1v -ostali'!$A$14:$R$517,H$3,FALSE)</f>
        <v>0</v>
      </c>
      <c r="I114">
        <f>+VLOOKUP($A114,'1v -ostali'!$A$14:R$517,I$3,FALSE)</f>
        <v>0</v>
      </c>
      <c r="J114">
        <f>+VLOOKUP($A114,'1v -ostali'!$A$14:R$517,J$3,FALSE)</f>
        <v>0</v>
      </c>
      <c r="K114">
        <f>+VLOOKUP($A114,'1v -ostali'!$A$14:R$517,K$3,FALSE)</f>
        <v>0</v>
      </c>
      <c r="L114" t="str">
        <f>+IF(K114&gt;0,VLOOKUP($A114,'1v -ostali'!$A$14:R$517,L$3,FALSE),"")</f>
        <v/>
      </c>
      <c r="M114" t="str">
        <f>+IF(K114&gt;0,VLOOKUP($A114,'1v -ostali'!$A$14:R$517,M$3,FALSE),"")</f>
        <v/>
      </c>
      <c r="N114">
        <f>+VLOOKUP($A114,'1v -ostali'!$A$14:R$517,K$3,FALSE)</f>
        <v>0</v>
      </c>
      <c r="O114">
        <f>IF(K114&gt;0,"",VLOOKUP($A114,'1v -ostali'!$A$14:R$517,O$3,FALSE))</f>
        <v>0</v>
      </c>
      <c r="P114">
        <f>IF(K114&gt;0,"",VLOOKUP($A114,'1v -ostali'!$A$14:R$517,P$3,FALSE))</f>
        <v>0</v>
      </c>
      <c r="T114" s="44">
        <f>VLOOKUP($A114,'1v -ostali'!$A$14:AD$517,T$3,FALSE)</f>
        <v>0</v>
      </c>
      <c r="U114" s="44">
        <f>VLOOKUP($A114,'1v -ostali'!$A$14:AD$517,U$3,FALSE)</f>
        <v>0</v>
      </c>
      <c r="V114" s="44">
        <f t="shared" si="8"/>
        <v>0</v>
      </c>
      <c r="W114" s="44">
        <f>VLOOKUP($A114,'1v -ostali'!$A$14:AD$517,W$3,FALSE)/12</f>
        <v>0</v>
      </c>
      <c r="X114" s="44">
        <f>VLOOKUP($A114,'1v -ostali'!$A$14:AD$517,X$3,FALSE)</f>
        <v>0</v>
      </c>
      <c r="Y114" s="44">
        <f>VLOOKUP($A114,'1v -ostali'!$A$14:AD$517,Y$3,FALSE)</f>
        <v>0</v>
      </c>
      <c r="Z114" s="44">
        <f>VLOOKUP($A114,'1v -ostali'!$A$14:AD$517,Z$3,FALSE)</f>
        <v>0</v>
      </c>
      <c r="AA114" s="44">
        <f t="shared" si="9"/>
        <v>0</v>
      </c>
      <c r="AB114" s="44">
        <f>VLOOKUP($A114,'1v -ostali'!$A$14:AD$517,AB$3,FALSE)/12</f>
        <v>0</v>
      </c>
      <c r="AC114" s="44">
        <f>VLOOKUP($A114,'1v -ostali'!$A$14:AD$517,AC$3,FALSE)</f>
        <v>0</v>
      </c>
      <c r="AD114" s="44">
        <f>VLOOKUP($A114,'1v -ostali'!$A$14:AD$517,AD$3,FALSE)</f>
        <v>0</v>
      </c>
      <c r="AE114" s="44">
        <f>VLOOKUP($A114,'1v -ostali'!$A$14:AD$517,AE$3,FALSE)</f>
        <v>0</v>
      </c>
      <c r="AF114" s="44">
        <f t="shared" si="10"/>
        <v>0</v>
      </c>
      <c r="AG114" s="44">
        <f>VLOOKUP($A114,'1v -ostali'!$A$14:AD$517,AG$3,FALSE)/12</f>
        <v>0</v>
      </c>
      <c r="AH114" s="44">
        <f>VLOOKUP($A114,'1v -ostali'!$A$14:AD$517,AH$3,FALSE)</f>
        <v>0</v>
      </c>
      <c r="AI114" s="44">
        <f t="shared" si="11"/>
        <v>0</v>
      </c>
      <c r="AJ114" s="44">
        <f t="shared" si="12"/>
        <v>0</v>
      </c>
      <c r="AK114" s="44">
        <f>+IFERROR(AI114*(100+'1v -ostali'!$C$6)/100,"")</f>
        <v>0</v>
      </c>
      <c r="AL114" s="44">
        <f>+IFERROR(AJ114*(100+'1v -ostali'!$C$6)/100,"")</f>
        <v>0</v>
      </c>
    </row>
    <row r="115" spans="1:38">
      <c r="A115">
        <f>+IF(MAX(A$5:A114)+1&lt;=A$1,A114+1,0)</f>
        <v>0</v>
      </c>
      <c r="B115" s="249">
        <f t="shared" si="16"/>
        <v>0</v>
      </c>
      <c r="C115">
        <f t="shared" si="17"/>
        <v>0</v>
      </c>
      <c r="D115" s="419">
        <f t="shared" si="18"/>
        <v>0</v>
      </c>
      <c r="E115">
        <f>IF(A115=0,0,+VLOOKUP($A115,'1v -ostali'!$A$14:$R$517,E$3,FALSE))</f>
        <v>0</v>
      </c>
      <c r="G115">
        <f>+VLOOKUP($A115,'1v -ostali'!$A$14:$R$517,G$3,FALSE)</f>
        <v>0</v>
      </c>
      <c r="H115">
        <f>+VLOOKUP($A115,'1v -ostali'!$A$14:$R$517,H$3,FALSE)</f>
        <v>0</v>
      </c>
      <c r="I115">
        <f>+VLOOKUP($A115,'1v -ostali'!$A$14:R$517,I$3,FALSE)</f>
        <v>0</v>
      </c>
      <c r="J115">
        <f>+VLOOKUP($A115,'1v -ostali'!$A$14:R$517,J$3,FALSE)</f>
        <v>0</v>
      </c>
      <c r="K115">
        <f>+VLOOKUP($A115,'1v -ostali'!$A$14:R$517,K$3,FALSE)</f>
        <v>0</v>
      </c>
      <c r="L115" t="str">
        <f>+IF(K115&gt;0,VLOOKUP($A115,'1v -ostali'!$A$14:R$517,L$3,FALSE),"")</f>
        <v/>
      </c>
      <c r="M115" t="str">
        <f>+IF(K115&gt;0,VLOOKUP($A115,'1v -ostali'!$A$14:R$517,M$3,FALSE),"")</f>
        <v/>
      </c>
      <c r="N115">
        <f>+VLOOKUP($A115,'1v -ostali'!$A$14:R$517,K$3,FALSE)</f>
        <v>0</v>
      </c>
      <c r="O115">
        <f>IF(K115&gt;0,"",VLOOKUP($A115,'1v -ostali'!$A$14:R$517,O$3,FALSE))</f>
        <v>0</v>
      </c>
      <c r="P115">
        <f>IF(K115&gt;0,"",VLOOKUP($A115,'1v -ostali'!$A$14:R$517,P$3,FALSE))</f>
        <v>0</v>
      </c>
      <c r="T115" s="44">
        <f>VLOOKUP($A115,'1v -ostali'!$A$14:AD$517,T$3,FALSE)</f>
        <v>0</v>
      </c>
      <c r="U115" s="44">
        <f>VLOOKUP($A115,'1v -ostali'!$A$14:AD$517,U$3,FALSE)</f>
        <v>0</v>
      </c>
      <c r="V115" s="44">
        <f t="shared" si="8"/>
        <v>0</v>
      </c>
      <c r="W115" s="44">
        <f>VLOOKUP($A115,'1v -ostali'!$A$14:AD$517,W$3,FALSE)/12</f>
        <v>0</v>
      </c>
      <c r="X115" s="44">
        <f>VLOOKUP($A115,'1v -ostali'!$A$14:AD$517,X$3,FALSE)</f>
        <v>0</v>
      </c>
      <c r="Y115" s="44">
        <f>VLOOKUP($A115,'1v -ostali'!$A$14:AD$517,Y$3,FALSE)</f>
        <v>0</v>
      </c>
      <c r="Z115" s="44">
        <f>VLOOKUP($A115,'1v -ostali'!$A$14:AD$517,Z$3,FALSE)</f>
        <v>0</v>
      </c>
      <c r="AA115" s="44">
        <f t="shared" si="9"/>
        <v>0</v>
      </c>
      <c r="AB115" s="44">
        <f>VLOOKUP($A115,'1v -ostali'!$A$14:AD$517,AB$3,FALSE)/12</f>
        <v>0</v>
      </c>
      <c r="AC115" s="44">
        <f>VLOOKUP($A115,'1v -ostali'!$A$14:AD$517,AC$3,FALSE)</f>
        <v>0</v>
      </c>
      <c r="AD115" s="44">
        <f>VLOOKUP($A115,'1v -ostali'!$A$14:AD$517,AD$3,FALSE)</f>
        <v>0</v>
      </c>
      <c r="AE115" s="44">
        <f>VLOOKUP($A115,'1v -ostali'!$A$14:AD$517,AE$3,FALSE)</f>
        <v>0</v>
      </c>
      <c r="AF115" s="44">
        <f t="shared" si="10"/>
        <v>0</v>
      </c>
      <c r="AG115" s="44">
        <f>VLOOKUP($A115,'1v -ostali'!$A$14:AD$517,AG$3,FALSE)/12</f>
        <v>0</v>
      </c>
      <c r="AH115" s="44">
        <f>VLOOKUP($A115,'1v -ostali'!$A$14:AD$517,AH$3,FALSE)</f>
        <v>0</v>
      </c>
      <c r="AI115" s="44">
        <f t="shared" si="11"/>
        <v>0</v>
      </c>
      <c r="AJ115" s="44">
        <f t="shared" si="12"/>
        <v>0</v>
      </c>
      <c r="AK115" s="44">
        <f>+IFERROR(AI115*(100+'1v -ostali'!$C$6)/100,"")</f>
        <v>0</v>
      </c>
      <c r="AL115" s="44">
        <f>+IFERROR(AJ115*(100+'1v -ostali'!$C$6)/100,"")</f>
        <v>0</v>
      </c>
    </row>
    <row r="116" spans="1:38">
      <c r="A116">
        <f>+IF(MAX(A$5:A115)+1&lt;=A$1,A115+1,0)</f>
        <v>0</v>
      </c>
      <c r="B116" s="249">
        <f t="shared" si="16"/>
        <v>0</v>
      </c>
      <c r="C116">
        <f t="shared" si="17"/>
        <v>0</v>
      </c>
      <c r="D116" s="419">
        <f t="shared" si="18"/>
        <v>0</v>
      </c>
      <c r="E116">
        <f>IF(A116=0,0,+VLOOKUP($A116,'1v -ostali'!$A$14:$R$517,E$3,FALSE))</f>
        <v>0</v>
      </c>
      <c r="G116">
        <f>+VLOOKUP($A116,'1v -ostali'!$A$14:$R$517,G$3,FALSE)</f>
        <v>0</v>
      </c>
      <c r="H116">
        <f>+VLOOKUP($A116,'1v -ostali'!$A$14:$R$517,H$3,FALSE)</f>
        <v>0</v>
      </c>
      <c r="I116">
        <f>+VLOOKUP($A116,'1v -ostali'!$A$14:R$517,I$3,FALSE)</f>
        <v>0</v>
      </c>
      <c r="J116">
        <f>+VLOOKUP($A116,'1v -ostali'!$A$14:R$517,J$3,FALSE)</f>
        <v>0</v>
      </c>
      <c r="K116">
        <f>+VLOOKUP($A116,'1v -ostali'!$A$14:R$517,K$3,FALSE)</f>
        <v>0</v>
      </c>
      <c r="L116" t="str">
        <f>+IF(K116&gt;0,VLOOKUP($A116,'1v -ostali'!$A$14:R$517,L$3,FALSE),"")</f>
        <v/>
      </c>
      <c r="M116" t="str">
        <f>+IF(K116&gt;0,VLOOKUP($A116,'1v -ostali'!$A$14:R$517,M$3,FALSE),"")</f>
        <v/>
      </c>
      <c r="N116">
        <f>+VLOOKUP($A116,'1v -ostali'!$A$14:R$517,K$3,FALSE)</f>
        <v>0</v>
      </c>
      <c r="O116">
        <f>IF(K116&gt;0,"",VLOOKUP($A116,'1v -ostali'!$A$14:R$517,O$3,FALSE))</f>
        <v>0</v>
      </c>
      <c r="P116">
        <f>IF(K116&gt;0,"",VLOOKUP($A116,'1v -ostali'!$A$14:R$517,P$3,FALSE))</f>
        <v>0</v>
      </c>
      <c r="T116" s="44">
        <f>VLOOKUP($A116,'1v -ostali'!$A$14:AD$517,T$3,FALSE)</f>
        <v>0</v>
      </c>
      <c r="U116" s="44">
        <f>VLOOKUP($A116,'1v -ostali'!$A$14:AD$517,U$3,FALSE)</f>
        <v>0</v>
      </c>
      <c r="V116" s="44">
        <f t="shared" si="8"/>
        <v>0</v>
      </c>
      <c r="W116" s="44">
        <f>VLOOKUP($A116,'1v -ostali'!$A$14:AD$517,W$3,FALSE)/12</f>
        <v>0</v>
      </c>
      <c r="X116" s="44">
        <f>VLOOKUP($A116,'1v -ostali'!$A$14:AD$517,X$3,FALSE)</f>
        <v>0</v>
      </c>
      <c r="Y116" s="44">
        <f>VLOOKUP($A116,'1v -ostali'!$A$14:AD$517,Y$3,FALSE)</f>
        <v>0</v>
      </c>
      <c r="Z116" s="44">
        <f>VLOOKUP($A116,'1v -ostali'!$A$14:AD$517,Z$3,FALSE)</f>
        <v>0</v>
      </c>
      <c r="AA116" s="44">
        <f t="shared" si="9"/>
        <v>0</v>
      </c>
      <c r="AB116" s="44">
        <f>VLOOKUP($A116,'1v -ostali'!$A$14:AD$517,AB$3,FALSE)/12</f>
        <v>0</v>
      </c>
      <c r="AC116" s="44">
        <f>VLOOKUP($A116,'1v -ostali'!$A$14:AD$517,AC$3,FALSE)</f>
        <v>0</v>
      </c>
      <c r="AD116" s="44">
        <f>VLOOKUP($A116,'1v -ostali'!$A$14:AD$517,AD$3,FALSE)</f>
        <v>0</v>
      </c>
      <c r="AE116" s="44">
        <f>VLOOKUP($A116,'1v -ostali'!$A$14:AD$517,AE$3,FALSE)</f>
        <v>0</v>
      </c>
      <c r="AF116" s="44">
        <f t="shared" si="10"/>
        <v>0</v>
      </c>
      <c r="AG116" s="44">
        <f>VLOOKUP($A116,'1v -ostali'!$A$14:AD$517,AG$3,FALSE)/12</f>
        <v>0</v>
      </c>
      <c r="AH116" s="44">
        <f>VLOOKUP($A116,'1v -ostali'!$A$14:AD$517,AH$3,FALSE)</f>
        <v>0</v>
      </c>
      <c r="AI116" s="44">
        <f t="shared" si="11"/>
        <v>0</v>
      </c>
      <c r="AJ116" s="44">
        <f t="shared" si="12"/>
        <v>0</v>
      </c>
      <c r="AK116" s="44">
        <f>+IFERROR(AI116*(100+'1v -ostali'!$C$6)/100,"")</f>
        <v>0</v>
      </c>
      <c r="AL116" s="44">
        <f>+IFERROR(AJ116*(100+'1v -ostali'!$C$6)/100,"")</f>
        <v>0</v>
      </c>
    </row>
    <row r="117" spans="1:38">
      <c r="A117">
        <f>+IF(MAX(A$5:A116)+1&lt;=A$1,A116+1,0)</f>
        <v>0</v>
      </c>
      <c r="B117" s="249">
        <f t="shared" si="16"/>
        <v>0</v>
      </c>
      <c r="C117">
        <f t="shared" si="17"/>
        <v>0</v>
      </c>
      <c r="D117" s="419">
        <f t="shared" si="18"/>
        <v>0</v>
      </c>
      <c r="E117">
        <f>IF(A117=0,0,+VLOOKUP($A117,'1v -ostali'!$A$14:$R$517,E$3,FALSE))</f>
        <v>0</v>
      </c>
      <c r="G117">
        <f>+VLOOKUP($A117,'1v -ostali'!$A$14:$R$517,G$3,FALSE)</f>
        <v>0</v>
      </c>
      <c r="H117">
        <f>+VLOOKUP($A117,'1v -ostali'!$A$14:$R$517,H$3,FALSE)</f>
        <v>0</v>
      </c>
      <c r="I117">
        <f>+VLOOKUP($A117,'1v -ostali'!$A$14:R$517,I$3,FALSE)</f>
        <v>0</v>
      </c>
      <c r="J117">
        <f>+VLOOKUP($A117,'1v -ostali'!$A$14:R$517,J$3,FALSE)</f>
        <v>0</v>
      </c>
      <c r="K117">
        <f>+VLOOKUP($A117,'1v -ostali'!$A$14:R$517,K$3,FALSE)</f>
        <v>0</v>
      </c>
      <c r="L117" t="str">
        <f>+IF(K117&gt;0,VLOOKUP($A117,'1v -ostali'!$A$14:R$517,L$3,FALSE),"")</f>
        <v/>
      </c>
      <c r="M117" t="str">
        <f>+IF(K117&gt;0,VLOOKUP($A117,'1v -ostali'!$A$14:R$517,M$3,FALSE),"")</f>
        <v/>
      </c>
      <c r="N117">
        <f>+VLOOKUP($A117,'1v -ostali'!$A$14:R$517,K$3,FALSE)</f>
        <v>0</v>
      </c>
      <c r="O117">
        <f>IF(K117&gt;0,"",VLOOKUP($A117,'1v -ostali'!$A$14:R$517,O$3,FALSE))</f>
        <v>0</v>
      </c>
      <c r="P117">
        <f>IF(K117&gt;0,"",VLOOKUP($A117,'1v -ostali'!$A$14:R$517,P$3,FALSE))</f>
        <v>0</v>
      </c>
      <c r="T117" s="44">
        <f>VLOOKUP($A117,'1v -ostali'!$A$14:AD$517,T$3,FALSE)</f>
        <v>0</v>
      </c>
      <c r="U117" s="44">
        <f>VLOOKUP($A117,'1v -ostali'!$A$14:AD$517,U$3,FALSE)</f>
        <v>0</v>
      </c>
      <c r="V117" s="44">
        <f t="shared" si="8"/>
        <v>0</v>
      </c>
      <c r="W117" s="44">
        <f>VLOOKUP($A117,'1v -ostali'!$A$14:AD$517,W$3,FALSE)/12</f>
        <v>0</v>
      </c>
      <c r="X117" s="44">
        <f>VLOOKUP($A117,'1v -ostali'!$A$14:AD$517,X$3,FALSE)</f>
        <v>0</v>
      </c>
      <c r="Y117" s="44">
        <f>VLOOKUP($A117,'1v -ostali'!$A$14:AD$517,Y$3,FALSE)</f>
        <v>0</v>
      </c>
      <c r="Z117" s="44">
        <f>VLOOKUP($A117,'1v -ostali'!$A$14:AD$517,Z$3,FALSE)</f>
        <v>0</v>
      </c>
      <c r="AA117" s="44">
        <f t="shared" si="9"/>
        <v>0</v>
      </c>
      <c r="AB117" s="44">
        <f>VLOOKUP($A117,'1v -ostali'!$A$14:AD$517,AB$3,FALSE)/12</f>
        <v>0</v>
      </c>
      <c r="AC117" s="44">
        <f>VLOOKUP($A117,'1v -ostali'!$A$14:AD$517,AC$3,FALSE)</f>
        <v>0</v>
      </c>
      <c r="AD117" s="44">
        <f>VLOOKUP($A117,'1v -ostali'!$A$14:AD$517,AD$3,FALSE)</f>
        <v>0</v>
      </c>
      <c r="AE117" s="44">
        <f>VLOOKUP($A117,'1v -ostali'!$A$14:AD$517,AE$3,FALSE)</f>
        <v>0</v>
      </c>
      <c r="AF117" s="44">
        <f t="shared" si="10"/>
        <v>0</v>
      </c>
      <c r="AG117" s="44">
        <f>VLOOKUP($A117,'1v -ostali'!$A$14:AD$517,AG$3,FALSE)/12</f>
        <v>0</v>
      </c>
      <c r="AH117" s="44">
        <f>VLOOKUP($A117,'1v -ostali'!$A$14:AD$517,AH$3,FALSE)</f>
        <v>0</v>
      </c>
      <c r="AI117" s="44">
        <f t="shared" si="11"/>
        <v>0</v>
      </c>
      <c r="AJ117" s="44">
        <f t="shared" si="12"/>
        <v>0</v>
      </c>
      <c r="AK117" s="44">
        <f>+IFERROR(AI117*(100+'1v -ostali'!$C$6)/100,"")</f>
        <v>0</v>
      </c>
      <c r="AL117" s="44">
        <f>+IFERROR(AJ117*(100+'1v -ostali'!$C$6)/100,"")</f>
        <v>0</v>
      </c>
    </row>
    <row r="118" spans="1:38">
      <c r="A118">
        <f>+IF(MAX(A$5:A117)+1&lt;=A$1,A117+1,0)</f>
        <v>0</v>
      </c>
      <c r="B118" s="249">
        <f t="shared" si="16"/>
        <v>0</v>
      </c>
      <c r="C118">
        <f t="shared" si="17"/>
        <v>0</v>
      </c>
      <c r="D118" s="419">
        <f t="shared" si="18"/>
        <v>0</v>
      </c>
      <c r="E118">
        <f>IF(A118=0,0,+VLOOKUP($A118,'1v -ostali'!$A$14:$R$517,E$3,FALSE))</f>
        <v>0</v>
      </c>
      <c r="G118">
        <f>+VLOOKUP($A118,'1v -ostali'!$A$14:$R$517,G$3,FALSE)</f>
        <v>0</v>
      </c>
      <c r="H118">
        <f>+VLOOKUP($A118,'1v -ostali'!$A$14:$R$517,H$3,FALSE)</f>
        <v>0</v>
      </c>
      <c r="I118">
        <f>+VLOOKUP($A118,'1v -ostali'!$A$14:R$517,I$3,FALSE)</f>
        <v>0</v>
      </c>
      <c r="J118">
        <f>+VLOOKUP($A118,'1v -ostali'!$A$14:R$517,J$3,FALSE)</f>
        <v>0</v>
      </c>
      <c r="K118">
        <f>+VLOOKUP($A118,'1v -ostali'!$A$14:R$517,K$3,FALSE)</f>
        <v>0</v>
      </c>
      <c r="L118" t="str">
        <f>+IF(K118&gt;0,VLOOKUP($A118,'1v -ostali'!$A$14:R$517,L$3,FALSE),"")</f>
        <v/>
      </c>
      <c r="M118" t="str">
        <f>+IF(K118&gt;0,VLOOKUP($A118,'1v -ostali'!$A$14:R$517,M$3,FALSE),"")</f>
        <v/>
      </c>
      <c r="N118">
        <f>+VLOOKUP($A118,'1v -ostali'!$A$14:R$517,K$3,FALSE)</f>
        <v>0</v>
      </c>
      <c r="O118">
        <f>IF(K118&gt;0,"",VLOOKUP($A118,'1v -ostali'!$A$14:R$517,O$3,FALSE))</f>
        <v>0</v>
      </c>
      <c r="P118">
        <f>IF(K118&gt;0,"",VLOOKUP($A118,'1v -ostali'!$A$14:R$517,P$3,FALSE))</f>
        <v>0</v>
      </c>
      <c r="T118" s="44">
        <f>VLOOKUP($A118,'1v -ostali'!$A$14:AD$517,T$3,FALSE)</f>
        <v>0</v>
      </c>
      <c r="U118" s="44">
        <f>VLOOKUP($A118,'1v -ostali'!$A$14:AD$517,U$3,FALSE)</f>
        <v>0</v>
      </c>
      <c r="V118" s="44">
        <f t="shared" si="8"/>
        <v>0</v>
      </c>
      <c r="W118" s="44">
        <f>VLOOKUP($A118,'1v -ostali'!$A$14:AD$517,W$3,FALSE)/12</f>
        <v>0</v>
      </c>
      <c r="X118" s="44">
        <f>VLOOKUP($A118,'1v -ostali'!$A$14:AD$517,X$3,FALSE)</f>
        <v>0</v>
      </c>
      <c r="Y118" s="44">
        <f>VLOOKUP($A118,'1v -ostali'!$A$14:AD$517,Y$3,FALSE)</f>
        <v>0</v>
      </c>
      <c r="Z118" s="44">
        <f>VLOOKUP($A118,'1v -ostali'!$A$14:AD$517,Z$3,FALSE)</f>
        <v>0</v>
      </c>
      <c r="AA118" s="44">
        <f t="shared" si="9"/>
        <v>0</v>
      </c>
      <c r="AB118" s="44">
        <f>VLOOKUP($A118,'1v -ostali'!$A$14:AD$517,AB$3,FALSE)/12</f>
        <v>0</v>
      </c>
      <c r="AC118" s="44">
        <f>VLOOKUP($A118,'1v -ostali'!$A$14:AD$517,AC$3,FALSE)</f>
        <v>0</v>
      </c>
      <c r="AD118" s="44">
        <f>VLOOKUP($A118,'1v -ostali'!$A$14:AD$517,AD$3,FALSE)</f>
        <v>0</v>
      </c>
      <c r="AE118" s="44">
        <f>VLOOKUP($A118,'1v -ostali'!$A$14:AD$517,AE$3,FALSE)</f>
        <v>0</v>
      </c>
      <c r="AF118" s="44">
        <f t="shared" si="10"/>
        <v>0</v>
      </c>
      <c r="AG118" s="44">
        <f>VLOOKUP($A118,'1v -ostali'!$A$14:AD$517,AG$3,FALSE)/12</f>
        <v>0</v>
      </c>
      <c r="AH118" s="44">
        <f>VLOOKUP($A118,'1v -ostali'!$A$14:AD$517,AH$3,FALSE)</f>
        <v>0</v>
      </c>
      <c r="AI118" s="44">
        <f t="shared" si="11"/>
        <v>0</v>
      </c>
      <c r="AJ118" s="44">
        <f t="shared" si="12"/>
        <v>0</v>
      </c>
      <c r="AK118" s="44">
        <f>+IFERROR(AI118*(100+'1v -ostali'!$C$6)/100,"")</f>
        <v>0</v>
      </c>
      <c r="AL118" s="44">
        <f>+IFERROR(AJ118*(100+'1v -ostali'!$C$6)/100,"")</f>
        <v>0</v>
      </c>
    </row>
    <row r="119" spans="1:38">
      <c r="A119">
        <f>+IF(MAX(A$5:A118)+1&lt;=A$1,A118+1,0)</f>
        <v>0</v>
      </c>
      <c r="B119" s="249">
        <f t="shared" si="16"/>
        <v>0</v>
      </c>
      <c r="C119">
        <f t="shared" si="17"/>
        <v>0</v>
      </c>
      <c r="D119" s="419">
        <f t="shared" si="18"/>
        <v>0</v>
      </c>
      <c r="E119">
        <f>IF(A119=0,0,+VLOOKUP($A119,'1v -ostali'!$A$14:$R$517,E$3,FALSE))</f>
        <v>0</v>
      </c>
      <c r="G119">
        <f>+VLOOKUP($A119,'1v -ostali'!$A$14:$R$517,G$3,FALSE)</f>
        <v>0</v>
      </c>
      <c r="H119">
        <f>+VLOOKUP($A119,'1v -ostali'!$A$14:$R$517,H$3,FALSE)</f>
        <v>0</v>
      </c>
      <c r="I119">
        <f>+VLOOKUP($A119,'1v -ostali'!$A$14:R$517,I$3,FALSE)</f>
        <v>0</v>
      </c>
      <c r="J119">
        <f>+VLOOKUP($A119,'1v -ostali'!$A$14:R$517,J$3,FALSE)</f>
        <v>0</v>
      </c>
      <c r="K119">
        <f>+VLOOKUP($A119,'1v -ostali'!$A$14:R$517,K$3,FALSE)</f>
        <v>0</v>
      </c>
      <c r="L119" t="str">
        <f>+IF(K119&gt;0,VLOOKUP($A119,'1v -ostali'!$A$14:R$517,L$3,FALSE),"")</f>
        <v/>
      </c>
      <c r="M119" t="str">
        <f>+IF(K119&gt;0,VLOOKUP($A119,'1v -ostali'!$A$14:R$517,M$3,FALSE),"")</f>
        <v/>
      </c>
      <c r="N119">
        <f>+VLOOKUP($A119,'1v -ostali'!$A$14:R$517,K$3,FALSE)</f>
        <v>0</v>
      </c>
      <c r="O119">
        <f>IF(K119&gt;0,"",VLOOKUP($A119,'1v -ostali'!$A$14:R$517,O$3,FALSE))</f>
        <v>0</v>
      </c>
      <c r="P119">
        <f>IF(K119&gt;0,"",VLOOKUP($A119,'1v -ostali'!$A$14:R$517,P$3,FALSE))</f>
        <v>0</v>
      </c>
      <c r="T119" s="44">
        <f>VLOOKUP($A119,'1v -ostali'!$A$14:AD$517,T$3,FALSE)</f>
        <v>0</v>
      </c>
      <c r="U119" s="44">
        <f>VLOOKUP($A119,'1v -ostali'!$A$14:AD$517,U$3,FALSE)</f>
        <v>0</v>
      </c>
      <c r="V119" s="44">
        <f t="shared" si="8"/>
        <v>0</v>
      </c>
      <c r="W119" s="44">
        <f>VLOOKUP($A119,'1v -ostali'!$A$14:AD$517,W$3,FALSE)/12</f>
        <v>0</v>
      </c>
      <c r="X119" s="44">
        <f>VLOOKUP($A119,'1v -ostali'!$A$14:AD$517,X$3,FALSE)</f>
        <v>0</v>
      </c>
      <c r="Y119" s="44">
        <f>VLOOKUP($A119,'1v -ostali'!$A$14:AD$517,Y$3,FALSE)</f>
        <v>0</v>
      </c>
      <c r="Z119" s="44">
        <f>VLOOKUP($A119,'1v -ostali'!$A$14:AD$517,Z$3,FALSE)</f>
        <v>0</v>
      </c>
      <c r="AA119" s="44">
        <f t="shared" si="9"/>
        <v>0</v>
      </c>
      <c r="AB119" s="44">
        <f>VLOOKUP($A119,'1v -ostali'!$A$14:AD$517,AB$3,FALSE)/12</f>
        <v>0</v>
      </c>
      <c r="AC119" s="44">
        <f>VLOOKUP($A119,'1v -ostali'!$A$14:AD$517,AC$3,FALSE)</f>
        <v>0</v>
      </c>
      <c r="AD119" s="44">
        <f>VLOOKUP($A119,'1v -ostali'!$A$14:AD$517,AD$3,FALSE)</f>
        <v>0</v>
      </c>
      <c r="AE119" s="44">
        <f>VLOOKUP($A119,'1v -ostali'!$A$14:AD$517,AE$3,FALSE)</f>
        <v>0</v>
      </c>
      <c r="AF119" s="44">
        <f t="shared" si="10"/>
        <v>0</v>
      </c>
      <c r="AG119" s="44">
        <f>VLOOKUP($A119,'1v -ostali'!$A$14:AD$517,AG$3,FALSE)/12</f>
        <v>0</v>
      </c>
      <c r="AH119" s="44">
        <f>VLOOKUP($A119,'1v -ostali'!$A$14:AD$517,AH$3,FALSE)</f>
        <v>0</v>
      </c>
      <c r="AI119" s="44">
        <f t="shared" si="11"/>
        <v>0</v>
      </c>
      <c r="AJ119" s="44">
        <f t="shared" si="12"/>
        <v>0</v>
      </c>
      <c r="AK119" s="44">
        <f>+IFERROR(AI119*(100+'1v -ostali'!$C$6)/100,"")</f>
        <v>0</v>
      </c>
      <c r="AL119" s="44">
        <f>+IFERROR(AJ119*(100+'1v -ostali'!$C$6)/100,"")</f>
        <v>0</v>
      </c>
    </row>
    <row r="120" spans="1:38">
      <c r="A120">
        <f>+IF(MAX(A$5:A119)+1&lt;=A$1,A119+1,0)</f>
        <v>0</v>
      </c>
      <c r="B120" s="249">
        <f t="shared" si="16"/>
        <v>0</v>
      </c>
      <c r="C120">
        <f t="shared" si="17"/>
        <v>0</v>
      </c>
      <c r="D120" s="419">
        <f t="shared" si="18"/>
        <v>0</v>
      </c>
      <c r="E120">
        <f>IF(A120=0,0,+VLOOKUP($A120,'1v -ostali'!$A$14:$R$517,E$3,FALSE))</f>
        <v>0</v>
      </c>
      <c r="G120">
        <f>+VLOOKUP($A120,'1v -ostali'!$A$14:$R$517,G$3,FALSE)</f>
        <v>0</v>
      </c>
      <c r="H120">
        <f>+VLOOKUP($A120,'1v -ostali'!$A$14:$R$517,H$3,FALSE)</f>
        <v>0</v>
      </c>
      <c r="I120">
        <f>+VLOOKUP($A120,'1v -ostali'!$A$14:R$517,I$3,FALSE)</f>
        <v>0</v>
      </c>
      <c r="J120">
        <f>+VLOOKUP($A120,'1v -ostali'!$A$14:R$517,J$3,FALSE)</f>
        <v>0</v>
      </c>
      <c r="K120">
        <f>+VLOOKUP($A120,'1v -ostali'!$A$14:R$517,K$3,FALSE)</f>
        <v>0</v>
      </c>
      <c r="L120" t="str">
        <f>+IF(K120&gt;0,VLOOKUP($A120,'1v -ostali'!$A$14:R$517,L$3,FALSE),"")</f>
        <v/>
      </c>
      <c r="M120" t="str">
        <f>+IF(K120&gt;0,VLOOKUP($A120,'1v -ostali'!$A$14:R$517,M$3,FALSE),"")</f>
        <v/>
      </c>
      <c r="N120">
        <f>+VLOOKUP($A120,'1v -ostali'!$A$14:R$517,K$3,FALSE)</f>
        <v>0</v>
      </c>
      <c r="O120">
        <f>IF(K120&gt;0,"",VLOOKUP($A120,'1v -ostali'!$A$14:R$517,O$3,FALSE))</f>
        <v>0</v>
      </c>
      <c r="P120">
        <f>IF(K120&gt;0,"",VLOOKUP($A120,'1v -ostali'!$A$14:R$517,P$3,FALSE))</f>
        <v>0</v>
      </c>
      <c r="T120" s="44">
        <f>VLOOKUP($A120,'1v -ostali'!$A$14:AD$517,T$3,FALSE)</f>
        <v>0</v>
      </c>
      <c r="U120" s="44">
        <f>VLOOKUP($A120,'1v -ostali'!$A$14:AD$517,U$3,FALSE)</f>
        <v>0</v>
      </c>
      <c r="V120" s="44">
        <f t="shared" si="8"/>
        <v>0</v>
      </c>
      <c r="W120" s="44">
        <f>VLOOKUP($A120,'1v -ostali'!$A$14:AD$517,W$3,FALSE)/12</f>
        <v>0</v>
      </c>
      <c r="X120" s="44">
        <f>VLOOKUP($A120,'1v -ostali'!$A$14:AD$517,X$3,FALSE)</f>
        <v>0</v>
      </c>
      <c r="Y120" s="44">
        <f>VLOOKUP($A120,'1v -ostali'!$A$14:AD$517,Y$3,FALSE)</f>
        <v>0</v>
      </c>
      <c r="Z120" s="44">
        <f>VLOOKUP($A120,'1v -ostali'!$A$14:AD$517,Z$3,FALSE)</f>
        <v>0</v>
      </c>
      <c r="AA120" s="44">
        <f t="shared" si="9"/>
        <v>0</v>
      </c>
      <c r="AB120" s="44">
        <f>VLOOKUP($A120,'1v -ostali'!$A$14:AD$517,AB$3,FALSE)/12</f>
        <v>0</v>
      </c>
      <c r="AC120" s="44">
        <f>VLOOKUP($A120,'1v -ostali'!$A$14:AD$517,AC$3,FALSE)</f>
        <v>0</v>
      </c>
      <c r="AD120" s="44">
        <f>VLOOKUP($A120,'1v -ostali'!$A$14:AD$517,AD$3,FALSE)</f>
        <v>0</v>
      </c>
      <c r="AE120" s="44">
        <f>VLOOKUP($A120,'1v -ostali'!$A$14:AD$517,AE$3,FALSE)</f>
        <v>0</v>
      </c>
      <c r="AF120" s="44">
        <f t="shared" si="10"/>
        <v>0</v>
      </c>
      <c r="AG120" s="44">
        <f>VLOOKUP($A120,'1v -ostali'!$A$14:AD$517,AG$3,FALSE)/12</f>
        <v>0</v>
      </c>
      <c r="AH120" s="44">
        <f>VLOOKUP($A120,'1v -ostali'!$A$14:AD$517,AH$3,FALSE)</f>
        <v>0</v>
      </c>
      <c r="AI120" s="44">
        <f t="shared" si="11"/>
        <v>0</v>
      </c>
      <c r="AJ120" s="44">
        <f t="shared" si="12"/>
        <v>0</v>
      </c>
      <c r="AK120" s="44">
        <f>+IFERROR(AI120*(100+'1v -ostali'!$C$6)/100,"")</f>
        <v>0</v>
      </c>
      <c r="AL120" s="44">
        <f>+IFERROR(AJ120*(100+'1v -ostali'!$C$6)/100,"")</f>
        <v>0</v>
      </c>
    </row>
    <row r="121" spans="1:38">
      <c r="A121">
        <f>+IF(MAX(A$5:A120)+1&lt;=A$1,A120+1,0)</f>
        <v>0</v>
      </c>
      <c r="B121" s="249">
        <f t="shared" si="16"/>
        <v>0</v>
      </c>
      <c r="C121">
        <f t="shared" si="17"/>
        <v>0</v>
      </c>
      <c r="D121" s="419">
        <f t="shared" si="18"/>
        <v>0</v>
      </c>
      <c r="E121">
        <f>IF(A121=0,0,+VLOOKUP($A121,'1v -ostali'!$A$14:$R$517,E$3,FALSE))</f>
        <v>0</v>
      </c>
      <c r="G121">
        <f>+VLOOKUP($A121,'1v -ostali'!$A$14:$R$517,G$3,FALSE)</f>
        <v>0</v>
      </c>
      <c r="H121">
        <f>+VLOOKUP($A121,'1v -ostali'!$A$14:$R$517,H$3,FALSE)</f>
        <v>0</v>
      </c>
      <c r="I121">
        <f>+VLOOKUP($A121,'1v -ostali'!$A$14:R$517,I$3,FALSE)</f>
        <v>0</v>
      </c>
      <c r="J121">
        <f>+VLOOKUP($A121,'1v -ostali'!$A$14:R$517,J$3,FALSE)</f>
        <v>0</v>
      </c>
      <c r="K121">
        <f>+VLOOKUP($A121,'1v -ostali'!$A$14:R$517,K$3,FALSE)</f>
        <v>0</v>
      </c>
      <c r="L121" t="str">
        <f>+IF(K121&gt;0,VLOOKUP($A121,'1v -ostali'!$A$14:R$517,L$3,FALSE),"")</f>
        <v/>
      </c>
      <c r="M121" t="str">
        <f>+IF(K121&gt;0,VLOOKUP($A121,'1v -ostali'!$A$14:R$517,M$3,FALSE),"")</f>
        <v/>
      </c>
      <c r="N121">
        <f>+VLOOKUP($A121,'1v -ostali'!$A$14:R$517,K$3,FALSE)</f>
        <v>0</v>
      </c>
      <c r="O121">
        <f>IF(K121&gt;0,"",VLOOKUP($A121,'1v -ostali'!$A$14:R$517,O$3,FALSE))</f>
        <v>0</v>
      </c>
      <c r="P121">
        <f>IF(K121&gt;0,"",VLOOKUP($A121,'1v -ostali'!$A$14:R$517,P$3,FALSE))</f>
        <v>0</v>
      </c>
      <c r="T121" s="44">
        <f>VLOOKUP($A121,'1v -ostali'!$A$14:AD$517,T$3,FALSE)</f>
        <v>0</v>
      </c>
      <c r="U121" s="44">
        <f>VLOOKUP($A121,'1v -ostali'!$A$14:AD$517,U$3,FALSE)</f>
        <v>0</v>
      </c>
      <c r="V121" s="44">
        <f t="shared" si="8"/>
        <v>0</v>
      </c>
      <c r="W121" s="44">
        <f>VLOOKUP($A121,'1v -ostali'!$A$14:AD$517,W$3,FALSE)/12</f>
        <v>0</v>
      </c>
      <c r="X121" s="44">
        <f>VLOOKUP($A121,'1v -ostali'!$A$14:AD$517,X$3,FALSE)</f>
        <v>0</v>
      </c>
      <c r="Y121" s="44">
        <f>VLOOKUP($A121,'1v -ostali'!$A$14:AD$517,Y$3,FALSE)</f>
        <v>0</v>
      </c>
      <c r="Z121" s="44">
        <f>VLOOKUP($A121,'1v -ostali'!$A$14:AD$517,Z$3,FALSE)</f>
        <v>0</v>
      </c>
      <c r="AA121" s="44">
        <f t="shared" si="9"/>
        <v>0</v>
      </c>
      <c r="AB121" s="44">
        <f>VLOOKUP($A121,'1v -ostali'!$A$14:AD$517,AB$3,FALSE)/12</f>
        <v>0</v>
      </c>
      <c r="AC121" s="44">
        <f>VLOOKUP($A121,'1v -ostali'!$A$14:AD$517,AC$3,FALSE)</f>
        <v>0</v>
      </c>
      <c r="AD121" s="44">
        <f>VLOOKUP($A121,'1v -ostali'!$A$14:AD$517,AD$3,FALSE)</f>
        <v>0</v>
      </c>
      <c r="AE121" s="44">
        <f>VLOOKUP($A121,'1v -ostali'!$A$14:AD$517,AE$3,FALSE)</f>
        <v>0</v>
      </c>
      <c r="AF121" s="44">
        <f t="shared" si="10"/>
        <v>0</v>
      </c>
      <c r="AG121" s="44">
        <f>VLOOKUP($A121,'1v -ostali'!$A$14:AD$517,AG$3,FALSE)/12</f>
        <v>0</v>
      </c>
      <c r="AH121" s="44">
        <f>VLOOKUP($A121,'1v -ostali'!$A$14:AD$517,AH$3,FALSE)</f>
        <v>0</v>
      </c>
      <c r="AI121" s="44">
        <f t="shared" si="11"/>
        <v>0</v>
      </c>
      <c r="AJ121" s="44">
        <f t="shared" si="12"/>
        <v>0</v>
      </c>
      <c r="AK121" s="44">
        <f>+IFERROR(AI121*(100+'1v -ostali'!$C$6)/100,"")</f>
        <v>0</v>
      </c>
      <c r="AL121" s="44">
        <f>+IFERROR(AJ121*(100+'1v -ostali'!$C$6)/100,"")</f>
        <v>0</v>
      </c>
    </row>
    <row r="122" spans="1:38">
      <c r="A122">
        <f>+IF(MAX(A$5:A121)+1&lt;=A$1,A121+1,0)</f>
        <v>0</v>
      </c>
      <c r="B122" s="249">
        <f t="shared" si="16"/>
        <v>0</v>
      </c>
      <c r="C122">
        <f t="shared" si="17"/>
        <v>0</v>
      </c>
      <c r="D122" s="419">
        <f t="shared" si="18"/>
        <v>0</v>
      </c>
      <c r="E122">
        <f>IF(A122=0,0,+VLOOKUP($A122,'1v -ostali'!$A$14:$R$517,E$3,FALSE))</f>
        <v>0</v>
      </c>
      <c r="G122">
        <f>+VLOOKUP($A122,'1v -ostali'!$A$14:$R$517,G$3,FALSE)</f>
        <v>0</v>
      </c>
      <c r="H122">
        <f>+VLOOKUP($A122,'1v -ostali'!$A$14:$R$517,H$3,FALSE)</f>
        <v>0</v>
      </c>
      <c r="I122">
        <f>+VLOOKUP($A122,'1v -ostali'!$A$14:R$517,I$3,FALSE)</f>
        <v>0</v>
      </c>
      <c r="J122">
        <f>+VLOOKUP($A122,'1v -ostali'!$A$14:R$517,J$3,FALSE)</f>
        <v>0</v>
      </c>
      <c r="K122">
        <f>+VLOOKUP($A122,'1v -ostali'!$A$14:R$517,K$3,FALSE)</f>
        <v>0</v>
      </c>
      <c r="L122" t="str">
        <f>+IF(K122&gt;0,VLOOKUP($A122,'1v -ostali'!$A$14:R$517,L$3,FALSE),"")</f>
        <v/>
      </c>
      <c r="M122" t="str">
        <f>+IF(K122&gt;0,VLOOKUP($A122,'1v -ostali'!$A$14:R$517,M$3,FALSE),"")</f>
        <v/>
      </c>
      <c r="N122">
        <f>+VLOOKUP($A122,'1v -ostali'!$A$14:R$517,K$3,FALSE)</f>
        <v>0</v>
      </c>
      <c r="O122">
        <f>IF(K122&gt;0,"",VLOOKUP($A122,'1v -ostali'!$A$14:R$517,O$3,FALSE))</f>
        <v>0</v>
      </c>
      <c r="P122">
        <f>IF(K122&gt;0,"",VLOOKUP($A122,'1v -ostali'!$A$14:R$517,P$3,FALSE))</f>
        <v>0</v>
      </c>
      <c r="T122" s="44">
        <f>VLOOKUP($A122,'1v -ostali'!$A$14:AD$517,T$3,FALSE)</f>
        <v>0</v>
      </c>
      <c r="U122" s="44">
        <f>VLOOKUP($A122,'1v -ostali'!$A$14:AD$517,U$3,FALSE)</f>
        <v>0</v>
      </c>
      <c r="V122" s="44">
        <f t="shared" si="8"/>
        <v>0</v>
      </c>
      <c r="W122" s="44">
        <f>VLOOKUP($A122,'1v -ostali'!$A$14:AD$517,W$3,FALSE)/12</f>
        <v>0</v>
      </c>
      <c r="X122" s="44">
        <f>VLOOKUP($A122,'1v -ostali'!$A$14:AD$517,X$3,FALSE)</f>
        <v>0</v>
      </c>
      <c r="Y122" s="44">
        <f>VLOOKUP($A122,'1v -ostali'!$A$14:AD$517,Y$3,FALSE)</f>
        <v>0</v>
      </c>
      <c r="Z122" s="44">
        <f>VLOOKUP($A122,'1v -ostali'!$A$14:AD$517,Z$3,FALSE)</f>
        <v>0</v>
      </c>
      <c r="AA122" s="44">
        <f t="shared" si="9"/>
        <v>0</v>
      </c>
      <c r="AB122" s="44">
        <f>VLOOKUP($A122,'1v -ostali'!$A$14:AD$517,AB$3,FALSE)/12</f>
        <v>0</v>
      </c>
      <c r="AC122" s="44">
        <f>VLOOKUP($A122,'1v -ostali'!$A$14:AD$517,AC$3,FALSE)</f>
        <v>0</v>
      </c>
      <c r="AD122" s="44">
        <f>VLOOKUP($A122,'1v -ostali'!$A$14:AD$517,AD$3,FALSE)</f>
        <v>0</v>
      </c>
      <c r="AE122" s="44">
        <f>VLOOKUP($A122,'1v -ostali'!$A$14:AD$517,AE$3,FALSE)</f>
        <v>0</v>
      </c>
      <c r="AF122" s="44">
        <f t="shared" si="10"/>
        <v>0</v>
      </c>
      <c r="AG122" s="44">
        <f>VLOOKUP($A122,'1v -ostali'!$A$14:AD$517,AG$3,FALSE)/12</f>
        <v>0</v>
      </c>
      <c r="AH122" s="44">
        <f>VLOOKUP($A122,'1v -ostali'!$A$14:AD$517,AH$3,FALSE)</f>
        <v>0</v>
      </c>
      <c r="AI122" s="44">
        <f t="shared" si="11"/>
        <v>0</v>
      </c>
      <c r="AJ122" s="44">
        <f t="shared" si="12"/>
        <v>0</v>
      </c>
      <c r="AK122" s="44">
        <f>+IFERROR(AI122*(100+'1v -ostali'!$C$6)/100,"")</f>
        <v>0</v>
      </c>
      <c r="AL122" s="44">
        <f>+IFERROR(AJ122*(100+'1v -ostali'!$C$6)/100,"")</f>
        <v>0</v>
      </c>
    </row>
    <row r="123" spans="1:38">
      <c r="A123">
        <f>+IF(MAX(A$5:A122)+1&lt;=A$1,A122+1,0)</f>
        <v>0</v>
      </c>
      <c r="B123" s="249">
        <f t="shared" si="16"/>
        <v>0</v>
      </c>
      <c r="C123">
        <f t="shared" si="17"/>
        <v>0</v>
      </c>
      <c r="D123" s="419">
        <f t="shared" si="18"/>
        <v>0</v>
      </c>
      <c r="E123">
        <f>IF(A123=0,0,+VLOOKUP($A123,'1v -ostali'!$A$14:$R$517,E$3,FALSE))</f>
        <v>0</v>
      </c>
      <c r="G123">
        <f>+VLOOKUP($A123,'1v -ostali'!$A$14:$R$517,G$3,FALSE)</f>
        <v>0</v>
      </c>
      <c r="H123">
        <f>+VLOOKUP($A123,'1v -ostali'!$A$14:$R$517,H$3,FALSE)</f>
        <v>0</v>
      </c>
      <c r="I123">
        <f>+VLOOKUP($A123,'1v -ostali'!$A$14:R$517,I$3,FALSE)</f>
        <v>0</v>
      </c>
      <c r="J123">
        <f>+VLOOKUP($A123,'1v -ostali'!$A$14:R$517,J$3,FALSE)</f>
        <v>0</v>
      </c>
      <c r="K123">
        <f>+VLOOKUP($A123,'1v -ostali'!$A$14:R$517,K$3,FALSE)</f>
        <v>0</v>
      </c>
      <c r="L123" t="str">
        <f>+IF(K123&gt;0,VLOOKUP($A123,'1v -ostali'!$A$14:R$517,L$3,FALSE),"")</f>
        <v/>
      </c>
      <c r="M123" t="str">
        <f>+IF(K123&gt;0,VLOOKUP($A123,'1v -ostali'!$A$14:R$517,M$3,FALSE),"")</f>
        <v/>
      </c>
      <c r="N123">
        <f>+VLOOKUP($A123,'1v -ostali'!$A$14:R$517,K$3,FALSE)</f>
        <v>0</v>
      </c>
      <c r="O123">
        <f>IF(K123&gt;0,"",VLOOKUP($A123,'1v -ostali'!$A$14:R$517,O$3,FALSE))</f>
        <v>0</v>
      </c>
      <c r="P123">
        <f>IF(K123&gt;0,"",VLOOKUP($A123,'1v -ostali'!$A$14:R$517,P$3,FALSE))</f>
        <v>0</v>
      </c>
      <c r="T123" s="44">
        <f>VLOOKUP($A123,'1v -ostali'!$A$14:AD$517,T$3,FALSE)</f>
        <v>0</v>
      </c>
      <c r="U123" s="44">
        <f>VLOOKUP($A123,'1v -ostali'!$A$14:AD$517,U$3,FALSE)</f>
        <v>0</v>
      </c>
      <c r="V123" s="44">
        <f t="shared" si="8"/>
        <v>0</v>
      </c>
      <c r="W123" s="44">
        <f>VLOOKUP($A123,'1v -ostali'!$A$14:AD$517,W$3,FALSE)/12</f>
        <v>0</v>
      </c>
      <c r="X123" s="44">
        <f>VLOOKUP($A123,'1v -ostali'!$A$14:AD$517,X$3,FALSE)</f>
        <v>0</v>
      </c>
      <c r="Y123" s="44">
        <f>VLOOKUP($A123,'1v -ostali'!$A$14:AD$517,Y$3,FALSE)</f>
        <v>0</v>
      </c>
      <c r="Z123" s="44">
        <f>VLOOKUP($A123,'1v -ostali'!$A$14:AD$517,Z$3,FALSE)</f>
        <v>0</v>
      </c>
      <c r="AA123" s="44">
        <f t="shared" si="9"/>
        <v>0</v>
      </c>
      <c r="AB123" s="44">
        <f>VLOOKUP($A123,'1v -ostali'!$A$14:AD$517,AB$3,FALSE)/12</f>
        <v>0</v>
      </c>
      <c r="AC123" s="44">
        <f>VLOOKUP($A123,'1v -ostali'!$A$14:AD$517,AC$3,FALSE)</f>
        <v>0</v>
      </c>
      <c r="AD123" s="44">
        <f>VLOOKUP($A123,'1v -ostali'!$A$14:AD$517,AD$3,FALSE)</f>
        <v>0</v>
      </c>
      <c r="AE123" s="44">
        <f>VLOOKUP($A123,'1v -ostali'!$A$14:AD$517,AE$3,FALSE)</f>
        <v>0</v>
      </c>
      <c r="AF123" s="44">
        <f t="shared" si="10"/>
        <v>0</v>
      </c>
      <c r="AG123" s="44">
        <f>VLOOKUP($A123,'1v -ostali'!$A$14:AD$517,AG$3,FALSE)/12</f>
        <v>0</v>
      </c>
      <c r="AH123" s="44">
        <f>VLOOKUP($A123,'1v -ostali'!$A$14:AD$517,AH$3,FALSE)</f>
        <v>0</v>
      </c>
      <c r="AI123" s="44">
        <f t="shared" si="11"/>
        <v>0</v>
      </c>
      <c r="AJ123" s="44">
        <f t="shared" si="12"/>
        <v>0</v>
      </c>
      <c r="AK123" s="44">
        <f>+IFERROR(AI123*(100+'1v -ostali'!$C$6)/100,"")</f>
        <v>0</v>
      </c>
      <c r="AL123" s="44">
        <f>+IFERROR(AJ123*(100+'1v -ostali'!$C$6)/100,"")</f>
        <v>0</v>
      </c>
    </row>
    <row r="124" spans="1:38">
      <c r="A124">
        <f>+IF(MAX(A$5:A123)+1&lt;=A$1,A123+1,0)</f>
        <v>0</v>
      </c>
      <c r="B124" s="249">
        <f t="shared" si="16"/>
        <v>0</v>
      </c>
      <c r="C124">
        <f t="shared" si="17"/>
        <v>0</v>
      </c>
      <c r="D124" s="419">
        <f t="shared" si="18"/>
        <v>0</v>
      </c>
      <c r="E124">
        <f>IF(A124=0,0,+VLOOKUP($A124,'1v -ostali'!$A$14:$R$517,E$3,FALSE))</f>
        <v>0</v>
      </c>
      <c r="G124">
        <f>+VLOOKUP($A124,'1v -ostali'!$A$14:$R$517,G$3,FALSE)</f>
        <v>0</v>
      </c>
      <c r="H124">
        <f>+VLOOKUP($A124,'1v -ostali'!$A$14:$R$517,H$3,FALSE)</f>
        <v>0</v>
      </c>
      <c r="I124">
        <f>+VLOOKUP($A124,'1v -ostali'!$A$14:R$517,I$3,FALSE)</f>
        <v>0</v>
      </c>
      <c r="J124">
        <f>+VLOOKUP($A124,'1v -ostali'!$A$14:R$517,J$3,FALSE)</f>
        <v>0</v>
      </c>
      <c r="K124">
        <f>+VLOOKUP($A124,'1v -ostali'!$A$14:R$517,K$3,FALSE)</f>
        <v>0</v>
      </c>
      <c r="L124" t="str">
        <f>+IF(K124&gt;0,VLOOKUP($A124,'1v -ostali'!$A$14:R$517,L$3,FALSE),"")</f>
        <v/>
      </c>
      <c r="M124" t="str">
        <f>+IF(K124&gt;0,VLOOKUP($A124,'1v -ostali'!$A$14:R$517,M$3,FALSE),"")</f>
        <v/>
      </c>
      <c r="N124">
        <f>+VLOOKUP($A124,'1v -ostali'!$A$14:R$517,K$3,FALSE)</f>
        <v>0</v>
      </c>
      <c r="O124">
        <f>IF(K124&gt;0,"",VLOOKUP($A124,'1v -ostali'!$A$14:R$517,O$3,FALSE))</f>
        <v>0</v>
      </c>
      <c r="P124">
        <f>IF(K124&gt;0,"",VLOOKUP($A124,'1v -ostali'!$A$14:R$517,P$3,FALSE))</f>
        <v>0</v>
      </c>
      <c r="T124" s="44">
        <f>VLOOKUP($A124,'1v -ostali'!$A$14:AD$517,T$3,FALSE)</f>
        <v>0</v>
      </c>
      <c r="U124" s="44">
        <f>VLOOKUP($A124,'1v -ostali'!$A$14:AD$517,U$3,FALSE)</f>
        <v>0</v>
      </c>
      <c r="V124" s="44">
        <f t="shared" si="8"/>
        <v>0</v>
      </c>
      <c r="W124" s="44">
        <f>VLOOKUP($A124,'1v -ostali'!$A$14:AD$517,W$3,FALSE)/12</f>
        <v>0</v>
      </c>
      <c r="X124" s="44">
        <f>VLOOKUP($A124,'1v -ostali'!$A$14:AD$517,X$3,FALSE)</f>
        <v>0</v>
      </c>
      <c r="Y124" s="44">
        <f>VLOOKUP($A124,'1v -ostali'!$A$14:AD$517,Y$3,FALSE)</f>
        <v>0</v>
      </c>
      <c r="Z124" s="44">
        <f>VLOOKUP($A124,'1v -ostali'!$A$14:AD$517,Z$3,FALSE)</f>
        <v>0</v>
      </c>
      <c r="AA124" s="44">
        <f t="shared" si="9"/>
        <v>0</v>
      </c>
      <c r="AB124" s="44">
        <f>VLOOKUP($A124,'1v -ostali'!$A$14:AD$517,AB$3,FALSE)/12</f>
        <v>0</v>
      </c>
      <c r="AC124" s="44">
        <f>VLOOKUP($A124,'1v -ostali'!$A$14:AD$517,AC$3,FALSE)</f>
        <v>0</v>
      </c>
      <c r="AD124" s="44">
        <f>VLOOKUP($A124,'1v -ostali'!$A$14:AD$517,AD$3,FALSE)</f>
        <v>0</v>
      </c>
      <c r="AE124" s="44">
        <f>VLOOKUP($A124,'1v -ostali'!$A$14:AD$517,AE$3,FALSE)</f>
        <v>0</v>
      </c>
      <c r="AF124" s="44">
        <f t="shared" si="10"/>
        <v>0</v>
      </c>
      <c r="AG124" s="44">
        <f>VLOOKUP($A124,'1v -ostali'!$A$14:AD$517,AG$3,FALSE)/12</f>
        <v>0</v>
      </c>
      <c r="AH124" s="44">
        <f>VLOOKUP($A124,'1v -ostali'!$A$14:AD$517,AH$3,FALSE)</f>
        <v>0</v>
      </c>
      <c r="AI124" s="44">
        <f t="shared" si="11"/>
        <v>0</v>
      </c>
      <c r="AJ124" s="44">
        <f t="shared" si="12"/>
        <v>0</v>
      </c>
      <c r="AK124" s="44">
        <f>+IFERROR(AI124*(100+'1v -ostali'!$C$6)/100,"")</f>
        <v>0</v>
      </c>
      <c r="AL124" s="44">
        <f>+IFERROR(AJ124*(100+'1v -ostali'!$C$6)/100,"")</f>
        <v>0</v>
      </c>
    </row>
    <row r="125" spans="1:38">
      <c r="A125">
        <f>+IF(MAX(A$5:A124)+1&lt;=A$1,A124+1,0)</f>
        <v>0</v>
      </c>
      <c r="B125" s="249">
        <f t="shared" si="16"/>
        <v>0</v>
      </c>
      <c r="C125">
        <f t="shared" si="17"/>
        <v>0</v>
      </c>
      <c r="D125" s="419">
        <f t="shared" si="18"/>
        <v>0</v>
      </c>
      <c r="E125">
        <f>IF(A125=0,0,+VLOOKUP($A125,'1v -ostali'!$A$14:$R$517,E$3,FALSE))</f>
        <v>0</v>
      </c>
      <c r="G125">
        <f>+VLOOKUP($A125,'1v -ostali'!$A$14:$R$517,G$3,FALSE)</f>
        <v>0</v>
      </c>
      <c r="H125">
        <f>+VLOOKUP($A125,'1v -ostali'!$A$14:$R$517,H$3,FALSE)</f>
        <v>0</v>
      </c>
      <c r="I125">
        <f>+VLOOKUP($A125,'1v -ostali'!$A$14:R$517,I$3,FALSE)</f>
        <v>0</v>
      </c>
      <c r="J125">
        <f>+VLOOKUP($A125,'1v -ostali'!$A$14:R$517,J$3,FALSE)</f>
        <v>0</v>
      </c>
      <c r="K125">
        <f>+VLOOKUP($A125,'1v -ostali'!$A$14:R$517,K$3,FALSE)</f>
        <v>0</v>
      </c>
      <c r="L125" t="str">
        <f>+IF(K125&gt;0,VLOOKUP($A125,'1v -ostali'!$A$14:R$517,L$3,FALSE),"")</f>
        <v/>
      </c>
      <c r="M125" t="str">
        <f>+IF(K125&gt;0,VLOOKUP($A125,'1v -ostali'!$A$14:R$517,M$3,FALSE),"")</f>
        <v/>
      </c>
      <c r="N125">
        <f>+VLOOKUP($A125,'1v -ostali'!$A$14:R$517,K$3,FALSE)</f>
        <v>0</v>
      </c>
      <c r="O125">
        <f>IF(K125&gt;0,"",VLOOKUP($A125,'1v -ostali'!$A$14:R$517,O$3,FALSE))</f>
        <v>0</v>
      </c>
      <c r="P125">
        <f>IF(K125&gt;0,"",VLOOKUP($A125,'1v -ostali'!$A$14:R$517,P$3,FALSE))</f>
        <v>0</v>
      </c>
      <c r="T125" s="44">
        <f>VLOOKUP($A125,'1v -ostali'!$A$14:AD$517,T$3,FALSE)</f>
        <v>0</v>
      </c>
      <c r="U125" s="44">
        <f>VLOOKUP($A125,'1v -ostali'!$A$14:AD$517,U$3,FALSE)</f>
        <v>0</v>
      </c>
      <c r="V125" s="44">
        <f t="shared" si="8"/>
        <v>0</v>
      </c>
      <c r="W125" s="44">
        <f>VLOOKUP($A125,'1v -ostali'!$A$14:AD$517,W$3,FALSE)/12</f>
        <v>0</v>
      </c>
      <c r="X125" s="44">
        <f>VLOOKUP($A125,'1v -ostali'!$A$14:AD$517,X$3,FALSE)</f>
        <v>0</v>
      </c>
      <c r="Y125" s="44">
        <f>VLOOKUP($A125,'1v -ostali'!$A$14:AD$517,Y$3,FALSE)</f>
        <v>0</v>
      </c>
      <c r="Z125" s="44">
        <f>VLOOKUP($A125,'1v -ostali'!$A$14:AD$517,Z$3,FALSE)</f>
        <v>0</v>
      </c>
      <c r="AA125" s="44">
        <f t="shared" si="9"/>
        <v>0</v>
      </c>
      <c r="AB125" s="44">
        <f>VLOOKUP($A125,'1v -ostali'!$A$14:AD$517,AB$3,FALSE)/12</f>
        <v>0</v>
      </c>
      <c r="AC125" s="44">
        <f>VLOOKUP($A125,'1v -ostali'!$A$14:AD$517,AC$3,FALSE)</f>
        <v>0</v>
      </c>
      <c r="AD125" s="44">
        <f>VLOOKUP($A125,'1v -ostali'!$A$14:AD$517,AD$3,FALSE)</f>
        <v>0</v>
      </c>
      <c r="AE125" s="44">
        <f>VLOOKUP($A125,'1v -ostali'!$A$14:AD$517,AE$3,FALSE)</f>
        <v>0</v>
      </c>
      <c r="AF125" s="44">
        <f t="shared" si="10"/>
        <v>0</v>
      </c>
      <c r="AG125" s="44">
        <f>VLOOKUP($A125,'1v -ostali'!$A$14:AD$517,AG$3,FALSE)/12</f>
        <v>0</v>
      </c>
      <c r="AH125" s="44">
        <f>VLOOKUP($A125,'1v -ostali'!$A$14:AD$517,AH$3,FALSE)</f>
        <v>0</v>
      </c>
      <c r="AI125" s="44">
        <f t="shared" si="11"/>
        <v>0</v>
      </c>
      <c r="AJ125" s="44">
        <f t="shared" si="12"/>
        <v>0</v>
      </c>
      <c r="AK125" s="44">
        <f>+IFERROR(AI125*(100+'1v -ostali'!$C$6)/100,"")</f>
        <v>0</v>
      </c>
      <c r="AL125" s="44">
        <f>+IFERROR(AJ125*(100+'1v -ostali'!$C$6)/100,"")</f>
        <v>0</v>
      </c>
    </row>
    <row r="126" spans="1:38">
      <c r="A126">
        <f>+IF(MAX(A$5:A125)+1&lt;=A$1,A125+1,0)</f>
        <v>0</v>
      </c>
      <c r="B126" s="249">
        <f t="shared" si="16"/>
        <v>0</v>
      </c>
      <c r="C126">
        <f t="shared" si="17"/>
        <v>0</v>
      </c>
      <c r="D126" s="419">
        <f t="shared" si="18"/>
        <v>0</v>
      </c>
      <c r="E126">
        <f>IF(A126=0,0,+VLOOKUP($A126,'1v -ostali'!$A$14:$R$517,E$3,FALSE))</f>
        <v>0</v>
      </c>
      <c r="G126">
        <f>+VLOOKUP($A126,'1v -ostali'!$A$14:$R$517,G$3,FALSE)</f>
        <v>0</v>
      </c>
      <c r="H126">
        <f>+VLOOKUP($A126,'1v -ostali'!$A$14:$R$517,H$3,FALSE)</f>
        <v>0</v>
      </c>
      <c r="I126">
        <f>+VLOOKUP($A126,'1v -ostali'!$A$14:R$517,I$3,FALSE)</f>
        <v>0</v>
      </c>
      <c r="J126">
        <f>+VLOOKUP($A126,'1v -ostali'!$A$14:R$517,J$3,FALSE)</f>
        <v>0</v>
      </c>
      <c r="K126">
        <f>+VLOOKUP($A126,'1v -ostali'!$A$14:R$517,K$3,FALSE)</f>
        <v>0</v>
      </c>
      <c r="L126" t="str">
        <f>+IF(K126&gt;0,VLOOKUP($A126,'1v -ostali'!$A$14:R$517,L$3,FALSE),"")</f>
        <v/>
      </c>
      <c r="M126" t="str">
        <f>+IF(K126&gt;0,VLOOKUP($A126,'1v -ostali'!$A$14:R$517,M$3,FALSE),"")</f>
        <v/>
      </c>
      <c r="N126">
        <f>+VLOOKUP($A126,'1v -ostali'!$A$14:R$517,K$3,FALSE)</f>
        <v>0</v>
      </c>
      <c r="O126">
        <f>IF(K126&gt;0,"",VLOOKUP($A126,'1v -ostali'!$A$14:R$517,O$3,FALSE))</f>
        <v>0</v>
      </c>
      <c r="P126">
        <f>IF(K126&gt;0,"",VLOOKUP($A126,'1v -ostali'!$A$14:R$517,P$3,FALSE))</f>
        <v>0</v>
      </c>
      <c r="T126" s="44">
        <f>VLOOKUP($A126,'1v -ostali'!$A$14:AD$517,T$3,FALSE)</f>
        <v>0</v>
      </c>
      <c r="U126" s="44">
        <f>VLOOKUP($A126,'1v -ostali'!$A$14:AD$517,U$3,FALSE)</f>
        <v>0</v>
      </c>
      <c r="V126" s="44">
        <f t="shared" si="8"/>
        <v>0</v>
      </c>
      <c r="W126" s="44">
        <f>VLOOKUP($A126,'1v -ostali'!$A$14:AD$517,W$3,FALSE)/12</f>
        <v>0</v>
      </c>
      <c r="X126" s="44">
        <f>VLOOKUP($A126,'1v -ostali'!$A$14:AD$517,X$3,FALSE)</f>
        <v>0</v>
      </c>
      <c r="Y126" s="44">
        <f>VLOOKUP($A126,'1v -ostali'!$A$14:AD$517,Y$3,FALSE)</f>
        <v>0</v>
      </c>
      <c r="Z126" s="44">
        <f>VLOOKUP($A126,'1v -ostali'!$A$14:AD$517,Z$3,FALSE)</f>
        <v>0</v>
      </c>
      <c r="AA126" s="44">
        <f t="shared" si="9"/>
        <v>0</v>
      </c>
      <c r="AB126" s="44">
        <f>VLOOKUP($A126,'1v -ostali'!$A$14:AD$517,AB$3,FALSE)/12</f>
        <v>0</v>
      </c>
      <c r="AC126" s="44">
        <f>VLOOKUP($A126,'1v -ostali'!$A$14:AD$517,AC$3,FALSE)</f>
        <v>0</v>
      </c>
      <c r="AD126" s="44">
        <f>VLOOKUP($A126,'1v -ostali'!$A$14:AD$517,AD$3,FALSE)</f>
        <v>0</v>
      </c>
      <c r="AE126" s="44">
        <f>VLOOKUP($A126,'1v -ostali'!$A$14:AD$517,AE$3,FALSE)</f>
        <v>0</v>
      </c>
      <c r="AF126" s="44">
        <f t="shared" si="10"/>
        <v>0</v>
      </c>
      <c r="AG126" s="44">
        <f>VLOOKUP($A126,'1v -ostali'!$A$14:AD$517,AG$3,FALSE)/12</f>
        <v>0</v>
      </c>
      <c r="AH126" s="44">
        <f>VLOOKUP($A126,'1v -ostali'!$A$14:AD$517,AH$3,FALSE)</f>
        <v>0</v>
      </c>
      <c r="AI126" s="44">
        <f t="shared" si="11"/>
        <v>0</v>
      </c>
      <c r="AJ126" s="44">
        <f t="shared" si="12"/>
        <v>0</v>
      </c>
      <c r="AK126" s="44">
        <f>+IFERROR(AI126*(100+'1v -ostali'!$C$6)/100,"")</f>
        <v>0</v>
      </c>
      <c r="AL126" s="44">
        <f>+IFERROR(AJ126*(100+'1v -ostali'!$C$6)/100,"")</f>
        <v>0</v>
      </c>
    </row>
    <row r="127" spans="1:38">
      <c r="A127">
        <f>+IF(MAX(A$5:A126)+1&lt;=A$1,A126+1,0)</f>
        <v>0</v>
      </c>
      <c r="B127" s="249">
        <f t="shared" si="16"/>
        <v>0</v>
      </c>
      <c r="C127">
        <f t="shared" si="17"/>
        <v>0</v>
      </c>
      <c r="D127" s="419">
        <f t="shared" si="18"/>
        <v>0</v>
      </c>
      <c r="E127">
        <f>IF(A127=0,0,+VLOOKUP($A127,'1v -ostali'!$A$14:$R$517,E$3,FALSE))</f>
        <v>0</v>
      </c>
      <c r="G127">
        <f>+VLOOKUP($A127,'1v -ostali'!$A$14:$R$517,G$3,FALSE)</f>
        <v>0</v>
      </c>
      <c r="H127">
        <f>+VLOOKUP($A127,'1v -ostali'!$A$14:$R$517,H$3,FALSE)</f>
        <v>0</v>
      </c>
      <c r="I127">
        <f>+VLOOKUP($A127,'1v -ostali'!$A$14:R$517,I$3,FALSE)</f>
        <v>0</v>
      </c>
      <c r="J127">
        <f>+VLOOKUP($A127,'1v -ostali'!$A$14:R$517,J$3,FALSE)</f>
        <v>0</v>
      </c>
      <c r="K127">
        <f>+VLOOKUP($A127,'1v -ostali'!$A$14:R$517,K$3,FALSE)</f>
        <v>0</v>
      </c>
      <c r="L127" t="str">
        <f>+IF(K127&gt;0,VLOOKUP($A127,'1v -ostali'!$A$14:R$517,L$3,FALSE),"")</f>
        <v/>
      </c>
      <c r="M127" t="str">
        <f>+IF(K127&gt;0,VLOOKUP($A127,'1v -ostali'!$A$14:R$517,M$3,FALSE),"")</f>
        <v/>
      </c>
      <c r="N127">
        <f>+VLOOKUP($A127,'1v -ostali'!$A$14:R$517,K$3,FALSE)</f>
        <v>0</v>
      </c>
      <c r="O127">
        <f>IF(K127&gt;0,"",VLOOKUP($A127,'1v -ostali'!$A$14:R$517,O$3,FALSE))</f>
        <v>0</v>
      </c>
      <c r="P127">
        <f>IF(K127&gt;0,"",VLOOKUP($A127,'1v -ostali'!$A$14:R$517,P$3,FALSE))</f>
        <v>0</v>
      </c>
      <c r="T127" s="44">
        <f>VLOOKUP($A127,'1v -ostali'!$A$14:AD$517,T$3,FALSE)</f>
        <v>0</v>
      </c>
      <c r="U127" s="44">
        <f>VLOOKUP($A127,'1v -ostali'!$A$14:AD$517,U$3,FALSE)</f>
        <v>0</v>
      </c>
      <c r="V127" s="44">
        <f t="shared" si="8"/>
        <v>0</v>
      </c>
      <c r="W127" s="44">
        <f>VLOOKUP($A127,'1v -ostali'!$A$14:AD$517,W$3,FALSE)/12</f>
        <v>0</v>
      </c>
      <c r="X127" s="44">
        <f>VLOOKUP($A127,'1v -ostali'!$A$14:AD$517,X$3,FALSE)</f>
        <v>0</v>
      </c>
      <c r="Y127" s="44">
        <f>VLOOKUP($A127,'1v -ostali'!$A$14:AD$517,Y$3,FALSE)</f>
        <v>0</v>
      </c>
      <c r="Z127" s="44">
        <f>VLOOKUP($A127,'1v -ostali'!$A$14:AD$517,Z$3,FALSE)</f>
        <v>0</v>
      </c>
      <c r="AA127" s="44">
        <f t="shared" si="9"/>
        <v>0</v>
      </c>
      <c r="AB127" s="44">
        <f>VLOOKUP($A127,'1v -ostali'!$A$14:AD$517,AB$3,FALSE)/12</f>
        <v>0</v>
      </c>
      <c r="AC127" s="44">
        <f>VLOOKUP($A127,'1v -ostali'!$A$14:AD$517,AC$3,FALSE)</f>
        <v>0</v>
      </c>
      <c r="AD127" s="44">
        <f>VLOOKUP($A127,'1v -ostali'!$A$14:AD$517,AD$3,FALSE)</f>
        <v>0</v>
      </c>
      <c r="AE127" s="44">
        <f>VLOOKUP($A127,'1v -ostali'!$A$14:AD$517,AE$3,FALSE)</f>
        <v>0</v>
      </c>
      <c r="AF127" s="44">
        <f t="shared" si="10"/>
        <v>0</v>
      </c>
      <c r="AG127" s="44">
        <f>VLOOKUP($A127,'1v -ostali'!$A$14:AD$517,AG$3,FALSE)/12</f>
        <v>0</v>
      </c>
      <c r="AH127" s="44">
        <f>VLOOKUP($A127,'1v -ostali'!$A$14:AD$517,AH$3,FALSE)</f>
        <v>0</v>
      </c>
      <c r="AI127" s="44">
        <f t="shared" si="11"/>
        <v>0</v>
      </c>
      <c r="AJ127" s="44">
        <f t="shared" si="12"/>
        <v>0</v>
      </c>
      <c r="AK127" s="44">
        <f>+IFERROR(AI127*(100+'1v -ostali'!$C$6)/100,"")</f>
        <v>0</v>
      </c>
      <c r="AL127" s="44">
        <f>+IFERROR(AJ127*(100+'1v -ostali'!$C$6)/100,"")</f>
        <v>0</v>
      </c>
    </row>
    <row r="128" spans="1:38">
      <c r="A128">
        <f>+IF(MAX(A$5:A127)+1&lt;=A$1,A127+1,0)</f>
        <v>0</v>
      </c>
      <c r="B128" s="249">
        <f t="shared" si="16"/>
        <v>0</v>
      </c>
      <c r="C128">
        <f t="shared" si="17"/>
        <v>0</v>
      </c>
      <c r="D128" s="419">
        <f t="shared" si="18"/>
        <v>0</v>
      </c>
      <c r="E128">
        <f>IF(A128=0,0,+VLOOKUP($A128,'1v -ostali'!$A$14:$R$517,E$3,FALSE))</f>
        <v>0</v>
      </c>
      <c r="G128">
        <f>+VLOOKUP($A128,'1v -ostali'!$A$14:$R$517,G$3,FALSE)</f>
        <v>0</v>
      </c>
      <c r="H128">
        <f>+VLOOKUP($A128,'1v -ostali'!$A$14:$R$517,H$3,FALSE)</f>
        <v>0</v>
      </c>
      <c r="I128">
        <f>+VLOOKUP($A128,'1v -ostali'!$A$14:R$517,I$3,FALSE)</f>
        <v>0</v>
      </c>
      <c r="J128">
        <f>+VLOOKUP($A128,'1v -ostali'!$A$14:R$517,J$3,FALSE)</f>
        <v>0</v>
      </c>
      <c r="K128">
        <f>+VLOOKUP($A128,'1v -ostali'!$A$14:R$517,K$3,FALSE)</f>
        <v>0</v>
      </c>
      <c r="L128" t="str">
        <f>+IF(K128&gt;0,VLOOKUP($A128,'1v -ostali'!$A$14:R$517,L$3,FALSE),"")</f>
        <v/>
      </c>
      <c r="M128" t="str">
        <f>+IF(K128&gt;0,VLOOKUP($A128,'1v -ostali'!$A$14:R$517,M$3,FALSE),"")</f>
        <v/>
      </c>
      <c r="N128">
        <f>+VLOOKUP($A128,'1v -ostali'!$A$14:R$517,K$3,FALSE)</f>
        <v>0</v>
      </c>
      <c r="O128">
        <f>IF(K128&gt;0,"",VLOOKUP($A128,'1v -ostali'!$A$14:R$517,O$3,FALSE))</f>
        <v>0</v>
      </c>
      <c r="P128">
        <f>IF(K128&gt;0,"",VLOOKUP($A128,'1v -ostali'!$A$14:R$517,P$3,FALSE))</f>
        <v>0</v>
      </c>
      <c r="T128" s="44">
        <f>VLOOKUP($A128,'1v -ostali'!$A$14:AD$517,T$3,FALSE)</f>
        <v>0</v>
      </c>
      <c r="U128" s="44">
        <f>VLOOKUP($A128,'1v -ostali'!$A$14:AD$517,U$3,FALSE)</f>
        <v>0</v>
      </c>
      <c r="V128" s="44">
        <f t="shared" si="8"/>
        <v>0</v>
      </c>
      <c r="W128" s="44">
        <f>VLOOKUP($A128,'1v -ostali'!$A$14:AD$517,W$3,FALSE)/12</f>
        <v>0</v>
      </c>
      <c r="X128" s="44">
        <f>VLOOKUP($A128,'1v -ostali'!$A$14:AD$517,X$3,FALSE)</f>
        <v>0</v>
      </c>
      <c r="Y128" s="44">
        <f>VLOOKUP($A128,'1v -ostali'!$A$14:AD$517,Y$3,FALSE)</f>
        <v>0</v>
      </c>
      <c r="Z128" s="44">
        <f>VLOOKUP($A128,'1v -ostali'!$A$14:AD$517,Z$3,FALSE)</f>
        <v>0</v>
      </c>
      <c r="AA128" s="44">
        <f t="shared" si="9"/>
        <v>0</v>
      </c>
      <c r="AB128" s="44">
        <f>VLOOKUP($A128,'1v -ostali'!$A$14:AD$517,AB$3,FALSE)/12</f>
        <v>0</v>
      </c>
      <c r="AC128" s="44">
        <f>VLOOKUP($A128,'1v -ostali'!$A$14:AD$517,AC$3,FALSE)</f>
        <v>0</v>
      </c>
      <c r="AD128" s="44">
        <f>VLOOKUP($A128,'1v -ostali'!$A$14:AD$517,AD$3,FALSE)</f>
        <v>0</v>
      </c>
      <c r="AE128" s="44">
        <f>VLOOKUP($A128,'1v -ostali'!$A$14:AD$517,AE$3,FALSE)</f>
        <v>0</v>
      </c>
      <c r="AF128" s="44">
        <f t="shared" si="10"/>
        <v>0</v>
      </c>
      <c r="AG128" s="44">
        <f>VLOOKUP($A128,'1v -ostali'!$A$14:AD$517,AG$3,FALSE)/12</f>
        <v>0</v>
      </c>
      <c r="AH128" s="44">
        <f>VLOOKUP($A128,'1v -ostali'!$A$14:AD$517,AH$3,FALSE)</f>
        <v>0</v>
      </c>
      <c r="AI128" s="44">
        <f t="shared" si="11"/>
        <v>0</v>
      </c>
      <c r="AJ128" s="44">
        <f t="shared" si="12"/>
        <v>0</v>
      </c>
      <c r="AK128" s="44">
        <f>+IFERROR(AI128*(100+'1v -ostali'!$C$6)/100,"")</f>
        <v>0</v>
      </c>
      <c r="AL128" s="44">
        <f>+IFERROR(AJ128*(100+'1v -ostali'!$C$6)/100,"")</f>
        <v>0</v>
      </c>
    </row>
    <row r="129" spans="1:38">
      <c r="A129">
        <f>+IF(MAX(A$5:A128)+1&lt;=A$1,A128+1,0)</f>
        <v>0</v>
      </c>
      <c r="B129" s="249">
        <f t="shared" si="16"/>
        <v>0</v>
      </c>
      <c r="C129">
        <f t="shared" si="17"/>
        <v>0</v>
      </c>
      <c r="D129" s="419">
        <f t="shared" si="18"/>
        <v>0</v>
      </c>
      <c r="E129">
        <f>IF(A129=0,0,+VLOOKUP($A129,'1v -ostali'!$A$14:$R$517,E$3,FALSE))</f>
        <v>0</v>
      </c>
      <c r="G129">
        <f>+VLOOKUP($A129,'1v -ostali'!$A$14:$R$517,G$3,FALSE)</f>
        <v>0</v>
      </c>
      <c r="H129">
        <f>+VLOOKUP($A129,'1v -ostali'!$A$14:$R$517,H$3,FALSE)</f>
        <v>0</v>
      </c>
      <c r="I129">
        <f>+VLOOKUP($A129,'1v -ostali'!$A$14:R$517,I$3,FALSE)</f>
        <v>0</v>
      </c>
      <c r="J129">
        <f>+VLOOKUP($A129,'1v -ostali'!$A$14:R$517,J$3,FALSE)</f>
        <v>0</v>
      </c>
      <c r="K129">
        <f>+VLOOKUP($A129,'1v -ostali'!$A$14:R$517,K$3,FALSE)</f>
        <v>0</v>
      </c>
      <c r="L129" t="str">
        <f>+IF(K129&gt;0,VLOOKUP($A129,'1v -ostali'!$A$14:R$517,L$3,FALSE),"")</f>
        <v/>
      </c>
      <c r="M129" t="str">
        <f>+IF(K129&gt;0,VLOOKUP($A129,'1v -ostali'!$A$14:R$517,M$3,FALSE),"")</f>
        <v/>
      </c>
      <c r="N129">
        <f>+VLOOKUP($A129,'1v -ostali'!$A$14:R$517,K$3,FALSE)</f>
        <v>0</v>
      </c>
      <c r="O129">
        <f>IF(K129&gt;0,"",VLOOKUP($A129,'1v -ostali'!$A$14:R$517,O$3,FALSE))</f>
        <v>0</v>
      </c>
      <c r="P129">
        <f>IF(K129&gt;0,"",VLOOKUP($A129,'1v -ostali'!$A$14:R$517,P$3,FALSE))</f>
        <v>0</v>
      </c>
      <c r="T129" s="44">
        <f>VLOOKUP($A129,'1v -ostali'!$A$14:AD$517,T$3,FALSE)</f>
        <v>0</v>
      </c>
      <c r="U129" s="44">
        <f>VLOOKUP($A129,'1v -ostali'!$A$14:AD$517,U$3,FALSE)</f>
        <v>0</v>
      </c>
      <c r="V129" s="44">
        <f t="shared" si="8"/>
        <v>0</v>
      </c>
      <c r="W129" s="44">
        <f>VLOOKUP($A129,'1v -ostali'!$A$14:AD$517,W$3,FALSE)/12</f>
        <v>0</v>
      </c>
      <c r="X129" s="44">
        <f>VLOOKUP($A129,'1v -ostali'!$A$14:AD$517,X$3,FALSE)</f>
        <v>0</v>
      </c>
      <c r="Y129" s="44">
        <f>VLOOKUP($A129,'1v -ostali'!$A$14:AD$517,Y$3,FALSE)</f>
        <v>0</v>
      </c>
      <c r="Z129" s="44">
        <f>VLOOKUP($A129,'1v -ostali'!$A$14:AD$517,Z$3,FALSE)</f>
        <v>0</v>
      </c>
      <c r="AA129" s="44">
        <f t="shared" si="9"/>
        <v>0</v>
      </c>
      <c r="AB129" s="44">
        <f>VLOOKUP($A129,'1v -ostali'!$A$14:AD$517,AB$3,FALSE)/12</f>
        <v>0</v>
      </c>
      <c r="AC129" s="44">
        <f>VLOOKUP($A129,'1v -ostali'!$A$14:AD$517,AC$3,FALSE)</f>
        <v>0</v>
      </c>
      <c r="AD129" s="44">
        <f>VLOOKUP($A129,'1v -ostali'!$A$14:AD$517,AD$3,FALSE)</f>
        <v>0</v>
      </c>
      <c r="AE129" s="44">
        <f>VLOOKUP($A129,'1v -ostali'!$A$14:AD$517,AE$3,FALSE)</f>
        <v>0</v>
      </c>
      <c r="AF129" s="44">
        <f t="shared" si="10"/>
        <v>0</v>
      </c>
      <c r="AG129" s="44">
        <f>VLOOKUP($A129,'1v -ostali'!$A$14:AD$517,AG$3,FALSE)/12</f>
        <v>0</v>
      </c>
      <c r="AH129" s="44">
        <f>VLOOKUP($A129,'1v -ostali'!$A$14:AD$517,AH$3,FALSE)</f>
        <v>0</v>
      </c>
      <c r="AI129" s="44">
        <f t="shared" si="11"/>
        <v>0</v>
      </c>
      <c r="AJ129" s="44">
        <f t="shared" si="12"/>
        <v>0</v>
      </c>
      <c r="AK129" s="44">
        <f>+IFERROR(AI129*(100+'1v -ostali'!$C$6)/100,"")</f>
        <v>0</v>
      </c>
      <c r="AL129" s="44">
        <f>+IFERROR(AJ129*(100+'1v -ostali'!$C$6)/100,"")</f>
        <v>0</v>
      </c>
    </row>
    <row r="130" spans="1:38">
      <c r="A130">
        <f>+IF(MAX(A$5:A129)+1&lt;=A$1,A129+1,0)</f>
        <v>0</v>
      </c>
      <c r="B130" s="249">
        <f t="shared" si="16"/>
        <v>0</v>
      </c>
      <c r="C130">
        <f t="shared" si="17"/>
        <v>0</v>
      </c>
      <c r="D130" s="419">
        <f t="shared" si="18"/>
        <v>0</v>
      </c>
      <c r="E130">
        <f>IF(A130=0,0,+VLOOKUP($A130,'1v -ostali'!$A$14:$R$517,E$3,FALSE))</f>
        <v>0</v>
      </c>
      <c r="G130">
        <f>+VLOOKUP($A130,'1v -ostali'!$A$14:$R$517,G$3,FALSE)</f>
        <v>0</v>
      </c>
      <c r="H130">
        <f>+VLOOKUP($A130,'1v -ostali'!$A$14:$R$517,H$3,FALSE)</f>
        <v>0</v>
      </c>
      <c r="I130">
        <f>+VLOOKUP($A130,'1v -ostali'!$A$14:R$517,I$3,FALSE)</f>
        <v>0</v>
      </c>
      <c r="J130">
        <f>+VLOOKUP($A130,'1v -ostali'!$A$14:R$517,J$3,FALSE)</f>
        <v>0</v>
      </c>
      <c r="K130">
        <f>+VLOOKUP($A130,'1v -ostali'!$A$14:R$517,K$3,FALSE)</f>
        <v>0</v>
      </c>
      <c r="L130" t="str">
        <f>+IF(K130&gt;0,VLOOKUP($A130,'1v -ostali'!$A$14:R$517,L$3,FALSE),"")</f>
        <v/>
      </c>
      <c r="M130" t="str">
        <f>+IF(K130&gt;0,VLOOKUP($A130,'1v -ostali'!$A$14:R$517,M$3,FALSE),"")</f>
        <v/>
      </c>
      <c r="N130">
        <f>+VLOOKUP($A130,'1v -ostali'!$A$14:R$517,K$3,FALSE)</f>
        <v>0</v>
      </c>
      <c r="O130">
        <f>IF(K130&gt;0,"",VLOOKUP($A130,'1v -ostali'!$A$14:R$517,O$3,FALSE))</f>
        <v>0</v>
      </c>
      <c r="P130">
        <f>IF(K130&gt;0,"",VLOOKUP($A130,'1v -ostali'!$A$14:R$517,P$3,FALSE))</f>
        <v>0</v>
      </c>
      <c r="T130" s="44">
        <f>VLOOKUP($A130,'1v -ostali'!$A$14:AD$517,T$3,FALSE)</f>
        <v>0</v>
      </c>
      <c r="U130" s="44">
        <f>VLOOKUP($A130,'1v -ostali'!$A$14:AD$517,U$3,FALSE)</f>
        <v>0</v>
      </c>
      <c r="V130" s="44">
        <f t="shared" si="8"/>
        <v>0</v>
      </c>
      <c r="W130" s="44">
        <f>VLOOKUP($A130,'1v -ostali'!$A$14:AD$517,W$3,FALSE)/12</f>
        <v>0</v>
      </c>
      <c r="X130" s="44">
        <f>VLOOKUP($A130,'1v -ostali'!$A$14:AD$517,X$3,FALSE)</f>
        <v>0</v>
      </c>
      <c r="Y130" s="44">
        <f>VLOOKUP($A130,'1v -ostali'!$A$14:AD$517,Y$3,FALSE)</f>
        <v>0</v>
      </c>
      <c r="Z130" s="44">
        <f>VLOOKUP($A130,'1v -ostali'!$A$14:AD$517,Z$3,FALSE)</f>
        <v>0</v>
      </c>
      <c r="AA130" s="44">
        <f t="shared" si="9"/>
        <v>0</v>
      </c>
      <c r="AB130" s="44">
        <f>VLOOKUP($A130,'1v -ostali'!$A$14:AD$517,AB$3,FALSE)/12</f>
        <v>0</v>
      </c>
      <c r="AC130" s="44">
        <f>VLOOKUP($A130,'1v -ostali'!$A$14:AD$517,AC$3,FALSE)</f>
        <v>0</v>
      </c>
      <c r="AD130" s="44">
        <f>VLOOKUP($A130,'1v -ostali'!$A$14:AD$517,AD$3,FALSE)</f>
        <v>0</v>
      </c>
      <c r="AE130" s="44">
        <f>VLOOKUP($A130,'1v -ostali'!$A$14:AD$517,AE$3,FALSE)</f>
        <v>0</v>
      </c>
      <c r="AF130" s="44">
        <f t="shared" si="10"/>
        <v>0</v>
      </c>
      <c r="AG130" s="44">
        <f>VLOOKUP($A130,'1v -ostali'!$A$14:AD$517,AG$3,FALSE)/12</f>
        <v>0</v>
      </c>
      <c r="AH130" s="44">
        <f>VLOOKUP($A130,'1v -ostali'!$A$14:AD$517,AH$3,FALSE)</f>
        <v>0</v>
      </c>
      <c r="AI130" s="44">
        <f t="shared" si="11"/>
        <v>0</v>
      </c>
      <c r="AJ130" s="44">
        <f t="shared" si="12"/>
        <v>0</v>
      </c>
      <c r="AK130" s="44">
        <f>+IFERROR(AI130*(100+'1v -ostali'!$C$6)/100,"")</f>
        <v>0</v>
      </c>
      <c r="AL130" s="44">
        <f>+IFERROR(AJ130*(100+'1v -ostali'!$C$6)/100,"")</f>
        <v>0</v>
      </c>
    </row>
    <row r="131" spans="1:38">
      <c r="A131">
        <f>+IF(MAX(A$5:A130)+1&lt;=A$1,A130+1,0)</f>
        <v>0</v>
      </c>
      <c r="B131" s="249">
        <f t="shared" si="16"/>
        <v>0</v>
      </c>
      <c r="C131">
        <f t="shared" si="17"/>
        <v>0</v>
      </c>
      <c r="D131" s="419">
        <f t="shared" si="18"/>
        <v>0</v>
      </c>
      <c r="E131">
        <f>IF(A131=0,0,+VLOOKUP($A131,'1v -ostali'!$A$14:$R$517,E$3,FALSE))</f>
        <v>0</v>
      </c>
      <c r="G131">
        <f>+VLOOKUP($A131,'1v -ostali'!$A$14:$R$517,G$3,FALSE)</f>
        <v>0</v>
      </c>
      <c r="H131">
        <f>+VLOOKUP($A131,'1v -ostali'!$A$14:$R$517,H$3,FALSE)</f>
        <v>0</v>
      </c>
      <c r="I131">
        <f>+VLOOKUP($A131,'1v -ostali'!$A$14:R$517,I$3,FALSE)</f>
        <v>0</v>
      </c>
      <c r="J131">
        <f>+VLOOKUP($A131,'1v -ostali'!$A$14:R$517,J$3,FALSE)</f>
        <v>0</v>
      </c>
      <c r="K131">
        <f>+VLOOKUP($A131,'1v -ostali'!$A$14:R$517,K$3,FALSE)</f>
        <v>0</v>
      </c>
      <c r="L131" t="str">
        <f>+IF(K131&gt;0,VLOOKUP($A131,'1v -ostali'!$A$14:R$517,L$3,FALSE),"")</f>
        <v/>
      </c>
      <c r="M131" t="str">
        <f>+IF(K131&gt;0,VLOOKUP($A131,'1v -ostali'!$A$14:R$517,M$3,FALSE),"")</f>
        <v/>
      </c>
      <c r="N131">
        <f>+VLOOKUP($A131,'1v -ostali'!$A$14:R$517,K$3,FALSE)</f>
        <v>0</v>
      </c>
      <c r="O131">
        <f>IF(K131&gt;0,"",VLOOKUP($A131,'1v -ostali'!$A$14:R$517,O$3,FALSE))</f>
        <v>0</v>
      </c>
      <c r="P131">
        <f>IF(K131&gt;0,"",VLOOKUP($A131,'1v -ostali'!$A$14:R$517,P$3,FALSE))</f>
        <v>0</v>
      </c>
      <c r="T131" s="44">
        <f>VLOOKUP($A131,'1v -ostali'!$A$14:AD$517,T$3,FALSE)</f>
        <v>0</v>
      </c>
      <c r="U131" s="44">
        <f>VLOOKUP($A131,'1v -ostali'!$A$14:AD$517,U$3,FALSE)</f>
        <v>0</v>
      </c>
      <c r="V131" s="44">
        <f t="shared" si="8"/>
        <v>0</v>
      </c>
      <c r="W131" s="44">
        <f>VLOOKUP($A131,'1v -ostali'!$A$14:AD$517,W$3,FALSE)/12</f>
        <v>0</v>
      </c>
      <c r="X131" s="44">
        <f>VLOOKUP($A131,'1v -ostali'!$A$14:AD$517,X$3,FALSE)</f>
        <v>0</v>
      </c>
      <c r="Y131" s="44">
        <f>VLOOKUP($A131,'1v -ostali'!$A$14:AD$517,Y$3,FALSE)</f>
        <v>0</v>
      </c>
      <c r="Z131" s="44">
        <f>VLOOKUP($A131,'1v -ostali'!$A$14:AD$517,Z$3,FALSE)</f>
        <v>0</v>
      </c>
      <c r="AA131" s="44">
        <f t="shared" si="9"/>
        <v>0</v>
      </c>
      <c r="AB131" s="44">
        <f>VLOOKUP($A131,'1v -ostali'!$A$14:AD$517,AB$3,FALSE)/12</f>
        <v>0</v>
      </c>
      <c r="AC131" s="44">
        <f>VLOOKUP($A131,'1v -ostali'!$A$14:AD$517,AC$3,FALSE)</f>
        <v>0</v>
      </c>
      <c r="AD131" s="44">
        <f>VLOOKUP($A131,'1v -ostali'!$A$14:AD$517,AD$3,FALSE)</f>
        <v>0</v>
      </c>
      <c r="AE131" s="44">
        <f>VLOOKUP($A131,'1v -ostali'!$A$14:AD$517,AE$3,FALSE)</f>
        <v>0</v>
      </c>
      <c r="AF131" s="44">
        <f t="shared" si="10"/>
        <v>0</v>
      </c>
      <c r="AG131" s="44">
        <f>VLOOKUP($A131,'1v -ostali'!$A$14:AD$517,AG$3,FALSE)/12</f>
        <v>0</v>
      </c>
      <c r="AH131" s="44">
        <f>VLOOKUP($A131,'1v -ostali'!$A$14:AD$517,AH$3,FALSE)</f>
        <v>0</v>
      </c>
      <c r="AI131" s="44">
        <f t="shared" si="11"/>
        <v>0</v>
      </c>
      <c r="AJ131" s="44">
        <f t="shared" si="12"/>
        <v>0</v>
      </c>
      <c r="AK131" s="44">
        <f>+IFERROR(AI131*(100+'1v -ostali'!$C$6)/100,"")</f>
        <v>0</v>
      </c>
      <c r="AL131" s="44">
        <f>+IFERROR(AJ131*(100+'1v -ostali'!$C$6)/100,"")</f>
        <v>0</v>
      </c>
    </row>
    <row r="132" spans="1:38">
      <c r="A132">
        <f>+IF(MAX(A$5:A131)+1&lt;=A$1,A131+1,0)</f>
        <v>0</v>
      </c>
      <c r="B132" s="249">
        <f t="shared" si="16"/>
        <v>0</v>
      </c>
      <c r="C132">
        <f t="shared" si="17"/>
        <v>0</v>
      </c>
      <c r="D132" s="419">
        <f t="shared" si="18"/>
        <v>0</v>
      </c>
      <c r="E132">
        <f>IF(A132=0,0,+VLOOKUP($A132,'1v -ostali'!$A$14:$R$517,E$3,FALSE))</f>
        <v>0</v>
      </c>
      <c r="G132">
        <f>+VLOOKUP($A132,'1v -ostali'!$A$14:$R$517,G$3,FALSE)</f>
        <v>0</v>
      </c>
      <c r="H132">
        <f>+VLOOKUP($A132,'1v -ostali'!$A$14:$R$517,H$3,FALSE)</f>
        <v>0</v>
      </c>
      <c r="I132">
        <f>+VLOOKUP($A132,'1v -ostali'!$A$14:R$517,I$3,FALSE)</f>
        <v>0</v>
      </c>
      <c r="J132">
        <f>+VLOOKUP($A132,'1v -ostali'!$A$14:R$517,J$3,FALSE)</f>
        <v>0</v>
      </c>
      <c r="K132">
        <f>+VLOOKUP($A132,'1v -ostali'!$A$14:R$517,K$3,FALSE)</f>
        <v>0</v>
      </c>
      <c r="L132" t="str">
        <f>+IF(K132&gt;0,VLOOKUP($A132,'1v -ostali'!$A$14:R$517,L$3,FALSE),"")</f>
        <v/>
      </c>
      <c r="M132" t="str">
        <f>+IF(K132&gt;0,VLOOKUP($A132,'1v -ostali'!$A$14:R$517,M$3,FALSE),"")</f>
        <v/>
      </c>
      <c r="N132">
        <f>+VLOOKUP($A132,'1v -ostali'!$A$14:R$517,K$3,FALSE)</f>
        <v>0</v>
      </c>
      <c r="O132">
        <f>IF(K132&gt;0,"",VLOOKUP($A132,'1v -ostali'!$A$14:R$517,O$3,FALSE))</f>
        <v>0</v>
      </c>
      <c r="P132">
        <f>IF(K132&gt;0,"",VLOOKUP($A132,'1v -ostali'!$A$14:R$517,P$3,FALSE))</f>
        <v>0</v>
      </c>
      <c r="T132" s="44">
        <f>VLOOKUP($A132,'1v -ostali'!$A$14:AD$517,T$3,FALSE)</f>
        <v>0</v>
      </c>
      <c r="U132" s="44">
        <f>VLOOKUP($A132,'1v -ostali'!$A$14:AD$517,U$3,FALSE)</f>
        <v>0</v>
      </c>
      <c r="V132" s="44">
        <f t="shared" si="8"/>
        <v>0</v>
      </c>
      <c r="W132" s="44">
        <f>VLOOKUP($A132,'1v -ostali'!$A$14:AD$517,W$3,FALSE)/12</f>
        <v>0</v>
      </c>
      <c r="X132" s="44">
        <f>VLOOKUP($A132,'1v -ostali'!$A$14:AD$517,X$3,FALSE)</f>
        <v>0</v>
      </c>
      <c r="Y132" s="44">
        <f>VLOOKUP($A132,'1v -ostali'!$A$14:AD$517,Y$3,FALSE)</f>
        <v>0</v>
      </c>
      <c r="Z132" s="44">
        <f>VLOOKUP($A132,'1v -ostali'!$A$14:AD$517,Z$3,FALSE)</f>
        <v>0</v>
      </c>
      <c r="AA132" s="44">
        <f t="shared" si="9"/>
        <v>0</v>
      </c>
      <c r="AB132" s="44">
        <f>VLOOKUP($A132,'1v -ostali'!$A$14:AD$517,AB$3,FALSE)/12</f>
        <v>0</v>
      </c>
      <c r="AC132" s="44">
        <f>VLOOKUP($A132,'1v -ostali'!$A$14:AD$517,AC$3,FALSE)</f>
        <v>0</v>
      </c>
      <c r="AD132" s="44">
        <f>VLOOKUP($A132,'1v -ostali'!$A$14:AD$517,AD$3,FALSE)</f>
        <v>0</v>
      </c>
      <c r="AE132" s="44">
        <f>VLOOKUP($A132,'1v -ostali'!$A$14:AD$517,AE$3,FALSE)</f>
        <v>0</v>
      </c>
      <c r="AF132" s="44">
        <f t="shared" si="10"/>
        <v>0</v>
      </c>
      <c r="AG132" s="44">
        <f>VLOOKUP($A132,'1v -ostali'!$A$14:AD$517,AG$3,FALSE)/12</f>
        <v>0</v>
      </c>
      <c r="AH132" s="44">
        <f>VLOOKUP($A132,'1v -ostali'!$A$14:AD$517,AH$3,FALSE)</f>
        <v>0</v>
      </c>
      <c r="AI132" s="44">
        <f t="shared" si="11"/>
        <v>0</v>
      </c>
      <c r="AJ132" s="44">
        <f t="shared" si="12"/>
        <v>0</v>
      </c>
      <c r="AK132" s="44">
        <f>+IFERROR(AI132*(100+'1v -ostali'!$C$6)/100,"")</f>
        <v>0</v>
      </c>
      <c r="AL132" s="44">
        <f>+IFERROR(AJ132*(100+'1v -ostali'!$C$6)/100,"")</f>
        <v>0</v>
      </c>
    </row>
    <row r="133" spans="1:38">
      <c r="A133">
        <f>+IF(MAX(A$5:A132)+1&lt;=A$1,A132+1,0)</f>
        <v>0</v>
      </c>
      <c r="B133" s="249">
        <f t="shared" si="16"/>
        <v>0</v>
      </c>
      <c r="C133">
        <f t="shared" si="17"/>
        <v>0</v>
      </c>
      <c r="D133" s="419">
        <f t="shared" si="18"/>
        <v>0</v>
      </c>
      <c r="E133">
        <f>IF(A133=0,0,+VLOOKUP($A133,'1v -ostali'!$A$14:$R$517,E$3,FALSE))</f>
        <v>0</v>
      </c>
      <c r="G133">
        <f>+VLOOKUP($A133,'1v -ostali'!$A$14:$R$517,G$3,FALSE)</f>
        <v>0</v>
      </c>
      <c r="H133">
        <f>+VLOOKUP($A133,'1v -ostali'!$A$14:$R$517,H$3,FALSE)</f>
        <v>0</v>
      </c>
      <c r="I133">
        <f>+VLOOKUP($A133,'1v -ostali'!$A$14:R$517,I$3,FALSE)</f>
        <v>0</v>
      </c>
      <c r="J133">
        <f>+VLOOKUP($A133,'1v -ostali'!$A$14:R$517,J$3,FALSE)</f>
        <v>0</v>
      </c>
      <c r="K133">
        <f>+VLOOKUP($A133,'1v -ostali'!$A$14:R$517,K$3,FALSE)</f>
        <v>0</v>
      </c>
      <c r="L133" t="str">
        <f>+IF(K133&gt;0,VLOOKUP($A133,'1v -ostali'!$A$14:R$517,L$3,FALSE),"")</f>
        <v/>
      </c>
      <c r="M133" t="str">
        <f>+IF(K133&gt;0,VLOOKUP($A133,'1v -ostali'!$A$14:R$517,M$3,FALSE),"")</f>
        <v/>
      </c>
      <c r="N133">
        <f>+VLOOKUP($A133,'1v -ostali'!$A$14:R$517,K$3,FALSE)</f>
        <v>0</v>
      </c>
      <c r="O133">
        <f>IF(K133&gt;0,"",VLOOKUP($A133,'1v -ostali'!$A$14:R$517,O$3,FALSE))</f>
        <v>0</v>
      </c>
      <c r="P133">
        <f>IF(K133&gt;0,"",VLOOKUP($A133,'1v -ostali'!$A$14:R$517,P$3,FALSE))</f>
        <v>0</v>
      </c>
      <c r="T133" s="44">
        <f>VLOOKUP($A133,'1v -ostali'!$A$14:AD$517,T$3,FALSE)</f>
        <v>0</v>
      </c>
      <c r="U133" s="44">
        <f>VLOOKUP($A133,'1v -ostali'!$A$14:AD$517,U$3,FALSE)</f>
        <v>0</v>
      </c>
      <c r="V133" s="44">
        <f t="shared" si="8"/>
        <v>0</v>
      </c>
      <c r="W133" s="44">
        <f>VLOOKUP($A133,'1v -ostali'!$A$14:AD$517,W$3,FALSE)/12</f>
        <v>0</v>
      </c>
      <c r="X133" s="44">
        <f>VLOOKUP($A133,'1v -ostali'!$A$14:AD$517,X$3,FALSE)</f>
        <v>0</v>
      </c>
      <c r="Y133" s="44">
        <f>VLOOKUP($A133,'1v -ostali'!$A$14:AD$517,Y$3,FALSE)</f>
        <v>0</v>
      </c>
      <c r="Z133" s="44">
        <f>VLOOKUP($A133,'1v -ostali'!$A$14:AD$517,Z$3,FALSE)</f>
        <v>0</v>
      </c>
      <c r="AA133" s="44">
        <f t="shared" si="9"/>
        <v>0</v>
      </c>
      <c r="AB133" s="44">
        <f>VLOOKUP($A133,'1v -ostali'!$A$14:AD$517,AB$3,FALSE)/12</f>
        <v>0</v>
      </c>
      <c r="AC133" s="44">
        <f>VLOOKUP($A133,'1v -ostali'!$A$14:AD$517,AC$3,FALSE)</f>
        <v>0</v>
      </c>
      <c r="AD133" s="44">
        <f>VLOOKUP($A133,'1v -ostali'!$A$14:AD$517,AD$3,FALSE)</f>
        <v>0</v>
      </c>
      <c r="AE133" s="44">
        <f>VLOOKUP($A133,'1v -ostali'!$A$14:AD$517,AE$3,FALSE)</f>
        <v>0</v>
      </c>
      <c r="AF133" s="44">
        <f t="shared" si="10"/>
        <v>0</v>
      </c>
      <c r="AG133" s="44">
        <f>VLOOKUP($A133,'1v -ostali'!$A$14:AD$517,AG$3,FALSE)/12</f>
        <v>0</v>
      </c>
      <c r="AH133" s="44">
        <f>VLOOKUP($A133,'1v -ostali'!$A$14:AD$517,AH$3,FALSE)</f>
        <v>0</v>
      </c>
      <c r="AI133" s="44">
        <f t="shared" si="11"/>
        <v>0</v>
      </c>
      <c r="AJ133" s="44">
        <f t="shared" si="12"/>
        <v>0</v>
      </c>
      <c r="AK133" s="44">
        <f>+IFERROR(AI133*(100+'1v -ostali'!$C$6)/100,"")</f>
        <v>0</v>
      </c>
      <c r="AL133" s="44">
        <f>+IFERROR(AJ133*(100+'1v -ostali'!$C$6)/100,"")</f>
        <v>0</v>
      </c>
    </row>
    <row r="134" spans="1:38">
      <c r="A134">
        <f>+IF(MAX(A$5:A133)+1&lt;=A$1,A133+1,0)</f>
        <v>0</v>
      </c>
      <c r="B134" s="249">
        <f t="shared" si="16"/>
        <v>0</v>
      </c>
      <c r="C134">
        <f t="shared" si="17"/>
        <v>0</v>
      </c>
      <c r="D134" s="419">
        <f t="shared" si="18"/>
        <v>0</v>
      </c>
      <c r="E134">
        <f>IF(A134=0,0,+VLOOKUP($A134,'1v -ostali'!$A$14:$R$517,E$3,FALSE))</f>
        <v>0</v>
      </c>
      <c r="G134">
        <f>+VLOOKUP($A134,'1v -ostali'!$A$14:$R$517,G$3,FALSE)</f>
        <v>0</v>
      </c>
      <c r="H134">
        <f>+VLOOKUP($A134,'1v -ostali'!$A$14:$R$517,H$3,FALSE)</f>
        <v>0</v>
      </c>
      <c r="I134">
        <f>+VLOOKUP($A134,'1v -ostali'!$A$14:R$517,I$3,FALSE)</f>
        <v>0</v>
      </c>
      <c r="J134">
        <f>+VLOOKUP($A134,'1v -ostali'!$A$14:R$517,J$3,FALSE)</f>
        <v>0</v>
      </c>
      <c r="K134">
        <f>+VLOOKUP($A134,'1v -ostali'!$A$14:R$517,K$3,FALSE)</f>
        <v>0</v>
      </c>
      <c r="L134" t="str">
        <f>+IF(K134&gt;0,VLOOKUP($A134,'1v -ostali'!$A$14:R$517,L$3,FALSE),"")</f>
        <v/>
      </c>
      <c r="M134" t="str">
        <f>+IF(K134&gt;0,VLOOKUP($A134,'1v -ostali'!$A$14:R$517,M$3,FALSE),"")</f>
        <v/>
      </c>
      <c r="N134">
        <f>+VLOOKUP($A134,'1v -ostali'!$A$14:R$517,K$3,FALSE)</f>
        <v>0</v>
      </c>
      <c r="O134">
        <f>IF(K134&gt;0,"",VLOOKUP($A134,'1v -ostali'!$A$14:R$517,O$3,FALSE))</f>
        <v>0</v>
      </c>
      <c r="P134">
        <f>IF(K134&gt;0,"",VLOOKUP($A134,'1v -ostali'!$A$14:R$517,P$3,FALSE))</f>
        <v>0</v>
      </c>
      <c r="T134" s="44">
        <f>VLOOKUP($A134,'1v -ostali'!$A$14:AD$517,T$3,FALSE)</f>
        <v>0</v>
      </c>
      <c r="U134" s="44">
        <f>VLOOKUP($A134,'1v -ostali'!$A$14:AD$517,U$3,FALSE)</f>
        <v>0</v>
      </c>
      <c r="V134" s="44">
        <f t="shared" ref="V134:V197" si="19">+IFERROR(T134+U134,"")</f>
        <v>0</v>
      </c>
      <c r="W134" s="44">
        <f>VLOOKUP($A134,'1v -ostali'!$A$14:AD$517,W$3,FALSE)/12</f>
        <v>0</v>
      </c>
      <c r="X134" s="44">
        <f>VLOOKUP($A134,'1v -ostali'!$A$14:AD$517,X$3,FALSE)</f>
        <v>0</v>
      </c>
      <c r="Y134" s="44">
        <f>VLOOKUP($A134,'1v -ostali'!$A$14:AD$517,Y$3,FALSE)</f>
        <v>0</v>
      </c>
      <c r="Z134" s="44">
        <f>VLOOKUP($A134,'1v -ostali'!$A$14:AD$517,Z$3,FALSE)</f>
        <v>0</v>
      </c>
      <c r="AA134" s="44">
        <f t="shared" ref="AA134:AA197" si="20">+IFERROR(Y134+Z134,"")</f>
        <v>0</v>
      </c>
      <c r="AB134" s="44">
        <f>VLOOKUP($A134,'1v -ostali'!$A$14:AD$517,AB$3,FALSE)/12</f>
        <v>0</v>
      </c>
      <c r="AC134" s="44">
        <f>VLOOKUP($A134,'1v -ostali'!$A$14:AD$517,AC$3,FALSE)</f>
        <v>0</v>
      </c>
      <c r="AD134" s="44">
        <f>VLOOKUP($A134,'1v -ostali'!$A$14:AD$517,AD$3,FALSE)</f>
        <v>0</v>
      </c>
      <c r="AE134" s="44">
        <f>VLOOKUP($A134,'1v -ostali'!$A$14:AD$517,AE$3,FALSE)</f>
        <v>0</v>
      </c>
      <c r="AF134" s="44">
        <f t="shared" ref="AF134:AF197" si="21">+IFERROR(AD134+AE134,"")</f>
        <v>0</v>
      </c>
      <c r="AG134" s="44">
        <f>VLOOKUP($A134,'1v -ostali'!$A$14:AD$517,AG$3,FALSE)/12</f>
        <v>0</v>
      </c>
      <c r="AH134" s="44">
        <f>VLOOKUP($A134,'1v -ostali'!$A$14:AD$517,AH$3,FALSE)</f>
        <v>0</v>
      </c>
      <c r="AI134" s="44">
        <f t="shared" ref="AI134:AI197" si="22">IFERROR(X134+AC134-AH134,"")</f>
        <v>0</v>
      </c>
      <c r="AJ134" s="44">
        <f t="shared" ref="AJ134:AJ197" si="23">+IFERROR(AI134*$AJ$1,"")</f>
        <v>0</v>
      </c>
      <c r="AK134" s="44">
        <f>+IFERROR(AI134*(100+'1v -ostali'!$C$6)/100,"")</f>
        <v>0</v>
      </c>
      <c r="AL134" s="44">
        <f>+IFERROR(AJ134*(100+'1v -ostali'!$C$6)/100,"")</f>
        <v>0</v>
      </c>
    </row>
    <row r="135" spans="1:38">
      <c r="A135">
        <f>+IF(MAX(A$5:A134)+1&lt;=A$1,A134+1,0)</f>
        <v>0</v>
      </c>
      <c r="B135" s="249">
        <f t="shared" si="16"/>
        <v>0</v>
      </c>
      <c r="C135">
        <f t="shared" si="17"/>
        <v>0</v>
      </c>
      <c r="D135" s="419">
        <f t="shared" si="18"/>
        <v>0</v>
      </c>
      <c r="E135">
        <f>IF(A135=0,0,+VLOOKUP($A135,'1v -ostali'!$A$14:$R$517,E$3,FALSE))</f>
        <v>0</v>
      </c>
      <c r="G135">
        <f>+VLOOKUP($A135,'1v -ostali'!$A$14:$R$517,G$3,FALSE)</f>
        <v>0</v>
      </c>
      <c r="H135">
        <f>+VLOOKUP($A135,'1v -ostali'!$A$14:$R$517,H$3,FALSE)</f>
        <v>0</v>
      </c>
      <c r="I135">
        <f>+VLOOKUP($A135,'1v -ostali'!$A$14:R$517,I$3,FALSE)</f>
        <v>0</v>
      </c>
      <c r="J135">
        <f>+VLOOKUP($A135,'1v -ostali'!$A$14:R$517,J$3,FALSE)</f>
        <v>0</v>
      </c>
      <c r="K135">
        <f>+VLOOKUP($A135,'1v -ostali'!$A$14:R$517,K$3,FALSE)</f>
        <v>0</v>
      </c>
      <c r="L135" t="str">
        <f>+IF(K135&gt;0,VLOOKUP($A135,'1v -ostali'!$A$14:R$517,L$3,FALSE),"")</f>
        <v/>
      </c>
      <c r="M135" t="str">
        <f>+IF(K135&gt;0,VLOOKUP($A135,'1v -ostali'!$A$14:R$517,M$3,FALSE),"")</f>
        <v/>
      </c>
      <c r="N135">
        <f>+VLOOKUP($A135,'1v -ostali'!$A$14:R$517,K$3,FALSE)</f>
        <v>0</v>
      </c>
      <c r="O135">
        <f>IF(K135&gt;0,"",VLOOKUP($A135,'1v -ostali'!$A$14:R$517,O$3,FALSE))</f>
        <v>0</v>
      </c>
      <c r="P135">
        <f>IF(K135&gt;0,"",VLOOKUP($A135,'1v -ostali'!$A$14:R$517,P$3,FALSE))</f>
        <v>0</v>
      </c>
      <c r="T135" s="44">
        <f>VLOOKUP($A135,'1v -ostali'!$A$14:AD$517,T$3,FALSE)</f>
        <v>0</v>
      </c>
      <c r="U135" s="44">
        <f>VLOOKUP($A135,'1v -ostali'!$A$14:AD$517,U$3,FALSE)</f>
        <v>0</v>
      </c>
      <c r="V135" s="44">
        <f t="shared" si="19"/>
        <v>0</v>
      </c>
      <c r="W135" s="44">
        <f>VLOOKUP($A135,'1v -ostali'!$A$14:AD$517,W$3,FALSE)/12</f>
        <v>0</v>
      </c>
      <c r="X135" s="44">
        <f>VLOOKUP($A135,'1v -ostali'!$A$14:AD$517,X$3,FALSE)</f>
        <v>0</v>
      </c>
      <c r="Y135" s="44">
        <f>VLOOKUP($A135,'1v -ostali'!$A$14:AD$517,Y$3,FALSE)</f>
        <v>0</v>
      </c>
      <c r="Z135" s="44">
        <f>VLOOKUP($A135,'1v -ostali'!$A$14:AD$517,Z$3,FALSE)</f>
        <v>0</v>
      </c>
      <c r="AA135" s="44">
        <f t="shared" si="20"/>
        <v>0</v>
      </c>
      <c r="AB135" s="44">
        <f>VLOOKUP($A135,'1v -ostali'!$A$14:AD$517,AB$3,FALSE)/12</f>
        <v>0</v>
      </c>
      <c r="AC135" s="44">
        <f>VLOOKUP($A135,'1v -ostali'!$A$14:AD$517,AC$3,FALSE)</f>
        <v>0</v>
      </c>
      <c r="AD135" s="44">
        <f>VLOOKUP($A135,'1v -ostali'!$A$14:AD$517,AD$3,FALSE)</f>
        <v>0</v>
      </c>
      <c r="AE135" s="44">
        <f>VLOOKUP($A135,'1v -ostali'!$A$14:AD$517,AE$3,FALSE)</f>
        <v>0</v>
      </c>
      <c r="AF135" s="44">
        <f t="shared" si="21"/>
        <v>0</v>
      </c>
      <c r="AG135" s="44">
        <f>VLOOKUP($A135,'1v -ostali'!$A$14:AD$517,AG$3,FALSE)/12</f>
        <v>0</v>
      </c>
      <c r="AH135" s="44">
        <f>VLOOKUP($A135,'1v -ostali'!$A$14:AD$517,AH$3,FALSE)</f>
        <v>0</v>
      </c>
      <c r="AI135" s="44">
        <f t="shared" si="22"/>
        <v>0</v>
      </c>
      <c r="AJ135" s="44">
        <f t="shared" si="23"/>
        <v>0</v>
      </c>
      <c r="AK135" s="44">
        <f>+IFERROR(AI135*(100+'1v -ostali'!$C$6)/100,"")</f>
        <v>0</v>
      </c>
      <c r="AL135" s="44">
        <f>+IFERROR(AJ135*(100+'1v -ostali'!$C$6)/100,"")</f>
        <v>0</v>
      </c>
    </row>
    <row r="136" spans="1:38">
      <c r="A136">
        <f>+IF(MAX(A$5:A135)+1&lt;=A$1,A135+1,0)</f>
        <v>0</v>
      </c>
      <c r="B136" s="249">
        <f t="shared" si="16"/>
        <v>0</v>
      </c>
      <c r="C136">
        <f t="shared" si="17"/>
        <v>0</v>
      </c>
      <c r="D136" s="419">
        <f t="shared" si="18"/>
        <v>0</v>
      </c>
      <c r="E136">
        <f>IF(A136=0,0,+VLOOKUP($A136,'1v -ostali'!$A$14:$R$517,E$3,FALSE))</f>
        <v>0</v>
      </c>
      <c r="G136">
        <f>+VLOOKUP($A136,'1v -ostali'!$A$14:$R$517,G$3,FALSE)</f>
        <v>0</v>
      </c>
      <c r="H136">
        <f>+VLOOKUP($A136,'1v -ostali'!$A$14:$R$517,H$3,FALSE)</f>
        <v>0</v>
      </c>
      <c r="I136">
        <f>+VLOOKUP($A136,'1v -ostali'!$A$14:R$517,I$3,FALSE)</f>
        <v>0</v>
      </c>
      <c r="J136">
        <f>+VLOOKUP($A136,'1v -ostali'!$A$14:R$517,J$3,FALSE)</f>
        <v>0</v>
      </c>
      <c r="K136">
        <f>+VLOOKUP($A136,'1v -ostali'!$A$14:R$517,K$3,FALSE)</f>
        <v>0</v>
      </c>
      <c r="L136" t="str">
        <f>+IF(K136&gt;0,VLOOKUP($A136,'1v -ostali'!$A$14:R$517,L$3,FALSE),"")</f>
        <v/>
      </c>
      <c r="M136" t="str">
        <f>+IF(K136&gt;0,VLOOKUP($A136,'1v -ostali'!$A$14:R$517,M$3,FALSE),"")</f>
        <v/>
      </c>
      <c r="N136">
        <f>+VLOOKUP($A136,'1v -ostali'!$A$14:R$517,K$3,FALSE)</f>
        <v>0</v>
      </c>
      <c r="O136">
        <f>IF(K136&gt;0,"",VLOOKUP($A136,'1v -ostali'!$A$14:R$517,O$3,FALSE))</f>
        <v>0</v>
      </c>
      <c r="P136">
        <f>IF(K136&gt;0,"",VLOOKUP($A136,'1v -ostali'!$A$14:R$517,P$3,FALSE))</f>
        <v>0</v>
      </c>
      <c r="T136" s="44">
        <f>VLOOKUP($A136,'1v -ostali'!$A$14:AD$517,T$3,FALSE)</f>
        <v>0</v>
      </c>
      <c r="U136" s="44">
        <f>VLOOKUP($A136,'1v -ostali'!$A$14:AD$517,U$3,FALSE)</f>
        <v>0</v>
      </c>
      <c r="V136" s="44">
        <f t="shared" si="19"/>
        <v>0</v>
      </c>
      <c r="W136" s="44">
        <f>VLOOKUP($A136,'1v -ostali'!$A$14:AD$517,W$3,FALSE)/12</f>
        <v>0</v>
      </c>
      <c r="X136" s="44">
        <f>VLOOKUP($A136,'1v -ostali'!$A$14:AD$517,X$3,FALSE)</f>
        <v>0</v>
      </c>
      <c r="Y136" s="44">
        <f>VLOOKUP($A136,'1v -ostali'!$A$14:AD$517,Y$3,FALSE)</f>
        <v>0</v>
      </c>
      <c r="Z136" s="44">
        <f>VLOOKUP($A136,'1v -ostali'!$A$14:AD$517,Z$3,FALSE)</f>
        <v>0</v>
      </c>
      <c r="AA136" s="44">
        <f t="shared" si="20"/>
        <v>0</v>
      </c>
      <c r="AB136" s="44">
        <f>VLOOKUP($A136,'1v -ostali'!$A$14:AD$517,AB$3,FALSE)/12</f>
        <v>0</v>
      </c>
      <c r="AC136" s="44">
        <f>VLOOKUP($A136,'1v -ostali'!$A$14:AD$517,AC$3,FALSE)</f>
        <v>0</v>
      </c>
      <c r="AD136" s="44">
        <f>VLOOKUP($A136,'1v -ostali'!$A$14:AD$517,AD$3,FALSE)</f>
        <v>0</v>
      </c>
      <c r="AE136" s="44">
        <f>VLOOKUP($A136,'1v -ostali'!$A$14:AD$517,AE$3,FALSE)</f>
        <v>0</v>
      </c>
      <c r="AF136" s="44">
        <f t="shared" si="21"/>
        <v>0</v>
      </c>
      <c r="AG136" s="44">
        <f>VLOOKUP($A136,'1v -ostali'!$A$14:AD$517,AG$3,FALSE)/12</f>
        <v>0</v>
      </c>
      <c r="AH136" s="44">
        <f>VLOOKUP($A136,'1v -ostali'!$A$14:AD$517,AH$3,FALSE)</f>
        <v>0</v>
      </c>
      <c r="AI136" s="44">
        <f t="shared" si="22"/>
        <v>0</v>
      </c>
      <c r="AJ136" s="44">
        <f t="shared" si="23"/>
        <v>0</v>
      </c>
      <c r="AK136" s="44">
        <f>+IFERROR(AI136*(100+'1v -ostali'!$C$6)/100,"")</f>
        <v>0</v>
      </c>
      <c r="AL136" s="44">
        <f>+IFERROR(AJ136*(100+'1v -ostali'!$C$6)/100,"")</f>
        <v>0</v>
      </c>
    </row>
    <row r="137" spans="1:38">
      <c r="A137">
        <f>+IF(MAX(A$5:A136)+1&lt;=A$1,A136+1,0)</f>
        <v>0</v>
      </c>
      <c r="B137" s="249">
        <f t="shared" si="16"/>
        <v>0</v>
      </c>
      <c r="C137">
        <f t="shared" si="17"/>
        <v>0</v>
      </c>
      <c r="D137" s="419">
        <f t="shared" si="18"/>
        <v>0</v>
      </c>
      <c r="E137">
        <f>IF(A137=0,0,+VLOOKUP($A137,'1v -ostali'!$A$14:$R$517,E$3,FALSE))</f>
        <v>0</v>
      </c>
      <c r="G137">
        <f>+VLOOKUP($A137,'1v -ostali'!$A$14:$R$517,G$3,FALSE)</f>
        <v>0</v>
      </c>
      <c r="H137">
        <f>+VLOOKUP($A137,'1v -ostali'!$A$14:$R$517,H$3,FALSE)</f>
        <v>0</v>
      </c>
      <c r="I137">
        <f>+VLOOKUP($A137,'1v -ostali'!$A$14:R$517,I$3,FALSE)</f>
        <v>0</v>
      </c>
      <c r="J137">
        <f>+VLOOKUP($A137,'1v -ostali'!$A$14:R$517,J$3,FALSE)</f>
        <v>0</v>
      </c>
      <c r="K137">
        <f>+VLOOKUP($A137,'1v -ostali'!$A$14:R$517,K$3,FALSE)</f>
        <v>0</v>
      </c>
      <c r="L137" t="str">
        <f>+IF(K137&gt;0,VLOOKUP($A137,'1v -ostali'!$A$14:R$517,L$3,FALSE),"")</f>
        <v/>
      </c>
      <c r="M137" t="str">
        <f>+IF(K137&gt;0,VLOOKUP($A137,'1v -ostali'!$A$14:R$517,M$3,FALSE),"")</f>
        <v/>
      </c>
      <c r="N137">
        <f>+VLOOKUP($A137,'1v -ostali'!$A$14:R$517,K$3,FALSE)</f>
        <v>0</v>
      </c>
      <c r="O137">
        <f>IF(K137&gt;0,"",VLOOKUP($A137,'1v -ostali'!$A$14:R$517,O$3,FALSE))</f>
        <v>0</v>
      </c>
      <c r="P137">
        <f>IF(K137&gt;0,"",VLOOKUP($A137,'1v -ostali'!$A$14:R$517,P$3,FALSE))</f>
        <v>0</v>
      </c>
      <c r="T137" s="44">
        <f>VLOOKUP($A137,'1v -ostali'!$A$14:AD$517,T$3,FALSE)</f>
        <v>0</v>
      </c>
      <c r="U137" s="44">
        <f>VLOOKUP($A137,'1v -ostali'!$A$14:AD$517,U$3,FALSE)</f>
        <v>0</v>
      </c>
      <c r="V137" s="44">
        <f t="shared" si="19"/>
        <v>0</v>
      </c>
      <c r="W137" s="44">
        <f>VLOOKUP($A137,'1v -ostali'!$A$14:AD$517,W$3,FALSE)/12</f>
        <v>0</v>
      </c>
      <c r="X137" s="44">
        <f>VLOOKUP($A137,'1v -ostali'!$A$14:AD$517,X$3,FALSE)</f>
        <v>0</v>
      </c>
      <c r="Y137" s="44">
        <f>VLOOKUP($A137,'1v -ostali'!$A$14:AD$517,Y$3,FALSE)</f>
        <v>0</v>
      </c>
      <c r="Z137" s="44">
        <f>VLOOKUP($A137,'1v -ostali'!$A$14:AD$517,Z$3,FALSE)</f>
        <v>0</v>
      </c>
      <c r="AA137" s="44">
        <f t="shared" si="20"/>
        <v>0</v>
      </c>
      <c r="AB137" s="44">
        <f>VLOOKUP($A137,'1v -ostali'!$A$14:AD$517,AB$3,FALSE)/12</f>
        <v>0</v>
      </c>
      <c r="AC137" s="44">
        <f>VLOOKUP($A137,'1v -ostali'!$A$14:AD$517,AC$3,FALSE)</f>
        <v>0</v>
      </c>
      <c r="AD137" s="44">
        <f>VLOOKUP($A137,'1v -ostali'!$A$14:AD$517,AD$3,FALSE)</f>
        <v>0</v>
      </c>
      <c r="AE137" s="44">
        <f>VLOOKUP($A137,'1v -ostali'!$A$14:AD$517,AE$3,FALSE)</f>
        <v>0</v>
      </c>
      <c r="AF137" s="44">
        <f t="shared" si="21"/>
        <v>0</v>
      </c>
      <c r="AG137" s="44">
        <f>VLOOKUP($A137,'1v -ostali'!$A$14:AD$517,AG$3,FALSE)/12</f>
        <v>0</v>
      </c>
      <c r="AH137" s="44">
        <f>VLOOKUP($A137,'1v -ostali'!$A$14:AD$517,AH$3,FALSE)</f>
        <v>0</v>
      </c>
      <c r="AI137" s="44">
        <f t="shared" si="22"/>
        <v>0</v>
      </c>
      <c r="AJ137" s="44">
        <f t="shared" si="23"/>
        <v>0</v>
      </c>
      <c r="AK137" s="44">
        <f>+IFERROR(AI137*(100+'1v -ostali'!$C$6)/100,"")</f>
        <v>0</v>
      </c>
      <c r="AL137" s="44">
        <f>+IFERROR(AJ137*(100+'1v -ostali'!$C$6)/100,"")</f>
        <v>0</v>
      </c>
    </row>
    <row r="138" spans="1:38">
      <c r="A138">
        <f>+IF(MAX(A$5:A137)+1&lt;=A$1,A137+1,0)</f>
        <v>0</v>
      </c>
      <c r="B138" s="249">
        <f t="shared" si="16"/>
        <v>0</v>
      </c>
      <c r="C138">
        <f t="shared" si="17"/>
        <v>0</v>
      </c>
      <c r="D138" s="419">
        <f t="shared" si="18"/>
        <v>0</v>
      </c>
      <c r="E138">
        <f>IF(A138=0,0,+VLOOKUP($A138,'1v -ostali'!$A$14:$R$517,E$3,FALSE))</f>
        <v>0</v>
      </c>
      <c r="G138">
        <f>+VLOOKUP($A138,'1v -ostali'!$A$14:$R$517,G$3,FALSE)</f>
        <v>0</v>
      </c>
      <c r="H138">
        <f>+VLOOKUP($A138,'1v -ostali'!$A$14:$R$517,H$3,FALSE)</f>
        <v>0</v>
      </c>
      <c r="I138">
        <f>+VLOOKUP($A138,'1v -ostali'!$A$14:R$517,I$3,FALSE)</f>
        <v>0</v>
      </c>
      <c r="J138">
        <f>+VLOOKUP($A138,'1v -ostali'!$A$14:R$517,J$3,FALSE)</f>
        <v>0</v>
      </c>
      <c r="K138">
        <f>+VLOOKUP($A138,'1v -ostali'!$A$14:R$517,K$3,FALSE)</f>
        <v>0</v>
      </c>
      <c r="L138" t="str">
        <f>+IF(K138&gt;0,VLOOKUP($A138,'1v -ostali'!$A$14:R$517,L$3,FALSE),"")</f>
        <v/>
      </c>
      <c r="M138" t="str">
        <f>+IF(K138&gt;0,VLOOKUP($A138,'1v -ostali'!$A$14:R$517,M$3,FALSE),"")</f>
        <v/>
      </c>
      <c r="N138">
        <f>+VLOOKUP($A138,'1v -ostali'!$A$14:R$517,K$3,FALSE)</f>
        <v>0</v>
      </c>
      <c r="O138">
        <f>IF(K138&gt;0,"",VLOOKUP($A138,'1v -ostali'!$A$14:R$517,O$3,FALSE))</f>
        <v>0</v>
      </c>
      <c r="P138">
        <f>IF(K138&gt;0,"",VLOOKUP($A138,'1v -ostali'!$A$14:R$517,P$3,FALSE))</f>
        <v>0</v>
      </c>
      <c r="T138" s="44">
        <f>VLOOKUP($A138,'1v -ostali'!$A$14:AD$517,T$3,FALSE)</f>
        <v>0</v>
      </c>
      <c r="U138" s="44">
        <f>VLOOKUP($A138,'1v -ostali'!$A$14:AD$517,U$3,FALSE)</f>
        <v>0</v>
      </c>
      <c r="V138" s="44">
        <f t="shared" si="19"/>
        <v>0</v>
      </c>
      <c r="W138" s="44">
        <f>VLOOKUP($A138,'1v -ostali'!$A$14:AD$517,W$3,FALSE)/12</f>
        <v>0</v>
      </c>
      <c r="X138" s="44">
        <f>VLOOKUP($A138,'1v -ostali'!$A$14:AD$517,X$3,FALSE)</f>
        <v>0</v>
      </c>
      <c r="Y138" s="44">
        <f>VLOOKUP($A138,'1v -ostali'!$A$14:AD$517,Y$3,FALSE)</f>
        <v>0</v>
      </c>
      <c r="Z138" s="44">
        <f>VLOOKUP($A138,'1v -ostali'!$A$14:AD$517,Z$3,FALSE)</f>
        <v>0</v>
      </c>
      <c r="AA138" s="44">
        <f t="shared" si="20"/>
        <v>0</v>
      </c>
      <c r="AB138" s="44">
        <f>VLOOKUP($A138,'1v -ostali'!$A$14:AD$517,AB$3,FALSE)/12</f>
        <v>0</v>
      </c>
      <c r="AC138" s="44">
        <f>VLOOKUP($A138,'1v -ostali'!$A$14:AD$517,AC$3,FALSE)</f>
        <v>0</v>
      </c>
      <c r="AD138" s="44">
        <f>VLOOKUP($A138,'1v -ostali'!$A$14:AD$517,AD$3,FALSE)</f>
        <v>0</v>
      </c>
      <c r="AE138" s="44">
        <f>VLOOKUP($A138,'1v -ostali'!$A$14:AD$517,AE$3,FALSE)</f>
        <v>0</v>
      </c>
      <c r="AF138" s="44">
        <f t="shared" si="21"/>
        <v>0</v>
      </c>
      <c r="AG138" s="44">
        <f>VLOOKUP($A138,'1v -ostali'!$A$14:AD$517,AG$3,FALSE)/12</f>
        <v>0</v>
      </c>
      <c r="AH138" s="44">
        <f>VLOOKUP($A138,'1v -ostali'!$A$14:AD$517,AH$3,FALSE)</f>
        <v>0</v>
      </c>
      <c r="AI138" s="44">
        <f t="shared" si="22"/>
        <v>0</v>
      </c>
      <c r="AJ138" s="44">
        <f t="shared" si="23"/>
        <v>0</v>
      </c>
      <c r="AK138" s="44">
        <f>+IFERROR(AI138*(100+'1v -ostali'!$C$6)/100,"")</f>
        <v>0</v>
      </c>
      <c r="AL138" s="44">
        <f>+IFERROR(AJ138*(100+'1v -ostali'!$C$6)/100,"")</f>
        <v>0</v>
      </c>
    </row>
    <row r="139" spans="1:38">
      <c r="A139">
        <f>+IF(MAX(A$5:A138)+1&lt;=A$1,A138+1,0)</f>
        <v>0</v>
      </c>
      <c r="B139" s="249">
        <f t="shared" si="16"/>
        <v>0</v>
      </c>
      <c r="C139">
        <f t="shared" si="17"/>
        <v>0</v>
      </c>
      <c r="D139" s="419">
        <f t="shared" si="18"/>
        <v>0</v>
      </c>
      <c r="E139">
        <f>IF(A139=0,0,+VLOOKUP($A139,'1v -ostali'!$A$14:$R$517,E$3,FALSE))</f>
        <v>0</v>
      </c>
      <c r="G139">
        <f>+VLOOKUP($A139,'1v -ostali'!$A$14:$R$517,G$3,FALSE)</f>
        <v>0</v>
      </c>
      <c r="H139">
        <f>+VLOOKUP($A139,'1v -ostali'!$A$14:$R$517,H$3,FALSE)</f>
        <v>0</v>
      </c>
      <c r="I139">
        <f>+VLOOKUP($A139,'1v -ostali'!$A$14:R$517,I$3,FALSE)</f>
        <v>0</v>
      </c>
      <c r="J139">
        <f>+VLOOKUP($A139,'1v -ostali'!$A$14:R$517,J$3,FALSE)</f>
        <v>0</v>
      </c>
      <c r="K139">
        <f>+VLOOKUP($A139,'1v -ostali'!$A$14:R$517,K$3,FALSE)</f>
        <v>0</v>
      </c>
      <c r="L139" t="str">
        <f>+IF(K139&gt;0,VLOOKUP($A139,'1v -ostali'!$A$14:R$517,L$3,FALSE),"")</f>
        <v/>
      </c>
      <c r="M139" t="str">
        <f>+IF(K139&gt;0,VLOOKUP($A139,'1v -ostali'!$A$14:R$517,M$3,FALSE),"")</f>
        <v/>
      </c>
      <c r="N139">
        <f>+VLOOKUP($A139,'1v -ostali'!$A$14:R$517,K$3,FALSE)</f>
        <v>0</v>
      </c>
      <c r="O139">
        <f>IF(K139&gt;0,"",VLOOKUP($A139,'1v -ostali'!$A$14:R$517,O$3,FALSE))</f>
        <v>0</v>
      </c>
      <c r="P139">
        <f>IF(K139&gt;0,"",VLOOKUP($A139,'1v -ostali'!$A$14:R$517,P$3,FALSE))</f>
        <v>0</v>
      </c>
      <c r="T139" s="44">
        <f>VLOOKUP($A139,'1v -ostali'!$A$14:AD$517,T$3,FALSE)</f>
        <v>0</v>
      </c>
      <c r="U139" s="44">
        <f>VLOOKUP($A139,'1v -ostali'!$A$14:AD$517,U$3,FALSE)</f>
        <v>0</v>
      </c>
      <c r="V139" s="44">
        <f t="shared" si="19"/>
        <v>0</v>
      </c>
      <c r="W139" s="44">
        <f>VLOOKUP($A139,'1v -ostali'!$A$14:AD$517,W$3,FALSE)/12</f>
        <v>0</v>
      </c>
      <c r="X139" s="44">
        <f>VLOOKUP($A139,'1v -ostali'!$A$14:AD$517,X$3,FALSE)</f>
        <v>0</v>
      </c>
      <c r="Y139" s="44">
        <f>VLOOKUP($A139,'1v -ostali'!$A$14:AD$517,Y$3,FALSE)</f>
        <v>0</v>
      </c>
      <c r="Z139" s="44">
        <f>VLOOKUP($A139,'1v -ostali'!$A$14:AD$517,Z$3,FALSE)</f>
        <v>0</v>
      </c>
      <c r="AA139" s="44">
        <f t="shared" si="20"/>
        <v>0</v>
      </c>
      <c r="AB139" s="44">
        <f>VLOOKUP($A139,'1v -ostali'!$A$14:AD$517,AB$3,FALSE)/12</f>
        <v>0</v>
      </c>
      <c r="AC139" s="44">
        <f>VLOOKUP($A139,'1v -ostali'!$A$14:AD$517,AC$3,FALSE)</f>
        <v>0</v>
      </c>
      <c r="AD139" s="44">
        <f>VLOOKUP($A139,'1v -ostali'!$A$14:AD$517,AD$3,FALSE)</f>
        <v>0</v>
      </c>
      <c r="AE139" s="44">
        <f>VLOOKUP($A139,'1v -ostali'!$A$14:AD$517,AE$3,FALSE)</f>
        <v>0</v>
      </c>
      <c r="AF139" s="44">
        <f t="shared" si="21"/>
        <v>0</v>
      </c>
      <c r="AG139" s="44">
        <f>VLOOKUP($A139,'1v -ostali'!$A$14:AD$517,AG$3,FALSE)/12</f>
        <v>0</v>
      </c>
      <c r="AH139" s="44">
        <f>VLOOKUP($A139,'1v -ostali'!$A$14:AD$517,AH$3,FALSE)</f>
        <v>0</v>
      </c>
      <c r="AI139" s="44">
        <f t="shared" si="22"/>
        <v>0</v>
      </c>
      <c r="AJ139" s="44">
        <f t="shared" si="23"/>
        <v>0</v>
      </c>
      <c r="AK139" s="44">
        <f>+IFERROR(AI139*(100+'1v -ostali'!$C$6)/100,"")</f>
        <v>0</v>
      </c>
      <c r="AL139" s="44">
        <f>+IFERROR(AJ139*(100+'1v -ostali'!$C$6)/100,"")</f>
        <v>0</v>
      </c>
    </row>
    <row r="140" spans="1:38">
      <c r="A140">
        <f>+IF(MAX(A$5:A139)+1&lt;=A$1,A139+1,0)</f>
        <v>0</v>
      </c>
      <c r="B140" s="249">
        <f t="shared" si="16"/>
        <v>0</v>
      </c>
      <c r="C140">
        <f t="shared" si="17"/>
        <v>0</v>
      </c>
      <c r="D140" s="419">
        <f t="shared" si="18"/>
        <v>0</v>
      </c>
      <c r="E140">
        <f>IF(A140=0,0,+VLOOKUP($A140,'1v -ostali'!$A$14:$R$517,E$3,FALSE))</f>
        <v>0</v>
      </c>
      <c r="G140">
        <f>+VLOOKUP($A140,'1v -ostali'!$A$14:$R$517,G$3,FALSE)</f>
        <v>0</v>
      </c>
      <c r="H140">
        <f>+VLOOKUP($A140,'1v -ostali'!$A$14:$R$517,H$3,FALSE)</f>
        <v>0</v>
      </c>
      <c r="I140">
        <f>+VLOOKUP($A140,'1v -ostali'!$A$14:R$517,I$3,FALSE)</f>
        <v>0</v>
      </c>
      <c r="J140">
        <f>+VLOOKUP($A140,'1v -ostali'!$A$14:R$517,J$3,FALSE)</f>
        <v>0</v>
      </c>
      <c r="K140">
        <f>+VLOOKUP($A140,'1v -ostali'!$A$14:R$517,K$3,FALSE)</f>
        <v>0</v>
      </c>
      <c r="L140" t="str">
        <f>+IF(K140&gt;0,VLOOKUP($A140,'1v -ostali'!$A$14:R$517,L$3,FALSE),"")</f>
        <v/>
      </c>
      <c r="M140" t="str">
        <f>+IF(K140&gt;0,VLOOKUP($A140,'1v -ostali'!$A$14:R$517,M$3,FALSE),"")</f>
        <v/>
      </c>
      <c r="N140">
        <f>+VLOOKUP($A140,'1v -ostali'!$A$14:R$517,K$3,FALSE)</f>
        <v>0</v>
      </c>
      <c r="O140">
        <f>IF(K140&gt;0,"",VLOOKUP($A140,'1v -ostali'!$A$14:R$517,O$3,FALSE))</f>
        <v>0</v>
      </c>
      <c r="P140">
        <f>IF(K140&gt;0,"",VLOOKUP($A140,'1v -ostali'!$A$14:R$517,P$3,FALSE))</f>
        <v>0</v>
      </c>
      <c r="T140" s="44">
        <f>VLOOKUP($A140,'1v -ostali'!$A$14:AD$517,T$3,FALSE)</f>
        <v>0</v>
      </c>
      <c r="U140" s="44">
        <f>VLOOKUP($A140,'1v -ostali'!$A$14:AD$517,U$3,FALSE)</f>
        <v>0</v>
      </c>
      <c r="V140" s="44">
        <f t="shared" si="19"/>
        <v>0</v>
      </c>
      <c r="W140" s="44">
        <f>VLOOKUP($A140,'1v -ostali'!$A$14:AD$517,W$3,FALSE)/12</f>
        <v>0</v>
      </c>
      <c r="X140" s="44">
        <f>VLOOKUP($A140,'1v -ostali'!$A$14:AD$517,X$3,FALSE)</f>
        <v>0</v>
      </c>
      <c r="Y140" s="44">
        <f>VLOOKUP($A140,'1v -ostali'!$A$14:AD$517,Y$3,FALSE)</f>
        <v>0</v>
      </c>
      <c r="Z140" s="44">
        <f>VLOOKUP($A140,'1v -ostali'!$A$14:AD$517,Z$3,FALSE)</f>
        <v>0</v>
      </c>
      <c r="AA140" s="44">
        <f t="shared" si="20"/>
        <v>0</v>
      </c>
      <c r="AB140" s="44">
        <f>VLOOKUP($A140,'1v -ostali'!$A$14:AD$517,AB$3,FALSE)/12</f>
        <v>0</v>
      </c>
      <c r="AC140" s="44">
        <f>VLOOKUP($A140,'1v -ostali'!$A$14:AD$517,AC$3,FALSE)</f>
        <v>0</v>
      </c>
      <c r="AD140" s="44">
        <f>VLOOKUP($A140,'1v -ostali'!$A$14:AD$517,AD$3,FALSE)</f>
        <v>0</v>
      </c>
      <c r="AE140" s="44">
        <f>VLOOKUP($A140,'1v -ostali'!$A$14:AD$517,AE$3,FALSE)</f>
        <v>0</v>
      </c>
      <c r="AF140" s="44">
        <f t="shared" si="21"/>
        <v>0</v>
      </c>
      <c r="AG140" s="44">
        <f>VLOOKUP($A140,'1v -ostali'!$A$14:AD$517,AG$3,FALSE)/12</f>
        <v>0</v>
      </c>
      <c r="AH140" s="44">
        <f>VLOOKUP($A140,'1v -ostali'!$A$14:AD$517,AH$3,FALSE)</f>
        <v>0</v>
      </c>
      <c r="AI140" s="44">
        <f t="shared" si="22"/>
        <v>0</v>
      </c>
      <c r="AJ140" s="44">
        <f t="shared" si="23"/>
        <v>0</v>
      </c>
      <c r="AK140" s="44">
        <f>+IFERROR(AI140*(100+'1v -ostali'!$C$6)/100,"")</f>
        <v>0</v>
      </c>
      <c r="AL140" s="44">
        <f>+IFERROR(AJ140*(100+'1v -ostali'!$C$6)/100,"")</f>
        <v>0</v>
      </c>
    </row>
    <row r="141" spans="1:38">
      <c r="A141">
        <f>+IF(MAX(A$5:A140)+1&lt;=A$1,A140+1,0)</f>
        <v>0</v>
      </c>
      <c r="B141" s="249">
        <f t="shared" si="16"/>
        <v>0</v>
      </c>
      <c r="C141">
        <f t="shared" si="17"/>
        <v>0</v>
      </c>
      <c r="D141" s="419">
        <f t="shared" si="18"/>
        <v>0</v>
      </c>
      <c r="E141">
        <f>IF(A141=0,0,+VLOOKUP($A141,'1v -ostali'!$A$14:$R$517,E$3,FALSE))</f>
        <v>0</v>
      </c>
      <c r="G141">
        <f>+VLOOKUP($A141,'1v -ostali'!$A$14:$R$517,G$3,FALSE)</f>
        <v>0</v>
      </c>
      <c r="H141">
        <f>+VLOOKUP($A141,'1v -ostali'!$A$14:$R$517,H$3,FALSE)</f>
        <v>0</v>
      </c>
      <c r="I141">
        <f>+VLOOKUP($A141,'1v -ostali'!$A$14:R$517,I$3,FALSE)</f>
        <v>0</v>
      </c>
      <c r="J141">
        <f>+VLOOKUP($A141,'1v -ostali'!$A$14:R$517,J$3,FALSE)</f>
        <v>0</v>
      </c>
      <c r="K141">
        <f>+VLOOKUP($A141,'1v -ostali'!$A$14:R$517,K$3,FALSE)</f>
        <v>0</v>
      </c>
      <c r="L141" t="str">
        <f>+IF(K141&gt;0,VLOOKUP($A141,'1v -ostali'!$A$14:R$517,L$3,FALSE),"")</f>
        <v/>
      </c>
      <c r="M141" t="str">
        <f>+IF(K141&gt;0,VLOOKUP($A141,'1v -ostali'!$A$14:R$517,M$3,FALSE),"")</f>
        <v/>
      </c>
      <c r="N141">
        <f>+VLOOKUP($A141,'1v -ostali'!$A$14:R$517,K$3,FALSE)</f>
        <v>0</v>
      </c>
      <c r="O141">
        <f>IF(K141&gt;0,"",VLOOKUP($A141,'1v -ostali'!$A$14:R$517,O$3,FALSE))</f>
        <v>0</v>
      </c>
      <c r="P141">
        <f>IF(K141&gt;0,"",VLOOKUP($A141,'1v -ostali'!$A$14:R$517,P$3,FALSE))</f>
        <v>0</v>
      </c>
      <c r="T141" s="44">
        <f>VLOOKUP($A141,'1v -ostali'!$A$14:AD$517,T$3,FALSE)</f>
        <v>0</v>
      </c>
      <c r="U141" s="44">
        <f>VLOOKUP($A141,'1v -ostali'!$A$14:AD$517,U$3,FALSE)</f>
        <v>0</v>
      </c>
      <c r="V141" s="44">
        <f t="shared" si="19"/>
        <v>0</v>
      </c>
      <c r="W141" s="44">
        <f>VLOOKUP($A141,'1v -ostali'!$A$14:AD$517,W$3,FALSE)/12</f>
        <v>0</v>
      </c>
      <c r="X141" s="44">
        <f>VLOOKUP($A141,'1v -ostali'!$A$14:AD$517,X$3,FALSE)</f>
        <v>0</v>
      </c>
      <c r="Y141" s="44">
        <f>VLOOKUP($A141,'1v -ostali'!$A$14:AD$517,Y$3,FALSE)</f>
        <v>0</v>
      </c>
      <c r="Z141" s="44">
        <f>VLOOKUP($A141,'1v -ostali'!$A$14:AD$517,Z$3,FALSE)</f>
        <v>0</v>
      </c>
      <c r="AA141" s="44">
        <f t="shared" si="20"/>
        <v>0</v>
      </c>
      <c r="AB141" s="44">
        <f>VLOOKUP($A141,'1v -ostali'!$A$14:AD$517,AB$3,FALSE)/12</f>
        <v>0</v>
      </c>
      <c r="AC141" s="44">
        <f>VLOOKUP($A141,'1v -ostali'!$A$14:AD$517,AC$3,FALSE)</f>
        <v>0</v>
      </c>
      <c r="AD141" s="44">
        <f>VLOOKUP($A141,'1v -ostali'!$A$14:AD$517,AD$3,FALSE)</f>
        <v>0</v>
      </c>
      <c r="AE141" s="44">
        <f>VLOOKUP($A141,'1v -ostali'!$A$14:AD$517,AE$3,FALSE)</f>
        <v>0</v>
      </c>
      <c r="AF141" s="44">
        <f t="shared" si="21"/>
        <v>0</v>
      </c>
      <c r="AG141" s="44">
        <f>VLOOKUP($A141,'1v -ostali'!$A$14:AD$517,AG$3,FALSE)/12</f>
        <v>0</v>
      </c>
      <c r="AH141" s="44">
        <f>VLOOKUP($A141,'1v -ostali'!$A$14:AD$517,AH$3,FALSE)</f>
        <v>0</v>
      </c>
      <c r="AI141" s="44">
        <f t="shared" si="22"/>
        <v>0</v>
      </c>
      <c r="AJ141" s="44">
        <f t="shared" si="23"/>
        <v>0</v>
      </c>
      <c r="AK141" s="44">
        <f>+IFERROR(AI141*(100+'1v -ostali'!$C$6)/100,"")</f>
        <v>0</v>
      </c>
      <c r="AL141" s="44">
        <f>+IFERROR(AJ141*(100+'1v -ostali'!$C$6)/100,"")</f>
        <v>0</v>
      </c>
    </row>
    <row r="142" spans="1:38">
      <c r="A142">
        <f>+IF(MAX(A$5:A141)+1&lt;=A$1,A141+1,0)</f>
        <v>0</v>
      </c>
      <c r="B142" s="249">
        <f t="shared" si="16"/>
        <v>0</v>
      </c>
      <c r="C142">
        <f t="shared" si="17"/>
        <v>0</v>
      </c>
      <c r="D142" s="419">
        <f t="shared" si="18"/>
        <v>0</v>
      </c>
      <c r="E142">
        <f>IF(A142=0,0,+VLOOKUP($A142,'1v -ostali'!$A$14:$R$517,E$3,FALSE))</f>
        <v>0</v>
      </c>
      <c r="G142">
        <f>+VLOOKUP($A142,'1v -ostali'!$A$14:$R$517,G$3,FALSE)</f>
        <v>0</v>
      </c>
      <c r="H142">
        <f>+VLOOKUP($A142,'1v -ostali'!$A$14:$R$517,H$3,FALSE)</f>
        <v>0</v>
      </c>
      <c r="I142">
        <f>+VLOOKUP($A142,'1v -ostali'!$A$14:R$517,I$3,FALSE)</f>
        <v>0</v>
      </c>
      <c r="J142">
        <f>+VLOOKUP($A142,'1v -ostali'!$A$14:R$517,J$3,FALSE)</f>
        <v>0</v>
      </c>
      <c r="K142">
        <f>+VLOOKUP($A142,'1v -ostali'!$A$14:R$517,K$3,FALSE)</f>
        <v>0</v>
      </c>
      <c r="L142" t="str">
        <f>+IF(K142&gt;0,VLOOKUP($A142,'1v -ostali'!$A$14:R$517,L$3,FALSE),"")</f>
        <v/>
      </c>
      <c r="M142" t="str">
        <f>+IF(K142&gt;0,VLOOKUP($A142,'1v -ostali'!$A$14:R$517,M$3,FALSE),"")</f>
        <v/>
      </c>
      <c r="N142">
        <f>+VLOOKUP($A142,'1v -ostali'!$A$14:R$517,K$3,FALSE)</f>
        <v>0</v>
      </c>
      <c r="O142">
        <f>IF(K142&gt;0,"",VLOOKUP($A142,'1v -ostali'!$A$14:R$517,O$3,FALSE))</f>
        <v>0</v>
      </c>
      <c r="P142">
        <f>IF(K142&gt;0,"",VLOOKUP($A142,'1v -ostali'!$A$14:R$517,P$3,FALSE))</f>
        <v>0</v>
      </c>
      <c r="T142" s="44">
        <f>VLOOKUP($A142,'1v -ostali'!$A$14:AD$517,T$3,FALSE)</f>
        <v>0</v>
      </c>
      <c r="U142" s="44">
        <f>VLOOKUP($A142,'1v -ostali'!$A$14:AD$517,U$3,FALSE)</f>
        <v>0</v>
      </c>
      <c r="V142" s="44">
        <f t="shared" si="19"/>
        <v>0</v>
      </c>
      <c r="W142" s="44">
        <f>VLOOKUP($A142,'1v -ostali'!$A$14:AD$517,W$3,FALSE)/12</f>
        <v>0</v>
      </c>
      <c r="X142" s="44">
        <f>VLOOKUP($A142,'1v -ostali'!$A$14:AD$517,X$3,FALSE)</f>
        <v>0</v>
      </c>
      <c r="Y142" s="44">
        <f>VLOOKUP($A142,'1v -ostali'!$A$14:AD$517,Y$3,FALSE)</f>
        <v>0</v>
      </c>
      <c r="Z142" s="44">
        <f>VLOOKUP($A142,'1v -ostali'!$A$14:AD$517,Z$3,FALSE)</f>
        <v>0</v>
      </c>
      <c r="AA142" s="44">
        <f t="shared" si="20"/>
        <v>0</v>
      </c>
      <c r="AB142" s="44">
        <f>VLOOKUP($A142,'1v -ostali'!$A$14:AD$517,AB$3,FALSE)/12</f>
        <v>0</v>
      </c>
      <c r="AC142" s="44">
        <f>VLOOKUP($A142,'1v -ostali'!$A$14:AD$517,AC$3,FALSE)</f>
        <v>0</v>
      </c>
      <c r="AD142" s="44">
        <f>VLOOKUP($A142,'1v -ostali'!$A$14:AD$517,AD$3,FALSE)</f>
        <v>0</v>
      </c>
      <c r="AE142" s="44">
        <f>VLOOKUP($A142,'1v -ostali'!$A$14:AD$517,AE$3,FALSE)</f>
        <v>0</v>
      </c>
      <c r="AF142" s="44">
        <f t="shared" si="21"/>
        <v>0</v>
      </c>
      <c r="AG142" s="44">
        <f>VLOOKUP($A142,'1v -ostali'!$A$14:AD$517,AG$3,FALSE)/12</f>
        <v>0</v>
      </c>
      <c r="AH142" s="44">
        <f>VLOOKUP($A142,'1v -ostali'!$A$14:AD$517,AH$3,FALSE)</f>
        <v>0</v>
      </c>
      <c r="AI142" s="44">
        <f t="shared" si="22"/>
        <v>0</v>
      </c>
      <c r="AJ142" s="44">
        <f t="shared" si="23"/>
        <v>0</v>
      </c>
      <c r="AK142" s="44">
        <f>+IFERROR(AI142*(100+'1v -ostali'!$C$6)/100,"")</f>
        <v>0</v>
      </c>
      <c r="AL142" s="44">
        <f>+IFERROR(AJ142*(100+'1v -ostali'!$C$6)/100,"")</f>
        <v>0</v>
      </c>
    </row>
    <row r="143" spans="1:38">
      <c r="A143">
        <f>+IF(MAX(A$5:A142)+1&lt;=A$1,A142+1,0)</f>
        <v>0</v>
      </c>
      <c r="B143" s="249">
        <f t="shared" si="16"/>
        <v>0</v>
      </c>
      <c r="C143">
        <f t="shared" si="17"/>
        <v>0</v>
      </c>
      <c r="D143" s="419">
        <f t="shared" si="18"/>
        <v>0</v>
      </c>
      <c r="E143">
        <f>IF(A143=0,0,+VLOOKUP($A143,'1v -ostali'!$A$14:$R$517,E$3,FALSE))</f>
        <v>0</v>
      </c>
      <c r="G143">
        <f>+VLOOKUP($A143,'1v -ostali'!$A$14:$R$517,G$3,FALSE)</f>
        <v>0</v>
      </c>
      <c r="H143">
        <f>+VLOOKUP($A143,'1v -ostali'!$A$14:$R$517,H$3,FALSE)</f>
        <v>0</v>
      </c>
      <c r="I143">
        <f>+VLOOKUP($A143,'1v -ostali'!$A$14:R$517,I$3,FALSE)</f>
        <v>0</v>
      </c>
      <c r="J143">
        <f>+VLOOKUP($A143,'1v -ostali'!$A$14:R$517,J$3,FALSE)</f>
        <v>0</v>
      </c>
      <c r="K143">
        <f>+VLOOKUP($A143,'1v -ostali'!$A$14:R$517,K$3,FALSE)</f>
        <v>0</v>
      </c>
      <c r="L143" t="str">
        <f>+IF(K143&gt;0,VLOOKUP($A143,'1v -ostali'!$A$14:R$517,L$3,FALSE),"")</f>
        <v/>
      </c>
      <c r="M143" t="str">
        <f>+IF(K143&gt;0,VLOOKUP($A143,'1v -ostali'!$A$14:R$517,M$3,FALSE),"")</f>
        <v/>
      </c>
      <c r="N143">
        <f>+VLOOKUP($A143,'1v -ostali'!$A$14:R$517,K$3,FALSE)</f>
        <v>0</v>
      </c>
      <c r="O143">
        <f>IF(K143&gt;0,"",VLOOKUP($A143,'1v -ostali'!$A$14:R$517,O$3,FALSE))</f>
        <v>0</v>
      </c>
      <c r="P143">
        <f>IF(K143&gt;0,"",VLOOKUP($A143,'1v -ostali'!$A$14:R$517,P$3,FALSE))</f>
        <v>0</v>
      </c>
      <c r="T143" s="44">
        <f>VLOOKUP($A143,'1v -ostali'!$A$14:AD$517,T$3,FALSE)</f>
        <v>0</v>
      </c>
      <c r="U143" s="44">
        <f>VLOOKUP($A143,'1v -ostali'!$A$14:AD$517,U$3,FALSE)</f>
        <v>0</v>
      </c>
      <c r="V143" s="44">
        <f t="shared" si="19"/>
        <v>0</v>
      </c>
      <c r="W143" s="44">
        <f>VLOOKUP($A143,'1v -ostali'!$A$14:AD$517,W$3,FALSE)/12</f>
        <v>0</v>
      </c>
      <c r="X143" s="44">
        <f>VLOOKUP($A143,'1v -ostali'!$A$14:AD$517,X$3,FALSE)</f>
        <v>0</v>
      </c>
      <c r="Y143" s="44">
        <f>VLOOKUP($A143,'1v -ostali'!$A$14:AD$517,Y$3,FALSE)</f>
        <v>0</v>
      </c>
      <c r="Z143" s="44">
        <f>VLOOKUP($A143,'1v -ostali'!$A$14:AD$517,Z$3,FALSE)</f>
        <v>0</v>
      </c>
      <c r="AA143" s="44">
        <f t="shared" si="20"/>
        <v>0</v>
      </c>
      <c r="AB143" s="44">
        <f>VLOOKUP($A143,'1v -ostali'!$A$14:AD$517,AB$3,FALSE)/12</f>
        <v>0</v>
      </c>
      <c r="AC143" s="44">
        <f>VLOOKUP($A143,'1v -ostali'!$A$14:AD$517,AC$3,FALSE)</f>
        <v>0</v>
      </c>
      <c r="AD143" s="44">
        <f>VLOOKUP($A143,'1v -ostali'!$A$14:AD$517,AD$3,FALSE)</f>
        <v>0</v>
      </c>
      <c r="AE143" s="44">
        <f>VLOOKUP($A143,'1v -ostali'!$A$14:AD$517,AE$3,FALSE)</f>
        <v>0</v>
      </c>
      <c r="AF143" s="44">
        <f t="shared" si="21"/>
        <v>0</v>
      </c>
      <c r="AG143" s="44">
        <f>VLOOKUP($A143,'1v -ostali'!$A$14:AD$517,AG$3,FALSE)/12</f>
        <v>0</v>
      </c>
      <c r="AH143" s="44">
        <f>VLOOKUP($A143,'1v -ostali'!$A$14:AD$517,AH$3,FALSE)</f>
        <v>0</v>
      </c>
      <c r="AI143" s="44">
        <f t="shared" si="22"/>
        <v>0</v>
      </c>
      <c r="AJ143" s="44">
        <f t="shared" si="23"/>
        <v>0</v>
      </c>
      <c r="AK143" s="44">
        <f>+IFERROR(AI143*(100+'1v -ostali'!$C$6)/100,"")</f>
        <v>0</v>
      </c>
      <c r="AL143" s="44">
        <f>+IFERROR(AJ143*(100+'1v -ostali'!$C$6)/100,"")</f>
        <v>0</v>
      </c>
    </row>
    <row r="144" spans="1:38">
      <c r="A144">
        <f>+IF(MAX(A$5:A143)+1&lt;=A$1,A143+1,0)</f>
        <v>0</v>
      </c>
      <c r="B144" s="249">
        <f t="shared" si="16"/>
        <v>0</v>
      </c>
      <c r="C144">
        <f t="shared" si="17"/>
        <v>0</v>
      </c>
      <c r="D144" s="419">
        <f t="shared" si="18"/>
        <v>0</v>
      </c>
      <c r="E144">
        <f>IF(A144=0,0,+VLOOKUP($A144,'1v -ostali'!$A$14:$R$517,E$3,FALSE))</f>
        <v>0</v>
      </c>
      <c r="G144">
        <f>+VLOOKUP($A144,'1v -ostali'!$A$14:$R$517,G$3,FALSE)</f>
        <v>0</v>
      </c>
      <c r="H144">
        <f>+VLOOKUP($A144,'1v -ostali'!$A$14:$R$517,H$3,FALSE)</f>
        <v>0</v>
      </c>
      <c r="I144">
        <f>+VLOOKUP($A144,'1v -ostali'!$A$14:R$517,I$3,FALSE)</f>
        <v>0</v>
      </c>
      <c r="J144">
        <f>+VLOOKUP($A144,'1v -ostali'!$A$14:R$517,J$3,FALSE)</f>
        <v>0</v>
      </c>
      <c r="K144">
        <f>+VLOOKUP($A144,'1v -ostali'!$A$14:R$517,K$3,FALSE)</f>
        <v>0</v>
      </c>
      <c r="L144" t="str">
        <f>+IF(K144&gt;0,VLOOKUP($A144,'1v -ostali'!$A$14:R$517,L$3,FALSE),"")</f>
        <v/>
      </c>
      <c r="M144" t="str">
        <f>+IF(K144&gt;0,VLOOKUP($A144,'1v -ostali'!$A$14:R$517,M$3,FALSE),"")</f>
        <v/>
      </c>
      <c r="N144">
        <f>+VLOOKUP($A144,'1v -ostali'!$A$14:R$517,K$3,FALSE)</f>
        <v>0</v>
      </c>
      <c r="O144">
        <f>IF(K144&gt;0,"",VLOOKUP($A144,'1v -ostali'!$A$14:R$517,O$3,FALSE))</f>
        <v>0</v>
      </c>
      <c r="P144">
        <f>IF(K144&gt;0,"",VLOOKUP($A144,'1v -ostali'!$A$14:R$517,P$3,FALSE))</f>
        <v>0</v>
      </c>
      <c r="T144" s="44">
        <f>VLOOKUP($A144,'1v -ostali'!$A$14:AD$517,T$3,FALSE)</f>
        <v>0</v>
      </c>
      <c r="U144" s="44">
        <f>VLOOKUP($A144,'1v -ostali'!$A$14:AD$517,U$3,FALSE)</f>
        <v>0</v>
      </c>
      <c r="V144" s="44">
        <f t="shared" si="19"/>
        <v>0</v>
      </c>
      <c r="W144" s="44">
        <f>VLOOKUP($A144,'1v -ostali'!$A$14:AD$517,W$3,FALSE)/12</f>
        <v>0</v>
      </c>
      <c r="X144" s="44">
        <f>VLOOKUP($A144,'1v -ostali'!$A$14:AD$517,X$3,FALSE)</f>
        <v>0</v>
      </c>
      <c r="Y144" s="44">
        <f>VLOOKUP($A144,'1v -ostali'!$A$14:AD$517,Y$3,FALSE)</f>
        <v>0</v>
      </c>
      <c r="Z144" s="44">
        <f>VLOOKUP($A144,'1v -ostali'!$A$14:AD$517,Z$3,FALSE)</f>
        <v>0</v>
      </c>
      <c r="AA144" s="44">
        <f t="shared" si="20"/>
        <v>0</v>
      </c>
      <c r="AB144" s="44">
        <f>VLOOKUP($A144,'1v -ostali'!$A$14:AD$517,AB$3,FALSE)/12</f>
        <v>0</v>
      </c>
      <c r="AC144" s="44">
        <f>VLOOKUP($A144,'1v -ostali'!$A$14:AD$517,AC$3,FALSE)</f>
        <v>0</v>
      </c>
      <c r="AD144" s="44">
        <f>VLOOKUP($A144,'1v -ostali'!$A$14:AD$517,AD$3,FALSE)</f>
        <v>0</v>
      </c>
      <c r="AE144" s="44">
        <f>VLOOKUP($A144,'1v -ostali'!$A$14:AD$517,AE$3,FALSE)</f>
        <v>0</v>
      </c>
      <c r="AF144" s="44">
        <f t="shared" si="21"/>
        <v>0</v>
      </c>
      <c r="AG144" s="44">
        <f>VLOOKUP($A144,'1v -ostali'!$A$14:AD$517,AG$3,FALSE)/12</f>
        <v>0</v>
      </c>
      <c r="AH144" s="44">
        <f>VLOOKUP($A144,'1v -ostali'!$A$14:AD$517,AH$3,FALSE)</f>
        <v>0</v>
      </c>
      <c r="AI144" s="44">
        <f t="shared" si="22"/>
        <v>0</v>
      </c>
      <c r="AJ144" s="44">
        <f t="shared" si="23"/>
        <v>0</v>
      </c>
      <c r="AK144" s="44">
        <f>+IFERROR(AI144*(100+'1v -ostali'!$C$6)/100,"")</f>
        <v>0</v>
      </c>
      <c r="AL144" s="44">
        <f>+IFERROR(AJ144*(100+'1v -ostali'!$C$6)/100,"")</f>
        <v>0</v>
      </c>
    </row>
    <row r="145" spans="1:38">
      <c r="A145">
        <f>+IF(MAX(A$5:A144)+1&lt;=A$1,A144+1,0)</f>
        <v>0</v>
      </c>
      <c r="B145" s="249">
        <f t="shared" si="16"/>
        <v>0</v>
      </c>
      <c r="C145">
        <f t="shared" si="17"/>
        <v>0</v>
      </c>
      <c r="D145" s="419">
        <f t="shared" si="18"/>
        <v>0</v>
      </c>
      <c r="E145">
        <f>IF(A145=0,0,+VLOOKUP($A145,'1v -ostali'!$A$14:$R$517,E$3,FALSE))</f>
        <v>0</v>
      </c>
      <c r="G145">
        <f>+VLOOKUP($A145,'1v -ostali'!$A$14:$R$517,G$3,FALSE)</f>
        <v>0</v>
      </c>
      <c r="H145">
        <f>+VLOOKUP($A145,'1v -ostali'!$A$14:$R$517,H$3,FALSE)</f>
        <v>0</v>
      </c>
      <c r="I145">
        <f>+VLOOKUP($A145,'1v -ostali'!$A$14:R$517,I$3,FALSE)</f>
        <v>0</v>
      </c>
      <c r="J145">
        <f>+VLOOKUP($A145,'1v -ostali'!$A$14:R$517,J$3,FALSE)</f>
        <v>0</v>
      </c>
      <c r="K145">
        <f>+VLOOKUP($A145,'1v -ostali'!$A$14:R$517,K$3,FALSE)</f>
        <v>0</v>
      </c>
      <c r="L145" t="str">
        <f>+IF(K145&gt;0,VLOOKUP($A145,'1v -ostali'!$A$14:R$517,L$3,FALSE),"")</f>
        <v/>
      </c>
      <c r="M145" t="str">
        <f>+IF(K145&gt;0,VLOOKUP($A145,'1v -ostali'!$A$14:R$517,M$3,FALSE),"")</f>
        <v/>
      </c>
      <c r="N145">
        <f>+VLOOKUP($A145,'1v -ostali'!$A$14:R$517,K$3,FALSE)</f>
        <v>0</v>
      </c>
      <c r="O145">
        <f>IF(K145&gt;0,"",VLOOKUP($A145,'1v -ostali'!$A$14:R$517,O$3,FALSE))</f>
        <v>0</v>
      </c>
      <c r="P145">
        <f>IF(K145&gt;0,"",VLOOKUP($A145,'1v -ostali'!$A$14:R$517,P$3,FALSE))</f>
        <v>0</v>
      </c>
      <c r="T145" s="44">
        <f>VLOOKUP($A145,'1v -ostali'!$A$14:AD$517,T$3,FALSE)</f>
        <v>0</v>
      </c>
      <c r="U145" s="44">
        <f>VLOOKUP($A145,'1v -ostali'!$A$14:AD$517,U$3,FALSE)</f>
        <v>0</v>
      </c>
      <c r="V145" s="44">
        <f t="shared" si="19"/>
        <v>0</v>
      </c>
      <c r="W145" s="44">
        <f>VLOOKUP($A145,'1v -ostali'!$A$14:AD$517,W$3,FALSE)/12</f>
        <v>0</v>
      </c>
      <c r="X145" s="44">
        <f>VLOOKUP($A145,'1v -ostali'!$A$14:AD$517,X$3,FALSE)</f>
        <v>0</v>
      </c>
      <c r="Y145" s="44">
        <f>VLOOKUP($A145,'1v -ostali'!$A$14:AD$517,Y$3,FALSE)</f>
        <v>0</v>
      </c>
      <c r="Z145" s="44">
        <f>VLOOKUP($A145,'1v -ostali'!$A$14:AD$517,Z$3,FALSE)</f>
        <v>0</v>
      </c>
      <c r="AA145" s="44">
        <f t="shared" si="20"/>
        <v>0</v>
      </c>
      <c r="AB145" s="44">
        <f>VLOOKUP($A145,'1v -ostali'!$A$14:AD$517,AB$3,FALSE)/12</f>
        <v>0</v>
      </c>
      <c r="AC145" s="44">
        <f>VLOOKUP($A145,'1v -ostali'!$A$14:AD$517,AC$3,FALSE)</f>
        <v>0</v>
      </c>
      <c r="AD145" s="44">
        <f>VLOOKUP($A145,'1v -ostali'!$A$14:AD$517,AD$3,FALSE)</f>
        <v>0</v>
      </c>
      <c r="AE145" s="44">
        <f>VLOOKUP($A145,'1v -ostali'!$A$14:AD$517,AE$3,FALSE)</f>
        <v>0</v>
      </c>
      <c r="AF145" s="44">
        <f t="shared" si="21"/>
        <v>0</v>
      </c>
      <c r="AG145" s="44">
        <f>VLOOKUP($A145,'1v -ostali'!$A$14:AD$517,AG$3,FALSE)/12</f>
        <v>0</v>
      </c>
      <c r="AH145" s="44">
        <f>VLOOKUP($A145,'1v -ostali'!$A$14:AD$517,AH$3,FALSE)</f>
        <v>0</v>
      </c>
      <c r="AI145" s="44">
        <f t="shared" si="22"/>
        <v>0</v>
      </c>
      <c r="AJ145" s="44">
        <f t="shared" si="23"/>
        <v>0</v>
      </c>
      <c r="AK145" s="44">
        <f>+IFERROR(AI145*(100+'1v -ostali'!$C$6)/100,"")</f>
        <v>0</v>
      </c>
      <c r="AL145" s="44">
        <f>+IFERROR(AJ145*(100+'1v -ostali'!$C$6)/100,"")</f>
        <v>0</v>
      </c>
    </row>
    <row r="146" spans="1:38">
      <c r="A146">
        <f>+IF(MAX(A$5:A145)+1&lt;=A$1,A145+1,0)</f>
        <v>0</v>
      </c>
      <c r="B146" s="249">
        <f t="shared" si="16"/>
        <v>0</v>
      </c>
      <c r="C146">
        <f t="shared" si="17"/>
        <v>0</v>
      </c>
      <c r="D146" s="419">
        <f t="shared" si="18"/>
        <v>0</v>
      </c>
      <c r="E146">
        <f>IF(A146=0,0,+VLOOKUP($A146,'1v -ostali'!$A$14:$R$517,E$3,FALSE))</f>
        <v>0</v>
      </c>
      <c r="G146">
        <f>+VLOOKUP($A146,'1v -ostali'!$A$14:$R$517,G$3,FALSE)</f>
        <v>0</v>
      </c>
      <c r="H146">
        <f>+VLOOKUP($A146,'1v -ostali'!$A$14:$R$517,H$3,FALSE)</f>
        <v>0</v>
      </c>
      <c r="I146">
        <f>+VLOOKUP($A146,'1v -ostali'!$A$14:R$517,I$3,FALSE)</f>
        <v>0</v>
      </c>
      <c r="J146">
        <f>+VLOOKUP($A146,'1v -ostali'!$A$14:R$517,J$3,FALSE)</f>
        <v>0</v>
      </c>
      <c r="K146">
        <f>+VLOOKUP($A146,'1v -ostali'!$A$14:R$517,K$3,FALSE)</f>
        <v>0</v>
      </c>
      <c r="L146" t="str">
        <f>+IF(K146&gt;0,VLOOKUP($A146,'1v -ostali'!$A$14:R$517,L$3,FALSE),"")</f>
        <v/>
      </c>
      <c r="M146" t="str">
        <f>+IF(K146&gt;0,VLOOKUP($A146,'1v -ostali'!$A$14:R$517,M$3,FALSE),"")</f>
        <v/>
      </c>
      <c r="N146">
        <f>+VLOOKUP($A146,'1v -ostali'!$A$14:R$517,K$3,FALSE)</f>
        <v>0</v>
      </c>
      <c r="O146">
        <f>IF(K146&gt;0,"",VLOOKUP($A146,'1v -ostali'!$A$14:R$517,O$3,FALSE))</f>
        <v>0</v>
      </c>
      <c r="P146">
        <f>IF(K146&gt;0,"",VLOOKUP($A146,'1v -ostali'!$A$14:R$517,P$3,FALSE))</f>
        <v>0</v>
      </c>
      <c r="T146" s="44">
        <f>VLOOKUP($A146,'1v -ostali'!$A$14:AD$517,T$3,FALSE)</f>
        <v>0</v>
      </c>
      <c r="U146" s="44">
        <f>VLOOKUP($A146,'1v -ostali'!$A$14:AD$517,U$3,FALSE)</f>
        <v>0</v>
      </c>
      <c r="V146" s="44">
        <f t="shared" si="19"/>
        <v>0</v>
      </c>
      <c r="W146" s="44">
        <f>VLOOKUP($A146,'1v -ostali'!$A$14:AD$517,W$3,FALSE)/12</f>
        <v>0</v>
      </c>
      <c r="X146" s="44">
        <f>VLOOKUP($A146,'1v -ostali'!$A$14:AD$517,X$3,FALSE)</f>
        <v>0</v>
      </c>
      <c r="Y146" s="44">
        <f>VLOOKUP($A146,'1v -ostali'!$A$14:AD$517,Y$3,FALSE)</f>
        <v>0</v>
      </c>
      <c r="Z146" s="44">
        <f>VLOOKUP($A146,'1v -ostali'!$A$14:AD$517,Z$3,FALSE)</f>
        <v>0</v>
      </c>
      <c r="AA146" s="44">
        <f t="shared" si="20"/>
        <v>0</v>
      </c>
      <c r="AB146" s="44">
        <f>VLOOKUP($A146,'1v -ostali'!$A$14:AD$517,AB$3,FALSE)/12</f>
        <v>0</v>
      </c>
      <c r="AC146" s="44">
        <f>VLOOKUP($A146,'1v -ostali'!$A$14:AD$517,AC$3,FALSE)</f>
        <v>0</v>
      </c>
      <c r="AD146" s="44">
        <f>VLOOKUP($A146,'1v -ostali'!$A$14:AD$517,AD$3,FALSE)</f>
        <v>0</v>
      </c>
      <c r="AE146" s="44">
        <f>VLOOKUP($A146,'1v -ostali'!$A$14:AD$517,AE$3,FALSE)</f>
        <v>0</v>
      </c>
      <c r="AF146" s="44">
        <f t="shared" si="21"/>
        <v>0</v>
      </c>
      <c r="AG146" s="44">
        <f>VLOOKUP($A146,'1v -ostali'!$A$14:AD$517,AG$3,FALSE)/12</f>
        <v>0</v>
      </c>
      <c r="AH146" s="44">
        <f>VLOOKUP($A146,'1v -ostali'!$A$14:AD$517,AH$3,FALSE)</f>
        <v>0</v>
      </c>
      <c r="AI146" s="44">
        <f t="shared" si="22"/>
        <v>0</v>
      </c>
      <c r="AJ146" s="44">
        <f t="shared" si="23"/>
        <v>0</v>
      </c>
      <c r="AK146" s="44">
        <f>+IFERROR(AI146*(100+'1v -ostali'!$C$6)/100,"")</f>
        <v>0</v>
      </c>
      <c r="AL146" s="44">
        <f>+IFERROR(AJ146*(100+'1v -ostali'!$C$6)/100,"")</f>
        <v>0</v>
      </c>
    </row>
    <row r="147" spans="1:38">
      <c r="A147">
        <f>+IF(MAX(A$5:A146)+1&lt;=A$1,A146+1,0)</f>
        <v>0</v>
      </c>
      <c r="B147" s="249">
        <f t="shared" si="16"/>
        <v>0</v>
      </c>
      <c r="C147">
        <f t="shared" si="17"/>
        <v>0</v>
      </c>
      <c r="D147" s="419">
        <f t="shared" si="18"/>
        <v>0</v>
      </c>
      <c r="E147">
        <f>IF(A147=0,0,+VLOOKUP($A147,'1v -ostali'!$A$14:$R$517,E$3,FALSE))</f>
        <v>0</v>
      </c>
      <c r="G147">
        <f>+VLOOKUP($A147,'1v -ostali'!$A$14:$R$517,G$3,FALSE)</f>
        <v>0</v>
      </c>
      <c r="H147">
        <f>+VLOOKUP($A147,'1v -ostali'!$A$14:$R$517,H$3,FALSE)</f>
        <v>0</v>
      </c>
      <c r="I147">
        <f>+VLOOKUP($A147,'1v -ostali'!$A$14:R$517,I$3,FALSE)</f>
        <v>0</v>
      </c>
      <c r="J147">
        <f>+VLOOKUP($A147,'1v -ostali'!$A$14:R$517,J$3,FALSE)</f>
        <v>0</v>
      </c>
      <c r="K147">
        <f>+VLOOKUP($A147,'1v -ostali'!$A$14:R$517,K$3,FALSE)</f>
        <v>0</v>
      </c>
      <c r="L147" t="str">
        <f>+IF(K147&gt;0,VLOOKUP($A147,'1v -ostali'!$A$14:R$517,L$3,FALSE),"")</f>
        <v/>
      </c>
      <c r="M147" t="str">
        <f>+IF(K147&gt;0,VLOOKUP($A147,'1v -ostali'!$A$14:R$517,M$3,FALSE),"")</f>
        <v/>
      </c>
      <c r="N147">
        <f>+VLOOKUP($A147,'1v -ostali'!$A$14:R$517,K$3,FALSE)</f>
        <v>0</v>
      </c>
      <c r="O147">
        <f>IF(K147&gt;0,"",VLOOKUP($A147,'1v -ostali'!$A$14:R$517,O$3,FALSE))</f>
        <v>0</v>
      </c>
      <c r="P147">
        <f>IF(K147&gt;0,"",VLOOKUP($A147,'1v -ostali'!$A$14:R$517,P$3,FALSE))</f>
        <v>0</v>
      </c>
      <c r="T147" s="44">
        <f>VLOOKUP($A147,'1v -ostali'!$A$14:AD$517,T$3,FALSE)</f>
        <v>0</v>
      </c>
      <c r="U147" s="44">
        <f>VLOOKUP($A147,'1v -ostali'!$A$14:AD$517,U$3,FALSE)</f>
        <v>0</v>
      </c>
      <c r="V147" s="44">
        <f t="shared" si="19"/>
        <v>0</v>
      </c>
      <c r="W147" s="44">
        <f>VLOOKUP($A147,'1v -ostali'!$A$14:AD$517,W$3,FALSE)/12</f>
        <v>0</v>
      </c>
      <c r="X147" s="44">
        <f>VLOOKUP($A147,'1v -ostali'!$A$14:AD$517,X$3,FALSE)</f>
        <v>0</v>
      </c>
      <c r="Y147" s="44">
        <f>VLOOKUP($A147,'1v -ostali'!$A$14:AD$517,Y$3,FALSE)</f>
        <v>0</v>
      </c>
      <c r="Z147" s="44">
        <f>VLOOKUP($A147,'1v -ostali'!$A$14:AD$517,Z$3,FALSE)</f>
        <v>0</v>
      </c>
      <c r="AA147" s="44">
        <f t="shared" si="20"/>
        <v>0</v>
      </c>
      <c r="AB147" s="44">
        <f>VLOOKUP($A147,'1v -ostali'!$A$14:AD$517,AB$3,FALSE)/12</f>
        <v>0</v>
      </c>
      <c r="AC147" s="44">
        <f>VLOOKUP($A147,'1v -ostali'!$A$14:AD$517,AC$3,FALSE)</f>
        <v>0</v>
      </c>
      <c r="AD147" s="44">
        <f>VLOOKUP($A147,'1v -ostali'!$A$14:AD$517,AD$3,FALSE)</f>
        <v>0</v>
      </c>
      <c r="AE147" s="44">
        <f>VLOOKUP($A147,'1v -ostali'!$A$14:AD$517,AE$3,FALSE)</f>
        <v>0</v>
      </c>
      <c r="AF147" s="44">
        <f t="shared" si="21"/>
        <v>0</v>
      </c>
      <c r="AG147" s="44">
        <f>VLOOKUP($A147,'1v -ostali'!$A$14:AD$517,AG$3,FALSE)/12</f>
        <v>0</v>
      </c>
      <c r="AH147" s="44">
        <f>VLOOKUP($A147,'1v -ostali'!$A$14:AD$517,AH$3,FALSE)</f>
        <v>0</v>
      </c>
      <c r="AI147" s="44">
        <f t="shared" si="22"/>
        <v>0</v>
      </c>
      <c r="AJ147" s="44">
        <f t="shared" si="23"/>
        <v>0</v>
      </c>
      <c r="AK147" s="44">
        <f>+IFERROR(AI147*(100+'1v -ostali'!$C$6)/100,"")</f>
        <v>0</v>
      </c>
      <c r="AL147" s="44">
        <f>+IFERROR(AJ147*(100+'1v -ostali'!$C$6)/100,"")</f>
        <v>0</v>
      </c>
    </row>
    <row r="148" spans="1:38">
      <c r="A148">
        <f>+IF(MAX(A$5:A147)+1&lt;=A$1,A147+1,0)</f>
        <v>0</v>
      </c>
      <c r="B148" s="249">
        <f t="shared" ref="B148:B197" si="24">+IF(A148&gt;0,B147,0)</f>
        <v>0</v>
      </c>
      <c r="C148">
        <f t="shared" ref="C148:C197" si="25">+IF(B148&gt;0,C147,0)</f>
        <v>0</v>
      </c>
      <c r="D148" s="419">
        <f t="shared" ref="D148:D197" si="26">+IF(C148&gt;0,D147,0)</f>
        <v>0</v>
      </c>
      <c r="E148">
        <f>IF(A148=0,0,+VLOOKUP($A148,'1v -ostali'!$A$14:$R$517,E$3,FALSE))</f>
        <v>0</v>
      </c>
      <c r="G148">
        <f>+VLOOKUP($A148,'1v -ostali'!$A$14:$R$517,G$3,FALSE)</f>
        <v>0</v>
      </c>
      <c r="H148">
        <f>+VLOOKUP($A148,'1v -ostali'!$A$14:$R$517,H$3,FALSE)</f>
        <v>0</v>
      </c>
      <c r="I148">
        <f>+VLOOKUP($A148,'1v -ostali'!$A$14:R$517,I$3,FALSE)</f>
        <v>0</v>
      </c>
      <c r="J148">
        <f>+VLOOKUP($A148,'1v -ostali'!$A$14:R$517,J$3,FALSE)</f>
        <v>0</v>
      </c>
      <c r="K148">
        <f>+VLOOKUP($A148,'1v -ostali'!$A$14:R$517,K$3,FALSE)</f>
        <v>0</v>
      </c>
      <c r="L148" t="str">
        <f>+IF(K148&gt;0,VLOOKUP($A148,'1v -ostali'!$A$14:R$517,L$3,FALSE),"")</f>
        <v/>
      </c>
      <c r="M148" t="str">
        <f>+IF(K148&gt;0,VLOOKUP($A148,'1v -ostali'!$A$14:R$517,M$3,FALSE),"")</f>
        <v/>
      </c>
      <c r="N148">
        <f>+VLOOKUP($A148,'1v -ostali'!$A$14:R$517,K$3,FALSE)</f>
        <v>0</v>
      </c>
      <c r="O148">
        <f>IF(K148&gt;0,"",VLOOKUP($A148,'1v -ostali'!$A$14:R$517,O$3,FALSE))</f>
        <v>0</v>
      </c>
      <c r="P148">
        <f>IF(K148&gt;0,"",VLOOKUP($A148,'1v -ostali'!$A$14:R$517,P$3,FALSE))</f>
        <v>0</v>
      </c>
      <c r="T148" s="44">
        <f>VLOOKUP($A148,'1v -ostali'!$A$14:AD$517,T$3,FALSE)</f>
        <v>0</v>
      </c>
      <c r="U148" s="44">
        <f>VLOOKUP($A148,'1v -ostali'!$A$14:AD$517,U$3,FALSE)</f>
        <v>0</v>
      </c>
      <c r="V148" s="44">
        <f t="shared" si="19"/>
        <v>0</v>
      </c>
      <c r="W148" s="44">
        <f>VLOOKUP($A148,'1v -ostali'!$A$14:AD$517,W$3,FALSE)/12</f>
        <v>0</v>
      </c>
      <c r="X148" s="44">
        <f>VLOOKUP($A148,'1v -ostali'!$A$14:AD$517,X$3,FALSE)</f>
        <v>0</v>
      </c>
      <c r="Y148" s="44">
        <f>VLOOKUP($A148,'1v -ostali'!$A$14:AD$517,Y$3,FALSE)</f>
        <v>0</v>
      </c>
      <c r="Z148" s="44">
        <f>VLOOKUP($A148,'1v -ostali'!$A$14:AD$517,Z$3,FALSE)</f>
        <v>0</v>
      </c>
      <c r="AA148" s="44">
        <f t="shared" si="20"/>
        <v>0</v>
      </c>
      <c r="AB148" s="44">
        <f>VLOOKUP($A148,'1v -ostali'!$A$14:AD$517,AB$3,FALSE)/12</f>
        <v>0</v>
      </c>
      <c r="AC148" s="44">
        <f>VLOOKUP($A148,'1v -ostali'!$A$14:AD$517,AC$3,FALSE)</f>
        <v>0</v>
      </c>
      <c r="AD148" s="44">
        <f>VLOOKUP($A148,'1v -ostali'!$A$14:AD$517,AD$3,FALSE)</f>
        <v>0</v>
      </c>
      <c r="AE148" s="44">
        <f>VLOOKUP($A148,'1v -ostali'!$A$14:AD$517,AE$3,FALSE)</f>
        <v>0</v>
      </c>
      <c r="AF148" s="44">
        <f t="shared" si="21"/>
        <v>0</v>
      </c>
      <c r="AG148" s="44">
        <f>VLOOKUP($A148,'1v -ostali'!$A$14:AD$517,AG$3,FALSE)/12</f>
        <v>0</v>
      </c>
      <c r="AH148" s="44">
        <f>VLOOKUP($A148,'1v -ostali'!$A$14:AD$517,AH$3,FALSE)</f>
        <v>0</v>
      </c>
      <c r="AI148" s="44">
        <f t="shared" si="22"/>
        <v>0</v>
      </c>
      <c r="AJ148" s="44">
        <f t="shared" si="23"/>
        <v>0</v>
      </c>
      <c r="AK148" s="44">
        <f>+IFERROR(AI148*(100+'1v -ostali'!$C$6)/100,"")</f>
        <v>0</v>
      </c>
      <c r="AL148" s="44">
        <f>+IFERROR(AJ148*(100+'1v -ostali'!$C$6)/100,"")</f>
        <v>0</v>
      </c>
    </row>
    <row r="149" spans="1:38">
      <c r="A149">
        <f>+IF(MAX(A$5:A148)+1&lt;=A$1,A148+1,0)</f>
        <v>0</v>
      </c>
      <c r="B149" s="249">
        <f t="shared" si="24"/>
        <v>0</v>
      </c>
      <c r="C149">
        <f t="shared" si="25"/>
        <v>0</v>
      </c>
      <c r="D149" s="419">
        <f t="shared" si="26"/>
        <v>0</v>
      </c>
      <c r="E149">
        <f>IF(A149=0,0,+VLOOKUP($A149,'1v -ostali'!$A$14:$R$517,E$3,FALSE))</f>
        <v>0</v>
      </c>
      <c r="G149">
        <f>+VLOOKUP($A149,'1v -ostali'!$A$14:$R$517,G$3,FALSE)</f>
        <v>0</v>
      </c>
      <c r="H149">
        <f>+VLOOKUP($A149,'1v -ostali'!$A$14:$R$517,H$3,FALSE)</f>
        <v>0</v>
      </c>
      <c r="I149">
        <f>+VLOOKUP($A149,'1v -ostali'!$A$14:R$517,I$3,FALSE)</f>
        <v>0</v>
      </c>
      <c r="J149">
        <f>+VLOOKUP($A149,'1v -ostali'!$A$14:R$517,J$3,FALSE)</f>
        <v>0</v>
      </c>
      <c r="K149">
        <f>+VLOOKUP($A149,'1v -ostali'!$A$14:R$517,K$3,FALSE)</f>
        <v>0</v>
      </c>
      <c r="L149" t="str">
        <f>+IF(K149&gt;0,VLOOKUP($A149,'1v -ostali'!$A$14:R$517,L$3,FALSE),"")</f>
        <v/>
      </c>
      <c r="M149" t="str">
        <f>+IF(K149&gt;0,VLOOKUP($A149,'1v -ostali'!$A$14:R$517,M$3,FALSE),"")</f>
        <v/>
      </c>
      <c r="N149">
        <f>+VLOOKUP($A149,'1v -ostali'!$A$14:R$517,K$3,FALSE)</f>
        <v>0</v>
      </c>
      <c r="O149">
        <f>IF(K149&gt;0,"",VLOOKUP($A149,'1v -ostali'!$A$14:R$517,O$3,FALSE))</f>
        <v>0</v>
      </c>
      <c r="P149">
        <f>IF(K149&gt;0,"",VLOOKUP($A149,'1v -ostali'!$A$14:R$517,P$3,FALSE))</f>
        <v>0</v>
      </c>
      <c r="T149" s="44">
        <f>VLOOKUP($A149,'1v -ostali'!$A$14:AD$517,T$3,FALSE)</f>
        <v>0</v>
      </c>
      <c r="U149" s="44">
        <f>VLOOKUP($A149,'1v -ostali'!$A$14:AD$517,U$3,FALSE)</f>
        <v>0</v>
      </c>
      <c r="V149" s="44">
        <f t="shared" si="19"/>
        <v>0</v>
      </c>
      <c r="W149" s="44">
        <f>VLOOKUP($A149,'1v -ostali'!$A$14:AD$517,W$3,FALSE)/12</f>
        <v>0</v>
      </c>
      <c r="X149" s="44">
        <f>VLOOKUP($A149,'1v -ostali'!$A$14:AD$517,X$3,FALSE)</f>
        <v>0</v>
      </c>
      <c r="Y149" s="44">
        <f>VLOOKUP($A149,'1v -ostali'!$A$14:AD$517,Y$3,FALSE)</f>
        <v>0</v>
      </c>
      <c r="Z149" s="44">
        <f>VLOOKUP($A149,'1v -ostali'!$A$14:AD$517,Z$3,FALSE)</f>
        <v>0</v>
      </c>
      <c r="AA149" s="44">
        <f t="shared" si="20"/>
        <v>0</v>
      </c>
      <c r="AB149" s="44">
        <f>VLOOKUP($A149,'1v -ostali'!$A$14:AD$517,AB$3,FALSE)/12</f>
        <v>0</v>
      </c>
      <c r="AC149" s="44">
        <f>VLOOKUP($A149,'1v -ostali'!$A$14:AD$517,AC$3,FALSE)</f>
        <v>0</v>
      </c>
      <c r="AD149" s="44">
        <f>VLOOKUP($A149,'1v -ostali'!$A$14:AD$517,AD$3,FALSE)</f>
        <v>0</v>
      </c>
      <c r="AE149" s="44">
        <f>VLOOKUP($A149,'1v -ostali'!$A$14:AD$517,AE$3,FALSE)</f>
        <v>0</v>
      </c>
      <c r="AF149" s="44">
        <f t="shared" si="21"/>
        <v>0</v>
      </c>
      <c r="AG149" s="44">
        <f>VLOOKUP($A149,'1v -ostali'!$A$14:AD$517,AG$3,FALSE)/12</f>
        <v>0</v>
      </c>
      <c r="AH149" s="44">
        <f>VLOOKUP($A149,'1v -ostali'!$A$14:AD$517,AH$3,FALSE)</f>
        <v>0</v>
      </c>
      <c r="AI149" s="44">
        <f t="shared" si="22"/>
        <v>0</v>
      </c>
      <c r="AJ149" s="44">
        <f t="shared" si="23"/>
        <v>0</v>
      </c>
      <c r="AK149" s="44">
        <f>+IFERROR(AI149*(100+'1v -ostali'!$C$6)/100,"")</f>
        <v>0</v>
      </c>
      <c r="AL149" s="44">
        <f>+IFERROR(AJ149*(100+'1v -ostali'!$C$6)/100,"")</f>
        <v>0</v>
      </c>
    </row>
    <row r="150" spans="1:38">
      <c r="A150">
        <f>+IF(MAX(A$5:A149)+1&lt;=A$1,A149+1,0)</f>
        <v>0</v>
      </c>
      <c r="B150" s="249">
        <f t="shared" si="24"/>
        <v>0</v>
      </c>
      <c r="C150">
        <f t="shared" si="25"/>
        <v>0</v>
      </c>
      <c r="D150" s="419">
        <f t="shared" si="26"/>
        <v>0</v>
      </c>
      <c r="E150">
        <f>IF(A150=0,0,+VLOOKUP($A150,'1v -ostali'!$A$14:$R$517,E$3,FALSE))</f>
        <v>0</v>
      </c>
      <c r="G150">
        <f>+VLOOKUP($A150,'1v -ostali'!$A$14:$R$517,G$3,FALSE)</f>
        <v>0</v>
      </c>
      <c r="H150">
        <f>+VLOOKUP($A150,'1v -ostali'!$A$14:$R$517,H$3,FALSE)</f>
        <v>0</v>
      </c>
      <c r="I150">
        <f>+VLOOKUP($A150,'1v -ostali'!$A$14:R$517,I$3,FALSE)</f>
        <v>0</v>
      </c>
      <c r="J150">
        <f>+VLOOKUP($A150,'1v -ostali'!$A$14:R$517,J$3,FALSE)</f>
        <v>0</v>
      </c>
      <c r="K150">
        <f>+VLOOKUP($A150,'1v -ostali'!$A$14:R$517,K$3,FALSE)</f>
        <v>0</v>
      </c>
      <c r="L150" t="str">
        <f>+IF(K150&gt;0,VLOOKUP($A150,'1v -ostali'!$A$14:R$517,L$3,FALSE),"")</f>
        <v/>
      </c>
      <c r="M150" t="str">
        <f>+IF(K150&gt;0,VLOOKUP($A150,'1v -ostali'!$A$14:R$517,M$3,FALSE),"")</f>
        <v/>
      </c>
      <c r="N150">
        <f>+VLOOKUP($A150,'1v -ostali'!$A$14:R$517,K$3,FALSE)</f>
        <v>0</v>
      </c>
      <c r="O150">
        <f>IF(K150&gt;0,"",VLOOKUP($A150,'1v -ostali'!$A$14:R$517,O$3,FALSE))</f>
        <v>0</v>
      </c>
      <c r="P150">
        <f>IF(K150&gt;0,"",VLOOKUP($A150,'1v -ostali'!$A$14:R$517,P$3,FALSE))</f>
        <v>0</v>
      </c>
      <c r="T150" s="44">
        <f>VLOOKUP($A150,'1v -ostali'!$A$14:AD$517,T$3,FALSE)</f>
        <v>0</v>
      </c>
      <c r="U150" s="44">
        <f>VLOOKUP($A150,'1v -ostali'!$A$14:AD$517,U$3,FALSE)</f>
        <v>0</v>
      </c>
      <c r="V150" s="44">
        <f t="shared" si="19"/>
        <v>0</v>
      </c>
      <c r="W150" s="44">
        <f>VLOOKUP($A150,'1v -ostali'!$A$14:AD$517,W$3,FALSE)/12</f>
        <v>0</v>
      </c>
      <c r="X150" s="44">
        <f>VLOOKUP($A150,'1v -ostali'!$A$14:AD$517,X$3,FALSE)</f>
        <v>0</v>
      </c>
      <c r="Y150" s="44">
        <f>VLOOKUP($A150,'1v -ostali'!$A$14:AD$517,Y$3,FALSE)</f>
        <v>0</v>
      </c>
      <c r="Z150" s="44">
        <f>VLOOKUP($A150,'1v -ostali'!$A$14:AD$517,Z$3,FALSE)</f>
        <v>0</v>
      </c>
      <c r="AA150" s="44">
        <f t="shared" si="20"/>
        <v>0</v>
      </c>
      <c r="AB150" s="44">
        <f>VLOOKUP($A150,'1v -ostali'!$A$14:AD$517,AB$3,FALSE)/12</f>
        <v>0</v>
      </c>
      <c r="AC150" s="44">
        <f>VLOOKUP($A150,'1v -ostali'!$A$14:AD$517,AC$3,FALSE)</f>
        <v>0</v>
      </c>
      <c r="AD150" s="44">
        <f>VLOOKUP($A150,'1v -ostali'!$A$14:AD$517,AD$3,FALSE)</f>
        <v>0</v>
      </c>
      <c r="AE150" s="44">
        <f>VLOOKUP($A150,'1v -ostali'!$A$14:AD$517,AE$3,FALSE)</f>
        <v>0</v>
      </c>
      <c r="AF150" s="44">
        <f t="shared" si="21"/>
        <v>0</v>
      </c>
      <c r="AG150" s="44">
        <f>VLOOKUP($A150,'1v -ostali'!$A$14:AD$517,AG$3,FALSE)/12</f>
        <v>0</v>
      </c>
      <c r="AH150" s="44">
        <f>VLOOKUP($A150,'1v -ostali'!$A$14:AD$517,AH$3,FALSE)</f>
        <v>0</v>
      </c>
      <c r="AI150" s="44">
        <f t="shared" si="22"/>
        <v>0</v>
      </c>
      <c r="AJ150" s="44">
        <f t="shared" si="23"/>
        <v>0</v>
      </c>
      <c r="AK150" s="44">
        <f>+IFERROR(AI150*(100+'1v -ostali'!$C$6)/100,"")</f>
        <v>0</v>
      </c>
      <c r="AL150" s="44">
        <f>+IFERROR(AJ150*(100+'1v -ostali'!$C$6)/100,"")</f>
        <v>0</v>
      </c>
    </row>
    <row r="151" spans="1:38">
      <c r="A151">
        <f>+IF(MAX(A$5:A150)+1&lt;=A$1,A150+1,0)</f>
        <v>0</v>
      </c>
      <c r="B151" s="249">
        <f t="shared" si="24"/>
        <v>0</v>
      </c>
      <c r="C151">
        <f t="shared" si="25"/>
        <v>0</v>
      </c>
      <c r="D151" s="419">
        <f t="shared" si="26"/>
        <v>0</v>
      </c>
      <c r="E151">
        <f>IF(A151=0,0,+VLOOKUP($A151,'1v -ostali'!$A$14:$R$517,E$3,FALSE))</f>
        <v>0</v>
      </c>
      <c r="G151">
        <f>+VLOOKUP($A151,'1v -ostali'!$A$14:$R$517,G$3,FALSE)</f>
        <v>0</v>
      </c>
      <c r="H151">
        <f>+VLOOKUP($A151,'1v -ostali'!$A$14:$R$517,H$3,FALSE)</f>
        <v>0</v>
      </c>
      <c r="I151">
        <f>+VLOOKUP($A151,'1v -ostali'!$A$14:R$517,I$3,FALSE)</f>
        <v>0</v>
      </c>
      <c r="J151">
        <f>+VLOOKUP($A151,'1v -ostali'!$A$14:R$517,J$3,FALSE)</f>
        <v>0</v>
      </c>
      <c r="K151">
        <f>+VLOOKUP($A151,'1v -ostali'!$A$14:R$517,K$3,FALSE)</f>
        <v>0</v>
      </c>
      <c r="L151" t="str">
        <f>+IF(K151&gt;0,VLOOKUP($A151,'1v -ostali'!$A$14:R$517,L$3,FALSE),"")</f>
        <v/>
      </c>
      <c r="M151" t="str">
        <f>+IF(K151&gt;0,VLOOKUP($A151,'1v -ostali'!$A$14:R$517,M$3,FALSE),"")</f>
        <v/>
      </c>
      <c r="N151">
        <f>+VLOOKUP($A151,'1v -ostali'!$A$14:R$517,K$3,FALSE)</f>
        <v>0</v>
      </c>
      <c r="O151">
        <f>IF(K151&gt;0,"",VLOOKUP($A151,'1v -ostali'!$A$14:R$517,O$3,FALSE))</f>
        <v>0</v>
      </c>
      <c r="P151">
        <f>IF(K151&gt;0,"",VLOOKUP($A151,'1v -ostali'!$A$14:R$517,P$3,FALSE))</f>
        <v>0</v>
      </c>
      <c r="T151" s="44">
        <f>VLOOKUP($A151,'1v -ostali'!$A$14:AD$517,T$3,FALSE)</f>
        <v>0</v>
      </c>
      <c r="U151" s="44">
        <f>VLOOKUP($A151,'1v -ostali'!$A$14:AD$517,U$3,FALSE)</f>
        <v>0</v>
      </c>
      <c r="V151" s="44">
        <f t="shared" si="19"/>
        <v>0</v>
      </c>
      <c r="W151" s="44">
        <f>VLOOKUP($A151,'1v -ostali'!$A$14:AD$517,W$3,FALSE)/12</f>
        <v>0</v>
      </c>
      <c r="X151" s="44">
        <f>VLOOKUP($A151,'1v -ostali'!$A$14:AD$517,X$3,FALSE)</f>
        <v>0</v>
      </c>
      <c r="Y151" s="44">
        <f>VLOOKUP($A151,'1v -ostali'!$A$14:AD$517,Y$3,FALSE)</f>
        <v>0</v>
      </c>
      <c r="Z151" s="44">
        <f>VLOOKUP($A151,'1v -ostali'!$A$14:AD$517,Z$3,FALSE)</f>
        <v>0</v>
      </c>
      <c r="AA151" s="44">
        <f t="shared" si="20"/>
        <v>0</v>
      </c>
      <c r="AB151" s="44">
        <f>VLOOKUP($A151,'1v -ostali'!$A$14:AD$517,AB$3,FALSE)/12</f>
        <v>0</v>
      </c>
      <c r="AC151" s="44">
        <f>VLOOKUP($A151,'1v -ostali'!$A$14:AD$517,AC$3,FALSE)</f>
        <v>0</v>
      </c>
      <c r="AD151" s="44">
        <f>VLOOKUP($A151,'1v -ostali'!$A$14:AD$517,AD$3,FALSE)</f>
        <v>0</v>
      </c>
      <c r="AE151" s="44">
        <f>VLOOKUP($A151,'1v -ostali'!$A$14:AD$517,AE$3,FALSE)</f>
        <v>0</v>
      </c>
      <c r="AF151" s="44">
        <f t="shared" si="21"/>
        <v>0</v>
      </c>
      <c r="AG151" s="44">
        <f>VLOOKUP($A151,'1v -ostali'!$A$14:AD$517,AG$3,FALSE)/12</f>
        <v>0</v>
      </c>
      <c r="AH151" s="44">
        <f>VLOOKUP($A151,'1v -ostali'!$A$14:AD$517,AH$3,FALSE)</f>
        <v>0</v>
      </c>
      <c r="AI151" s="44">
        <f t="shared" si="22"/>
        <v>0</v>
      </c>
      <c r="AJ151" s="44">
        <f t="shared" si="23"/>
        <v>0</v>
      </c>
      <c r="AK151" s="44">
        <f>+IFERROR(AI151*(100+'1v -ostali'!$C$6)/100,"")</f>
        <v>0</v>
      </c>
      <c r="AL151" s="44">
        <f>+IFERROR(AJ151*(100+'1v -ostali'!$C$6)/100,"")</f>
        <v>0</v>
      </c>
    </row>
    <row r="152" spans="1:38">
      <c r="A152">
        <f>+IF(MAX(A$5:A151)+1&lt;=A$1,A151+1,0)</f>
        <v>0</v>
      </c>
      <c r="B152" s="249">
        <f t="shared" si="24"/>
        <v>0</v>
      </c>
      <c r="C152">
        <f t="shared" si="25"/>
        <v>0</v>
      </c>
      <c r="D152" s="419">
        <f t="shared" si="26"/>
        <v>0</v>
      </c>
      <c r="E152">
        <f>IF(A152=0,0,+VLOOKUP($A152,'1v -ostali'!$A$14:$R$517,E$3,FALSE))</f>
        <v>0</v>
      </c>
      <c r="G152">
        <f>+VLOOKUP($A152,'1v -ostali'!$A$14:$R$517,G$3,FALSE)</f>
        <v>0</v>
      </c>
      <c r="H152">
        <f>+VLOOKUP($A152,'1v -ostali'!$A$14:$R$517,H$3,FALSE)</f>
        <v>0</v>
      </c>
      <c r="I152">
        <f>+VLOOKUP($A152,'1v -ostali'!$A$14:R$517,I$3,FALSE)</f>
        <v>0</v>
      </c>
      <c r="J152">
        <f>+VLOOKUP($A152,'1v -ostali'!$A$14:R$517,J$3,FALSE)</f>
        <v>0</v>
      </c>
      <c r="K152">
        <f>+VLOOKUP($A152,'1v -ostali'!$A$14:R$517,K$3,FALSE)</f>
        <v>0</v>
      </c>
      <c r="L152" t="str">
        <f>+IF(K152&gt;0,VLOOKUP($A152,'1v -ostali'!$A$14:R$517,L$3,FALSE),"")</f>
        <v/>
      </c>
      <c r="M152" t="str">
        <f>+IF(K152&gt;0,VLOOKUP($A152,'1v -ostali'!$A$14:R$517,M$3,FALSE),"")</f>
        <v/>
      </c>
      <c r="N152">
        <f>+VLOOKUP($A152,'1v -ostali'!$A$14:R$517,K$3,FALSE)</f>
        <v>0</v>
      </c>
      <c r="O152">
        <f>IF(K152&gt;0,"",VLOOKUP($A152,'1v -ostali'!$A$14:R$517,O$3,FALSE))</f>
        <v>0</v>
      </c>
      <c r="P152">
        <f>IF(K152&gt;0,"",VLOOKUP($A152,'1v -ostali'!$A$14:R$517,P$3,FALSE))</f>
        <v>0</v>
      </c>
      <c r="T152" s="44">
        <f>VLOOKUP($A152,'1v -ostali'!$A$14:AD$517,T$3,FALSE)</f>
        <v>0</v>
      </c>
      <c r="U152" s="44">
        <f>VLOOKUP($A152,'1v -ostali'!$A$14:AD$517,U$3,FALSE)</f>
        <v>0</v>
      </c>
      <c r="V152" s="44">
        <f t="shared" si="19"/>
        <v>0</v>
      </c>
      <c r="W152" s="44">
        <f>VLOOKUP($A152,'1v -ostali'!$A$14:AD$517,W$3,FALSE)/12</f>
        <v>0</v>
      </c>
      <c r="X152" s="44">
        <f>VLOOKUP($A152,'1v -ostali'!$A$14:AD$517,X$3,FALSE)</f>
        <v>0</v>
      </c>
      <c r="Y152" s="44">
        <f>VLOOKUP($A152,'1v -ostali'!$A$14:AD$517,Y$3,FALSE)</f>
        <v>0</v>
      </c>
      <c r="Z152" s="44">
        <f>VLOOKUP($A152,'1v -ostali'!$A$14:AD$517,Z$3,FALSE)</f>
        <v>0</v>
      </c>
      <c r="AA152" s="44">
        <f t="shared" si="20"/>
        <v>0</v>
      </c>
      <c r="AB152" s="44">
        <f>VLOOKUP($A152,'1v -ostali'!$A$14:AD$517,AB$3,FALSE)/12</f>
        <v>0</v>
      </c>
      <c r="AC152" s="44">
        <f>VLOOKUP($A152,'1v -ostali'!$A$14:AD$517,AC$3,FALSE)</f>
        <v>0</v>
      </c>
      <c r="AD152" s="44">
        <f>VLOOKUP($A152,'1v -ostali'!$A$14:AD$517,AD$3,FALSE)</f>
        <v>0</v>
      </c>
      <c r="AE152" s="44">
        <f>VLOOKUP($A152,'1v -ostali'!$A$14:AD$517,AE$3,FALSE)</f>
        <v>0</v>
      </c>
      <c r="AF152" s="44">
        <f t="shared" si="21"/>
        <v>0</v>
      </c>
      <c r="AG152" s="44">
        <f>VLOOKUP($A152,'1v -ostali'!$A$14:AD$517,AG$3,FALSE)/12</f>
        <v>0</v>
      </c>
      <c r="AH152" s="44">
        <f>VLOOKUP($A152,'1v -ostali'!$A$14:AD$517,AH$3,FALSE)</f>
        <v>0</v>
      </c>
      <c r="AI152" s="44">
        <f t="shared" si="22"/>
        <v>0</v>
      </c>
      <c r="AJ152" s="44">
        <f t="shared" si="23"/>
        <v>0</v>
      </c>
      <c r="AK152" s="44">
        <f>+IFERROR(AI152*(100+'1v -ostali'!$C$6)/100,"")</f>
        <v>0</v>
      </c>
      <c r="AL152" s="44">
        <f>+IFERROR(AJ152*(100+'1v -ostali'!$C$6)/100,"")</f>
        <v>0</v>
      </c>
    </row>
    <row r="153" spans="1:38">
      <c r="A153">
        <f>+IF(MAX(A$5:A152)+1&lt;=A$1,A152+1,0)</f>
        <v>0</v>
      </c>
      <c r="B153" s="249">
        <f t="shared" si="24"/>
        <v>0</v>
      </c>
      <c r="C153">
        <f t="shared" si="25"/>
        <v>0</v>
      </c>
      <c r="D153" s="419">
        <f t="shared" si="26"/>
        <v>0</v>
      </c>
      <c r="E153">
        <f>IF(A153=0,0,+VLOOKUP($A153,'1v -ostali'!$A$14:$R$517,E$3,FALSE))</f>
        <v>0</v>
      </c>
      <c r="G153">
        <f>+VLOOKUP($A153,'1v -ostali'!$A$14:$R$517,G$3,FALSE)</f>
        <v>0</v>
      </c>
      <c r="H153">
        <f>+VLOOKUP($A153,'1v -ostali'!$A$14:$R$517,H$3,FALSE)</f>
        <v>0</v>
      </c>
      <c r="I153">
        <f>+VLOOKUP($A153,'1v -ostali'!$A$14:R$517,I$3,FALSE)</f>
        <v>0</v>
      </c>
      <c r="J153">
        <f>+VLOOKUP($A153,'1v -ostali'!$A$14:R$517,J$3,FALSE)</f>
        <v>0</v>
      </c>
      <c r="K153">
        <f>+VLOOKUP($A153,'1v -ostali'!$A$14:R$517,K$3,FALSE)</f>
        <v>0</v>
      </c>
      <c r="L153" t="str">
        <f>+IF(K153&gt;0,VLOOKUP($A153,'1v -ostali'!$A$14:R$517,L$3,FALSE),"")</f>
        <v/>
      </c>
      <c r="M153" t="str">
        <f>+IF(K153&gt;0,VLOOKUP($A153,'1v -ostali'!$A$14:R$517,M$3,FALSE),"")</f>
        <v/>
      </c>
      <c r="N153">
        <f>+VLOOKUP($A153,'1v -ostali'!$A$14:R$517,K$3,FALSE)</f>
        <v>0</v>
      </c>
      <c r="O153">
        <f>IF(K153&gt;0,"",VLOOKUP($A153,'1v -ostali'!$A$14:R$517,O$3,FALSE))</f>
        <v>0</v>
      </c>
      <c r="P153">
        <f>IF(K153&gt;0,"",VLOOKUP($A153,'1v -ostali'!$A$14:R$517,P$3,FALSE))</f>
        <v>0</v>
      </c>
      <c r="T153" s="44">
        <f>VLOOKUP($A153,'1v -ostali'!$A$14:AD$517,T$3,FALSE)</f>
        <v>0</v>
      </c>
      <c r="U153" s="44">
        <f>VLOOKUP($A153,'1v -ostali'!$A$14:AD$517,U$3,FALSE)</f>
        <v>0</v>
      </c>
      <c r="V153" s="44">
        <f t="shared" si="19"/>
        <v>0</v>
      </c>
      <c r="W153" s="44">
        <f>VLOOKUP($A153,'1v -ostali'!$A$14:AD$517,W$3,FALSE)/12</f>
        <v>0</v>
      </c>
      <c r="X153" s="44">
        <f>VLOOKUP($A153,'1v -ostali'!$A$14:AD$517,X$3,FALSE)</f>
        <v>0</v>
      </c>
      <c r="Y153" s="44">
        <f>VLOOKUP($A153,'1v -ostali'!$A$14:AD$517,Y$3,FALSE)</f>
        <v>0</v>
      </c>
      <c r="Z153" s="44">
        <f>VLOOKUP($A153,'1v -ostali'!$A$14:AD$517,Z$3,FALSE)</f>
        <v>0</v>
      </c>
      <c r="AA153" s="44">
        <f t="shared" si="20"/>
        <v>0</v>
      </c>
      <c r="AB153" s="44">
        <f>VLOOKUP($A153,'1v -ostali'!$A$14:AD$517,AB$3,FALSE)/12</f>
        <v>0</v>
      </c>
      <c r="AC153" s="44">
        <f>VLOOKUP($A153,'1v -ostali'!$A$14:AD$517,AC$3,FALSE)</f>
        <v>0</v>
      </c>
      <c r="AD153" s="44">
        <f>VLOOKUP($A153,'1v -ostali'!$A$14:AD$517,AD$3,FALSE)</f>
        <v>0</v>
      </c>
      <c r="AE153" s="44">
        <f>VLOOKUP($A153,'1v -ostali'!$A$14:AD$517,AE$3,FALSE)</f>
        <v>0</v>
      </c>
      <c r="AF153" s="44">
        <f t="shared" si="21"/>
        <v>0</v>
      </c>
      <c r="AG153" s="44">
        <f>VLOOKUP($A153,'1v -ostali'!$A$14:AD$517,AG$3,FALSE)/12</f>
        <v>0</v>
      </c>
      <c r="AH153" s="44">
        <f>VLOOKUP($A153,'1v -ostali'!$A$14:AD$517,AH$3,FALSE)</f>
        <v>0</v>
      </c>
      <c r="AI153" s="44">
        <f t="shared" si="22"/>
        <v>0</v>
      </c>
      <c r="AJ153" s="44">
        <f t="shared" si="23"/>
        <v>0</v>
      </c>
      <c r="AK153" s="44">
        <f>+IFERROR(AI153*(100+'1v -ostali'!$C$6)/100,"")</f>
        <v>0</v>
      </c>
      <c r="AL153" s="44">
        <f>+IFERROR(AJ153*(100+'1v -ostali'!$C$6)/100,"")</f>
        <v>0</v>
      </c>
    </row>
    <row r="154" spans="1:38">
      <c r="A154">
        <f>+IF(MAX(A$5:A153)+1&lt;=A$1,A153+1,0)</f>
        <v>0</v>
      </c>
      <c r="B154" s="249">
        <f t="shared" si="24"/>
        <v>0</v>
      </c>
      <c r="C154">
        <f t="shared" si="25"/>
        <v>0</v>
      </c>
      <c r="D154" s="419">
        <f t="shared" si="26"/>
        <v>0</v>
      </c>
      <c r="E154">
        <f>IF(A154=0,0,+VLOOKUP($A154,'1v -ostali'!$A$14:$R$517,E$3,FALSE))</f>
        <v>0</v>
      </c>
      <c r="G154">
        <f>+VLOOKUP($A154,'1v -ostali'!$A$14:$R$517,G$3,FALSE)</f>
        <v>0</v>
      </c>
      <c r="H154">
        <f>+VLOOKUP($A154,'1v -ostali'!$A$14:$R$517,H$3,FALSE)</f>
        <v>0</v>
      </c>
      <c r="I154">
        <f>+VLOOKUP($A154,'1v -ostali'!$A$14:R$517,I$3,FALSE)</f>
        <v>0</v>
      </c>
      <c r="J154">
        <f>+VLOOKUP($A154,'1v -ostali'!$A$14:R$517,J$3,FALSE)</f>
        <v>0</v>
      </c>
      <c r="K154">
        <f>+VLOOKUP($A154,'1v -ostali'!$A$14:R$517,K$3,FALSE)</f>
        <v>0</v>
      </c>
      <c r="L154" t="str">
        <f>+IF(K154&gt;0,VLOOKUP($A154,'1v -ostali'!$A$14:R$517,L$3,FALSE),"")</f>
        <v/>
      </c>
      <c r="M154" t="str">
        <f>+IF(K154&gt;0,VLOOKUP($A154,'1v -ostali'!$A$14:R$517,M$3,FALSE),"")</f>
        <v/>
      </c>
      <c r="N154">
        <f>+VLOOKUP($A154,'1v -ostali'!$A$14:R$517,K$3,FALSE)</f>
        <v>0</v>
      </c>
      <c r="O154">
        <f>IF(K154&gt;0,"",VLOOKUP($A154,'1v -ostali'!$A$14:R$517,O$3,FALSE))</f>
        <v>0</v>
      </c>
      <c r="P154">
        <f>IF(K154&gt;0,"",VLOOKUP($A154,'1v -ostali'!$A$14:R$517,P$3,FALSE))</f>
        <v>0</v>
      </c>
      <c r="T154" s="44">
        <f>VLOOKUP($A154,'1v -ostali'!$A$14:AD$517,T$3,FALSE)</f>
        <v>0</v>
      </c>
      <c r="U154" s="44">
        <f>VLOOKUP($A154,'1v -ostali'!$A$14:AD$517,U$3,FALSE)</f>
        <v>0</v>
      </c>
      <c r="V154" s="44">
        <f t="shared" si="19"/>
        <v>0</v>
      </c>
      <c r="W154" s="44">
        <f>VLOOKUP($A154,'1v -ostali'!$A$14:AD$517,W$3,FALSE)/12</f>
        <v>0</v>
      </c>
      <c r="X154" s="44">
        <f>VLOOKUP($A154,'1v -ostali'!$A$14:AD$517,X$3,FALSE)</f>
        <v>0</v>
      </c>
      <c r="Y154" s="44">
        <f>VLOOKUP($A154,'1v -ostali'!$A$14:AD$517,Y$3,FALSE)</f>
        <v>0</v>
      </c>
      <c r="Z154" s="44">
        <f>VLOOKUP($A154,'1v -ostali'!$A$14:AD$517,Z$3,FALSE)</f>
        <v>0</v>
      </c>
      <c r="AA154" s="44">
        <f t="shared" si="20"/>
        <v>0</v>
      </c>
      <c r="AB154" s="44">
        <f>VLOOKUP($A154,'1v -ostali'!$A$14:AD$517,AB$3,FALSE)/12</f>
        <v>0</v>
      </c>
      <c r="AC154" s="44">
        <f>VLOOKUP($A154,'1v -ostali'!$A$14:AD$517,AC$3,FALSE)</f>
        <v>0</v>
      </c>
      <c r="AD154" s="44">
        <f>VLOOKUP($A154,'1v -ostali'!$A$14:AD$517,AD$3,FALSE)</f>
        <v>0</v>
      </c>
      <c r="AE154" s="44">
        <f>VLOOKUP($A154,'1v -ostali'!$A$14:AD$517,AE$3,FALSE)</f>
        <v>0</v>
      </c>
      <c r="AF154" s="44">
        <f t="shared" si="21"/>
        <v>0</v>
      </c>
      <c r="AG154" s="44">
        <f>VLOOKUP($A154,'1v -ostali'!$A$14:AD$517,AG$3,FALSE)/12</f>
        <v>0</v>
      </c>
      <c r="AH154" s="44">
        <f>VLOOKUP($A154,'1v -ostali'!$A$14:AD$517,AH$3,FALSE)</f>
        <v>0</v>
      </c>
      <c r="AI154" s="44">
        <f t="shared" si="22"/>
        <v>0</v>
      </c>
      <c r="AJ154" s="44">
        <f t="shared" si="23"/>
        <v>0</v>
      </c>
      <c r="AK154" s="44">
        <f>+IFERROR(AI154*(100+'1v -ostali'!$C$6)/100,"")</f>
        <v>0</v>
      </c>
      <c r="AL154" s="44">
        <f>+IFERROR(AJ154*(100+'1v -ostali'!$C$6)/100,"")</f>
        <v>0</v>
      </c>
    </row>
    <row r="155" spans="1:38">
      <c r="A155">
        <f>+IF(MAX(A$5:A154)+1&lt;=A$1,A154+1,0)</f>
        <v>0</v>
      </c>
      <c r="B155" s="249">
        <f t="shared" si="24"/>
        <v>0</v>
      </c>
      <c r="C155">
        <f t="shared" si="25"/>
        <v>0</v>
      </c>
      <c r="D155" s="419">
        <f t="shared" si="26"/>
        <v>0</v>
      </c>
      <c r="E155">
        <f>IF(A155=0,0,+VLOOKUP($A155,'1v -ostali'!$A$14:$R$517,E$3,FALSE))</f>
        <v>0</v>
      </c>
      <c r="G155">
        <f>+VLOOKUP($A155,'1v -ostali'!$A$14:$R$517,G$3,FALSE)</f>
        <v>0</v>
      </c>
      <c r="H155">
        <f>+VLOOKUP($A155,'1v -ostali'!$A$14:$R$517,H$3,FALSE)</f>
        <v>0</v>
      </c>
      <c r="I155">
        <f>+VLOOKUP($A155,'1v -ostali'!$A$14:R$517,I$3,FALSE)</f>
        <v>0</v>
      </c>
      <c r="J155">
        <f>+VLOOKUP($A155,'1v -ostali'!$A$14:R$517,J$3,FALSE)</f>
        <v>0</v>
      </c>
      <c r="K155">
        <f>+VLOOKUP($A155,'1v -ostali'!$A$14:R$517,K$3,FALSE)</f>
        <v>0</v>
      </c>
      <c r="L155" t="str">
        <f>+IF(K155&gt;0,VLOOKUP($A155,'1v -ostali'!$A$14:R$517,L$3,FALSE),"")</f>
        <v/>
      </c>
      <c r="M155" t="str">
        <f>+IF(K155&gt;0,VLOOKUP($A155,'1v -ostali'!$A$14:R$517,M$3,FALSE),"")</f>
        <v/>
      </c>
      <c r="N155">
        <f>+VLOOKUP($A155,'1v -ostali'!$A$14:R$517,K$3,FALSE)</f>
        <v>0</v>
      </c>
      <c r="O155">
        <f>IF(K155&gt;0,"",VLOOKUP($A155,'1v -ostali'!$A$14:R$517,O$3,FALSE))</f>
        <v>0</v>
      </c>
      <c r="P155">
        <f>IF(K155&gt;0,"",VLOOKUP($A155,'1v -ostali'!$A$14:R$517,P$3,FALSE))</f>
        <v>0</v>
      </c>
      <c r="T155" s="44">
        <f>VLOOKUP($A155,'1v -ostali'!$A$14:AD$517,T$3,FALSE)</f>
        <v>0</v>
      </c>
      <c r="U155" s="44">
        <f>VLOOKUP($A155,'1v -ostali'!$A$14:AD$517,U$3,FALSE)</f>
        <v>0</v>
      </c>
      <c r="V155" s="44">
        <f t="shared" si="19"/>
        <v>0</v>
      </c>
      <c r="W155" s="44">
        <f>VLOOKUP($A155,'1v -ostali'!$A$14:AD$517,W$3,FALSE)/12</f>
        <v>0</v>
      </c>
      <c r="X155" s="44">
        <f>VLOOKUP($A155,'1v -ostali'!$A$14:AD$517,X$3,FALSE)</f>
        <v>0</v>
      </c>
      <c r="Y155" s="44">
        <f>VLOOKUP($A155,'1v -ostali'!$A$14:AD$517,Y$3,FALSE)</f>
        <v>0</v>
      </c>
      <c r="Z155" s="44">
        <f>VLOOKUP($A155,'1v -ostali'!$A$14:AD$517,Z$3,FALSE)</f>
        <v>0</v>
      </c>
      <c r="AA155" s="44">
        <f t="shared" si="20"/>
        <v>0</v>
      </c>
      <c r="AB155" s="44">
        <f>VLOOKUP($A155,'1v -ostali'!$A$14:AD$517,AB$3,FALSE)/12</f>
        <v>0</v>
      </c>
      <c r="AC155" s="44">
        <f>VLOOKUP($A155,'1v -ostali'!$A$14:AD$517,AC$3,FALSE)</f>
        <v>0</v>
      </c>
      <c r="AD155" s="44">
        <f>VLOOKUP($A155,'1v -ostali'!$A$14:AD$517,AD$3,FALSE)</f>
        <v>0</v>
      </c>
      <c r="AE155" s="44">
        <f>VLOOKUP($A155,'1v -ostali'!$A$14:AD$517,AE$3,FALSE)</f>
        <v>0</v>
      </c>
      <c r="AF155" s="44">
        <f t="shared" si="21"/>
        <v>0</v>
      </c>
      <c r="AG155" s="44">
        <f>VLOOKUP($A155,'1v -ostali'!$A$14:AD$517,AG$3,FALSE)/12</f>
        <v>0</v>
      </c>
      <c r="AH155" s="44">
        <f>VLOOKUP($A155,'1v -ostali'!$A$14:AD$517,AH$3,FALSE)</f>
        <v>0</v>
      </c>
      <c r="AI155" s="44">
        <f t="shared" si="22"/>
        <v>0</v>
      </c>
      <c r="AJ155" s="44">
        <f t="shared" si="23"/>
        <v>0</v>
      </c>
      <c r="AK155" s="44">
        <f>+IFERROR(AI155*(100+'1v -ostali'!$C$6)/100,"")</f>
        <v>0</v>
      </c>
      <c r="AL155" s="44">
        <f>+IFERROR(AJ155*(100+'1v -ostali'!$C$6)/100,"")</f>
        <v>0</v>
      </c>
    </row>
    <row r="156" spans="1:38">
      <c r="A156">
        <f>+IF(MAX(A$5:A155)+1&lt;=A$1,A155+1,0)</f>
        <v>0</v>
      </c>
      <c r="B156" s="249">
        <f t="shared" si="24"/>
        <v>0</v>
      </c>
      <c r="C156">
        <f t="shared" si="25"/>
        <v>0</v>
      </c>
      <c r="D156" s="419">
        <f t="shared" si="26"/>
        <v>0</v>
      </c>
      <c r="E156">
        <f>IF(A156=0,0,+VLOOKUP($A156,'1v -ostali'!$A$14:$R$517,E$3,FALSE))</f>
        <v>0</v>
      </c>
      <c r="G156">
        <f>+VLOOKUP($A156,'1v -ostali'!$A$14:$R$517,G$3,FALSE)</f>
        <v>0</v>
      </c>
      <c r="H156">
        <f>+VLOOKUP($A156,'1v -ostali'!$A$14:$R$517,H$3,FALSE)</f>
        <v>0</v>
      </c>
      <c r="I156">
        <f>+VLOOKUP($A156,'1v -ostali'!$A$14:R$517,I$3,FALSE)</f>
        <v>0</v>
      </c>
      <c r="J156">
        <f>+VLOOKUP($A156,'1v -ostali'!$A$14:R$517,J$3,FALSE)</f>
        <v>0</v>
      </c>
      <c r="K156">
        <f>+VLOOKUP($A156,'1v -ostali'!$A$14:R$517,K$3,FALSE)</f>
        <v>0</v>
      </c>
      <c r="L156" t="str">
        <f>+IF(K156&gt;0,VLOOKUP($A156,'1v -ostali'!$A$14:R$517,L$3,FALSE),"")</f>
        <v/>
      </c>
      <c r="M156" t="str">
        <f>+IF(K156&gt;0,VLOOKUP($A156,'1v -ostali'!$A$14:R$517,M$3,FALSE),"")</f>
        <v/>
      </c>
      <c r="N156">
        <f>+VLOOKUP($A156,'1v -ostali'!$A$14:R$517,K$3,FALSE)</f>
        <v>0</v>
      </c>
      <c r="O156">
        <f>IF(K156&gt;0,"",VLOOKUP($A156,'1v -ostali'!$A$14:R$517,O$3,FALSE))</f>
        <v>0</v>
      </c>
      <c r="P156">
        <f>IF(K156&gt;0,"",VLOOKUP($A156,'1v -ostali'!$A$14:R$517,P$3,FALSE))</f>
        <v>0</v>
      </c>
      <c r="T156" s="44">
        <f>VLOOKUP($A156,'1v -ostali'!$A$14:AD$517,T$3,FALSE)</f>
        <v>0</v>
      </c>
      <c r="U156" s="44">
        <f>VLOOKUP($A156,'1v -ostali'!$A$14:AD$517,U$3,FALSE)</f>
        <v>0</v>
      </c>
      <c r="V156" s="44">
        <f t="shared" si="19"/>
        <v>0</v>
      </c>
      <c r="W156" s="44">
        <f>VLOOKUP($A156,'1v -ostali'!$A$14:AD$517,W$3,FALSE)/12</f>
        <v>0</v>
      </c>
      <c r="X156" s="44">
        <f>VLOOKUP($A156,'1v -ostali'!$A$14:AD$517,X$3,FALSE)</f>
        <v>0</v>
      </c>
      <c r="Y156" s="44">
        <f>VLOOKUP($A156,'1v -ostali'!$A$14:AD$517,Y$3,FALSE)</f>
        <v>0</v>
      </c>
      <c r="Z156" s="44">
        <f>VLOOKUP($A156,'1v -ostali'!$A$14:AD$517,Z$3,FALSE)</f>
        <v>0</v>
      </c>
      <c r="AA156" s="44">
        <f t="shared" si="20"/>
        <v>0</v>
      </c>
      <c r="AB156" s="44">
        <f>VLOOKUP($A156,'1v -ostali'!$A$14:AD$517,AB$3,FALSE)/12</f>
        <v>0</v>
      </c>
      <c r="AC156" s="44">
        <f>VLOOKUP($A156,'1v -ostali'!$A$14:AD$517,AC$3,FALSE)</f>
        <v>0</v>
      </c>
      <c r="AD156" s="44">
        <f>VLOOKUP($A156,'1v -ostali'!$A$14:AD$517,AD$3,FALSE)</f>
        <v>0</v>
      </c>
      <c r="AE156" s="44">
        <f>VLOOKUP($A156,'1v -ostali'!$A$14:AD$517,AE$3,FALSE)</f>
        <v>0</v>
      </c>
      <c r="AF156" s="44">
        <f t="shared" si="21"/>
        <v>0</v>
      </c>
      <c r="AG156" s="44">
        <f>VLOOKUP($A156,'1v -ostali'!$A$14:AD$517,AG$3,FALSE)/12</f>
        <v>0</v>
      </c>
      <c r="AH156" s="44">
        <f>VLOOKUP($A156,'1v -ostali'!$A$14:AD$517,AH$3,FALSE)</f>
        <v>0</v>
      </c>
      <c r="AI156" s="44">
        <f t="shared" si="22"/>
        <v>0</v>
      </c>
      <c r="AJ156" s="44">
        <f t="shared" si="23"/>
        <v>0</v>
      </c>
      <c r="AK156" s="44">
        <f>+IFERROR(AI156*(100+'1v -ostali'!$C$6)/100,"")</f>
        <v>0</v>
      </c>
      <c r="AL156" s="44">
        <f>+IFERROR(AJ156*(100+'1v -ostali'!$C$6)/100,"")</f>
        <v>0</v>
      </c>
    </row>
    <row r="157" spans="1:38">
      <c r="A157">
        <f>+IF(MAX(A$5:A156)+1&lt;=A$1,A156+1,0)</f>
        <v>0</v>
      </c>
      <c r="B157" s="249">
        <f t="shared" si="24"/>
        <v>0</v>
      </c>
      <c r="C157">
        <f t="shared" si="25"/>
        <v>0</v>
      </c>
      <c r="D157" s="419">
        <f t="shared" si="26"/>
        <v>0</v>
      </c>
      <c r="E157">
        <f>IF(A157=0,0,+VLOOKUP($A157,'1v -ostali'!$A$14:$R$517,E$3,FALSE))</f>
        <v>0</v>
      </c>
      <c r="G157">
        <f>+VLOOKUP($A157,'1v -ostali'!$A$14:$R$517,G$3,FALSE)</f>
        <v>0</v>
      </c>
      <c r="H157">
        <f>+VLOOKUP($A157,'1v -ostali'!$A$14:$R$517,H$3,FALSE)</f>
        <v>0</v>
      </c>
      <c r="I157">
        <f>+VLOOKUP($A157,'1v -ostali'!$A$14:R$517,I$3,FALSE)</f>
        <v>0</v>
      </c>
      <c r="J157">
        <f>+VLOOKUP($A157,'1v -ostali'!$A$14:R$517,J$3,FALSE)</f>
        <v>0</v>
      </c>
      <c r="K157">
        <f>+VLOOKUP($A157,'1v -ostali'!$A$14:R$517,K$3,FALSE)</f>
        <v>0</v>
      </c>
      <c r="L157" t="str">
        <f>+IF(K157&gt;0,VLOOKUP($A157,'1v -ostali'!$A$14:R$517,L$3,FALSE),"")</f>
        <v/>
      </c>
      <c r="M157" t="str">
        <f>+IF(K157&gt;0,VLOOKUP($A157,'1v -ostali'!$A$14:R$517,M$3,FALSE),"")</f>
        <v/>
      </c>
      <c r="N157">
        <f>+VLOOKUP($A157,'1v -ostali'!$A$14:R$517,K$3,FALSE)</f>
        <v>0</v>
      </c>
      <c r="O157">
        <f>IF(K157&gt;0,"",VLOOKUP($A157,'1v -ostali'!$A$14:R$517,O$3,FALSE))</f>
        <v>0</v>
      </c>
      <c r="P157">
        <f>IF(K157&gt;0,"",VLOOKUP($A157,'1v -ostali'!$A$14:R$517,P$3,FALSE))</f>
        <v>0</v>
      </c>
      <c r="T157" s="44">
        <f>VLOOKUP($A157,'1v -ostali'!$A$14:AD$517,T$3,FALSE)</f>
        <v>0</v>
      </c>
      <c r="U157" s="44">
        <f>VLOOKUP($A157,'1v -ostali'!$A$14:AD$517,U$3,FALSE)</f>
        <v>0</v>
      </c>
      <c r="V157" s="44">
        <f t="shared" si="19"/>
        <v>0</v>
      </c>
      <c r="W157" s="44">
        <f>VLOOKUP($A157,'1v -ostali'!$A$14:AD$517,W$3,FALSE)/12</f>
        <v>0</v>
      </c>
      <c r="X157" s="44">
        <f>VLOOKUP($A157,'1v -ostali'!$A$14:AD$517,X$3,FALSE)</f>
        <v>0</v>
      </c>
      <c r="Y157" s="44">
        <f>VLOOKUP($A157,'1v -ostali'!$A$14:AD$517,Y$3,FALSE)</f>
        <v>0</v>
      </c>
      <c r="Z157" s="44">
        <f>VLOOKUP($A157,'1v -ostali'!$A$14:AD$517,Z$3,FALSE)</f>
        <v>0</v>
      </c>
      <c r="AA157" s="44">
        <f t="shared" si="20"/>
        <v>0</v>
      </c>
      <c r="AB157" s="44">
        <f>VLOOKUP($A157,'1v -ostali'!$A$14:AD$517,AB$3,FALSE)/12</f>
        <v>0</v>
      </c>
      <c r="AC157" s="44">
        <f>VLOOKUP($A157,'1v -ostali'!$A$14:AD$517,AC$3,FALSE)</f>
        <v>0</v>
      </c>
      <c r="AD157" s="44">
        <f>VLOOKUP($A157,'1v -ostali'!$A$14:AD$517,AD$3,FALSE)</f>
        <v>0</v>
      </c>
      <c r="AE157" s="44">
        <f>VLOOKUP($A157,'1v -ostali'!$A$14:AD$517,AE$3,FALSE)</f>
        <v>0</v>
      </c>
      <c r="AF157" s="44">
        <f t="shared" si="21"/>
        <v>0</v>
      </c>
      <c r="AG157" s="44">
        <f>VLOOKUP($A157,'1v -ostali'!$A$14:AD$517,AG$3,FALSE)/12</f>
        <v>0</v>
      </c>
      <c r="AH157" s="44">
        <f>VLOOKUP($A157,'1v -ostali'!$A$14:AD$517,AH$3,FALSE)</f>
        <v>0</v>
      </c>
      <c r="AI157" s="44">
        <f t="shared" si="22"/>
        <v>0</v>
      </c>
      <c r="AJ157" s="44">
        <f t="shared" si="23"/>
        <v>0</v>
      </c>
      <c r="AK157" s="44">
        <f>+IFERROR(AI157*(100+'1v -ostali'!$C$6)/100,"")</f>
        <v>0</v>
      </c>
      <c r="AL157" s="44">
        <f>+IFERROR(AJ157*(100+'1v -ostali'!$C$6)/100,"")</f>
        <v>0</v>
      </c>
    </row>
    <row r="158" spans="1:38">
      <c r="A158">
        <f>+IF(MAX(A$5:A157)+1&lt;=A$1,A157+1,0)</f>
        <v>0</v>
      </c>
      <c r="B158" s="249">
        <f t="shared" si="24"/>
        <v>0</v>
      </c>
      <c r="C158">
        <f t="shared" si="25"/>
        <v>0</v>
      </c>
      <c r="D158" s="419">
        <f t="shared" si="26"/>
        <v>0</v>
      </c>
      <c r="E158">
        <f>IF(A158=0,0,+VLOOKUP($A158,'1v -ostali'!$A$14:$R$517,E$3,FALSE))</f>
        <v>0</v>
      </c>
      <c r="G158">
        <f>+VLOOKUP($A158,'1v -ostali'!$A$14:$R$517,G$3,FALSE)</f>
        <v>0</v>
      </c>
      <c r="H158">
        <f>+VLOOKUP($A158,'1v -ostali'!$A$14:$R$517,H$3,FALSE)</f>
        <v>0</v>
      </c>
      <c r="I158">
        <f>+VLOOKUP($A158,'1v -ostali'!$A$14:R$517,I$3,FALSE)</f>
        <v>0</v>
      </c>
      <c r="J158">
        <f>+VLOOKUP($A158,'1v -ostali'!$A$14:R$517,J$3,FALSE)</f>
        <v>0</v>
      </c>
      <c r="K158">
        <f>+VLOOKUP($A158,'1v -ostali'!$A$14:R$517,K$3,FALSE)</f>
        <v>0</v>
      </c>
      <c r="L158" t="str">
        <f>+IF(K158&gt;0,VLOOKUP($A158,'1v -ostali'!$A$14:R$517,L$3,FALSE),"")</f>
        <v/>
      </c>
      <c r="M158" t="str">
        <f>+IF(K158&gt;0,VLOOKUP($A158,'1v -ostali'!$A$14:R$517,M$3,FALSE),"")</f>
        <v/>
      </c>
      <c r="N158">
        <f>+VLOOKUP($A158,'1v -ostali'!$A$14:R$517,K$3,FALSE)</f>
        <v>0</v>
      </c>
      <c r="O158">
        <f>IF(K158&gt;0,"",VLOOKUP($A158,'1v -ostali'!$A$14:R$517,O$3,FALSE))</f>
        <v>0</v>
      </c>
      <c r="P158">
        <f>IF(K158&gt;0,"",VLOOKUP($A158,'1v -ostali'!$A$14:R$517,P$3,FALSE))</f>
        <v>0</v>
      </c>
      <c r="T158" s="44">
        <f>VLOOKUP($A158,'1v -ostali'!$A$14:AD$517,T$3,FALSE)</f>
        <v>0</v>
      </c>
      <c r="U158" s="44">
        <f>VLOOKUP($A158,'1v -ostali'!$A$14:AD$517,U$3,FALSE)</f>
        <v>0</v>
      </c>
      <c r="V158" s="44">
        <f t="shared" si="19"/>
        <v>0</v>
      </c>
      <c r="W158" s="44">
        <f>VLOOKUP($A158,'1v -ostali'!$A$14:AD$517,W$3,FALSE)/12</f>
        <v>0</v>
      </c>
      <c r="X158" s="44">
        <f>VLOOKUP($A158,'1v -ostali'!$A$14:AD$517,X$3,FALSE)</f>
        <v>0</v>
      </c>
      <c r="Y158" s="44">
        <f>VLOOKUP($A158,'1v -ostali'!$A$14:AD$517,Y$3,FALSE)</f>
        <v>0</v>
      </c>
      <c r="Z158" s="44">
        <f>VLOOKUP($A158,'1v -ostali'!$A$14:AD$517,Z$3,FALSE)</f>
        <v>0</v>
      </c>
      <c r="AA158" s="44">
        <f t="shared" si="20"/>
        <v>0</v>
      </c>
      <c r="AB158" s="44">
        <f>VLOOKUP($A158,'1v -ostali'!$A$14:AD$517,AB$3,FALSE)/12</f>
        <v>0</v>
      </c>
      <c r="AC158" s="44">
        <f>VLOOKUP($A158,'1v -ostali'!$A$14:AD$517,AC$3,FALSE)</f>
        <v>0</v>
      </c>
      <c r="AD158" s="44">
        <f>VLOOKUP($A158,'1v -ostali'!$A$14:AD$517,AD$3,FALSE)</f>
        <v>0</v>
      </c>
      <c r="AE158" s="44">
        <f>VLOOKUP($A158,'1v -ostali'!$A$14:AD$517,AE$3,FALSE)</f>
        <v>0</v>
      </c>
      <c r="AF158" s="44">
        <f t="shared" si="21"/>
        <v>0</v>
      </c>
      <c r="AG158" s="44">
        <f>VLOOKUP($A158,'1v -ostali'!$A$14:AD$517,AG$3,FALSE)/12</f>
        <v>0</v>
      </c>
      <c r="AH158" s="44">
        <f>VLOOKUP($A158,'1v -ostali'!$A$14:AD$517,AH$3,FALSE)</f>
        <v>0</v>
      </c>
      <c r="AI158" s="44">
        <f t="shared" si="22"/>
        <v>0</v>
      </c>
      <c r="AJ158" s="44">
        <f t="shared" si="23"/>
        <v>0</v>
      </c>
      <c r="AK158" s="44">
        <f>+IFERROR(AI158*(100+'1v -ostali'!$C$6)/100,"")</f>
        <v>0</v>
      </c>
      <c r="AL158" s="44">
        <f>+IFERROR(AJ158*(100+'1v -ostali'!$C$6)/100,"")</f>
        <v>0</v>
      </c>
    </row>
    <row r="159" spans="1:38">
      <c r="A159">
        <f>+IF(MAX(A$5:A158)+1&lt;=A$1,A158+1,0)</f>
        <v>0</v>
      </c>
      <c r="B159" s="249">
        <f t="shared" si="24"/>
        <v>0</v>
      </c>
      <c r="C159">
        <f t="shared" si="25"/>
        <v>0</v>
      </c>
      <c r="D159" s="419">
        <f t="shared" si="26"/>
        <v>0</v>
      </c>
      <c r="E159">
        <f>IF(A159=0,0,+VLOOKUP($A159,'1v -ostali'!$A$14:$R$517,E$3,FALSE))</f>
        <v>0</v>
      </c>
      <c r="G159">
        <f>+VLOOKUP($A159,'1v -ostali'!$A$14:$R$517,G$3,FALSE)</f>
        <v>0</v>
      </c>
      <c r="H159">
        <f>+VLOOKUP($A159,'1v -ostali'!$A$14:$R$517,H$3,FALSE)</f>
        <v>0</v>
      </c>
      <c r="I159">
        <f>+VLOOKUP($A159,'1v -ostali'!$A$14:R$517,I$3,FALSE)</f>
        <v>0</v>
      </c>
      <c r="J159">
        <f>+VLOOKUP($A159,'1v -ostali'!$A$14:R$517,J$3,FALSE)</f>
        <v>0</v>
      </c>
      <c r="K159">
        <f>+VLOOKUP($A159,'1v -ostali'!$A$14:R$517,K$3,FALSE)</f>
        <v>0</v>
      </c>
      <c r="L159" t="str">
        <f>+IF(K159&gt;0,VLOOKUP($A159,'1v -ostali'!$A$14:R$517,L$3,FALSE),"")</f>
        <v/>
      </c>
      <c r="M159" t="str">
        <f>+IF(K159&gt;0,VLOOKUP($A159,'1v -ostali'!$A$14:R$517,M$3,FALSE),"")</f>
        <v/>
      </c>
      <c r="N159">
        <f>+VLOOKUP($A159,'1v -ostali'!$A$14:R$517,K$3,FALSE)</f>
        <v>0</v>
      </c>
      <c r="O159">
        <f>IF(K159&gt;0,"",VLOOKUP($A159,'1v -ostali'!$A$14:R$517,O$3,FALSE))</f>
        <v>0</v>
      </c>
      <c r="P159">
        <f>IF(K159&gt;0,"",VLOOKUP($A159,'1v -ostali'!$A$14:R$517,P$3,FALSE))</f>
        <v>0</v>
      </c>
      <c r="T159" s="44">
        <f>VLOOKUP($A159,'1v -ostali'!$A$14:AD$517,T$3,FALSE)</f>
        <v>0</v>
      </c>
      <c r="U159" s="44">
        <f>VLOOKUP($A159,'1v -ostali'!$A$14:AD$517,U$3,FALSE)</f>
        <v>0</v>
      </c>
      <c r="V159" s="44">
        <f t="shared" si="19"/>
        <v>0</v>
      </c>
      <c r="W159" s="44">
        <f>VLOOKUP($A159,'1v -ostali'!$A$14:AD$517,W$3,FALSE)/12</f>
        <v>0</v>
      </c>
      <c r="X159" s="44">
        <f>VLOOKUP($A159,'1v -ostali'!$A$14:AD$517,X$3,FALSE)</f>
        <v>0</v>
      </c>
      <c r="Y159" s="44">
        <f>VLOOKUP($A159,'1v -ostali'!$A$14:AD$517,Y$3,FALSE)</f>
        <v>0</v>
      </c>
      <c r="Z159" s="44">
        <f>VLOOKUP($A159,'1v -ostali'!$A$14:AD$517,Z$3,FALSE)</f>
        <v>0</v>
      </c>
      <c r="AA159" s="44">
        <f t="shared" si="20"/>
        <v>0</v>
      </c>
      <c r="AB159" s="44">
        <f>VLOOKUP($A159,'1v -ostali'!$A$14:AD$517,AB$3,FALSE)/12</f>
        <v>0</v>
      </c>
      <c r="AC159" s="44">
        <f>VLOOKUP($A159,'1v -ostali'!$A$14:AD$517,AC$3,FALSE)</f>
        <v>0</v>
      </c>
      <c r="AD159" s="44">
        <f>VLOOKUP($A159,'1v -ostali'!$A$14:AD$517,AD$3,FALSE)</f>
        <v>0</v>
      </c>
      <c r="AE159" s="44">
        <f>VLOOKUP($A159,'1v -ostali'!$A$14:AD$517,AE$3,FALSE)</f>
        <v>0</v>
      </c>
      <c r="AF159" s="44">
        <f t="shared" si="21"/>
        <v>0</v>
      </c>
      <c r="AG159" s="44">
        <f>VLOOKUP($A159,'1v -ostali'!$A$14:AD$517,AG$3,FALSE)/12</f>
        <v>0</v>
      </c>
      <c r="AH159" s="44">
        <f>VLOOKUP($A159,'1v -ostali'!$A$14:AD$517,AH$3,FALSE)</f>
        <v>0</v>
      </c>
      <c r="AI159" s="44">
        <f t="shared" si="22"/>
        <v>0</v>
      </c>
      <c r="AJ159" s="44">
        <f t="shared" si="23"/>
        <v>0</v>
      </c>
      <c r="AK159" s="44">
        <f>+IFERROR(AI159*(100+'1v -ostali'!$C$6)/100,"")</f>
        <v>0</v>
      </c>
      <c r="AL159" s="44">
        <f>+IFERROR(AJ159*(100+'1v -ostali'!$C$6)/100,"")</f>
        <v>0</v>
      </c>
    </row>
    <row r="160" spans="1:38">
      <c r="A160">
        <f>+IF(MAX(A$5:A159)+1&lt;=A$1,A159+1,0)</f>
        <v>0</v>
      </c>
      <c r="B160" s="249">
        <f t="shared" si="24"/>
        <v>0</v>
      </c>
      <c r="C160">
        <f t="shared" si="25"/>
        <v>0</v>
      </c>
      <c r="D160" s="419">
        <f t="shared" si="26"/>
        <v>0</v>
      </c>
      <c r="E160">
        <f>IF(A160=0,0,+VLOOKUP($A160,'1v -ostali'!$A$14:$R$517,E$3,FALSE))</f>
        <v>0</v>
      </c>
      <c r="G160">
        <f>+VLOOKUP($A160,'1v -ostali'!$A$14:$R$517,G$3,FALSE)</f>
        <v>0</v>
      </c>
      <c r="H160">
        <f>+VLOOKUP($A160,'1v -ostali'!$A$14:$R$517,H$3,FALSE)</f>
        <v>0</v>
      </c>
      <c r="I160">
        <f>+VLOOKUP($A160,'1v -ostali'!$A$14:R$517,I$3,FALSE)</f>
        <v>0</v>
      </c>
      <c r="J160">
        <f>+VLOOKUP($A160,'1v -ostali'!$A$14:R$517,J$3,FALSE)</f>
        <v>0</v>
      </c>
      <c r="K160">
        <f>+VLOOKUP($A160,'1v -ostali'!$A$14:R$517,K$3,FALSE)</f>
        <v>0</v>
      </c>
      <c r="L160" t="str">
        <f>+IF(K160&gt;0,VLOOKUP($A160,'1v -ostali'!$A$14:R$517,L$3,FALSE),"")</f>
        <v/>
      </c>
      <c r="M160" t="str">
        <f>+IF(K160&gt;0,VLOOKUP($A160,'1v -ostali'!$A$14:R$517,M$3,FALSE),"")</f>
        <v/>
      </c>
      <c r="N160">
        <f>+VLOOKUP($A160,'1v -ostali'!$A$14:R$517,K$3,FALSE)</f>
        <v>0</v>
      </c>
      <c r="O160">
        <f>IF(K160&gt;0,"",VLOOKUP($A160,'1v -ostali'!$A$14:R$517,O$3,FALSE))</f>
        <v>0</v>
      </c>
      <c r="P160">
        <f>IF(K160&gt;0,"",VLOOKUP($A160,'1v -ostali'!$A$14:R$517,P$3,FALSE))</f>
        <v>0</v>
      </c>
      <c r="T160" s="44">
        <f>VLOOKUP($A160,'1v -ostali'!$A$14:AD$517,T$3,FALSE)</f>
        <v>0</v>
      </c>
      <c r="U160" s="44">
        <f>VLOOKUP($A160,'1v -ostali'!$A$14:AD$517,U$3,FALSE)</f>
        <v>0</v>
      </c>
      <c r="V160" s="44">
        <f t="shared" si="19"/>
        <v>0</v>
      </c>
      <c r="W160" s="44">
        <f>VLOOKUP($A160,'1v -ostali'!$A$14:AD$517,W$3,FALSE)/12</f>
        <v>0</v>
      </c>
      <c r="X160" s="44">
        <f>VLOOKUP($A160,'1v -ostali'!$A$14:AD$517,X$3,FALSE)</f>
        <v>0</v>
      </c>
      <c r="Y160" s="44">
        <f>VLOOKUP($A160,'1v -ostali'!$A$14:AD$517,Y$3,FALSE)</f>
        <v>0</v>
      </c>
      <c r="Z160" s="44">
        <f>VLOOKUP($A160,'1v -ostali'!$A$14:AD$517,Z$3,FALSE)</f>
        <v>0</v>
      </c>
      <c r="AA160" s="44">
        <f t="shared" si="20"/>
        <v>0</v>
      </c>
      <c r="AB160" s="44">
        <f>VLOOKUP($A160,'1v -ostali'!$A$14:AD$517,AB$3,FALSE)/12</f>
        <v>0</v>
      </c>
      <c r="AC160" s="44">
        <f>VLOOKUP($A160,'1v -ostali'!$A$14:AD$517,AC$3,FALSE)</f>
        <v>0</v>
      </c>
      <c r="AD160" s="44">
        <f>VLOOKUP($A160,'1v -ostali'!$A$14:AD$517,AD$3,FALSE)</f>
        <v>0</v>
      </c>
      <c r="AE160" s="44">
        <f>VLOOKUP($A160,'1v -ostali'!$A$14:AD$517,AE$3,FALSE)</f>
        <v>0</v>
      </c>
      <c r="AF160" s="44">
        <f t="shared" si="21"/>
        <v>0</v>
      </c>
      <c r="AG160" s="44">
        <f>VLOOKUP($A160,'1v -ostali'!$A$14:AD$517,AG$3,FALSE)/12</f>
        <v>0</v>
      </c>
      <c r="AH160" s="44">
        <f>VLOOKUP($A160,'1v -ostali'!$A$14:AD$517,AH$3,FALSE)</f>
        <v>0</v>
      </c>
      <c r="AI160" s="44">
        <f t="shared" si="22"/>
        <v>0</v>
      </c>
      <c r="AJ160" s="44">
        <f t="shared" si="23"/>
        <v>0</v>
      </c>
      <c r="AK160" s="44">
        <f>+IFERROR(AI160*(100+'1v -ostali'!$C$6)/100,"")</f>
        <v>0</v>
      </c>
      <c r="AL160" s="44">
        <f>+IFERROR(AJ160*(100+'1v -ostali'!$C$6)/100,"")</f>
        <v>0</v>
      </c>
    </row>
    <row r="161" spans="1:38">
      <c r="A161">
        <f>+IF(MAX(A$5:A160)+1&lt;=A$1,A160+1,0)</f>
        <v>0</v>
      </c>
      <c r="B161" s="249">
        <f t="shared" si="24"/>
        <v>0</v>
      </c>
      <c r="C161">
        <f t="shared" si="25"/>
        <v>0</v>
      </c>
      <c r="D161" s="419">
        <f t="shared" si="26"/>
        <v>0</v>
      </c>
      <c r="E161">
        <f>IF(A161=0,0,+VLOOKUP($A161,'1v -ostali'!$A$14:$R$517,E$3,FALSE))</f>
        <v>0</v>
      </c>
      <c r="G161">
        <f>+VLOOKUP($A161,'1v -ostali'!$A$14:$R$517,G$3,FALSE)</f>
        <v>0</v>
      </c>
      <c r="H161">
        <f>+VLOOKUP($A161,'1v -ostali'!$A$14:$R$517,H$3,FALSE)</f>
        <v>0</v>
      </c>
      <c r="I161">
        <f>+VLOOKUP($A161,'1v -ostali'!$A$14:R$517,I$3,FALSE)</f>
        <v>0</v>
      </c>
      <c r="J161">
        <f>+VLOOKUP($A161,'1v -ostali'!$A$14:R$517,J$3,FALSE)</f>
        <v>0</v>
      </c>
      <c r="K161">
        <f>+VLOOKUP($A161,'1v -ostali'!$A$14:R$517,K$3,FALSE)</f>
        <v>0</v>
      </c>
      <c r="L161" t="str">
        <f>+IF(K161&gt;0,VLOOKUP($A161,'1v -ostali'!$A$14:R$517,L$3,FALSE),"")</f>
        <v/>
      </c>
      <c r="M161" t="str">
        <f>+IF(K161&gt;0,VLOOKUP($A161,'1v -ostali'!$A$14:R$517,M$3,FALSE),"")</f>
        <v/>
      </c>
      <c r="N161">
        <f>+VLOOKUP($A161,'1v -ostali'!$A$14:R$517,K$3,FALSE)</f>
        <v>0</v>
      </c>
      <c r="O161">
        <f>IF(K161&gt;0,"",VLOOKUP($A161,'1v -ostali'!$A$14:R$517,O$3,FALSE))</f>
        <v>0</v>
      </c>
      <c r="P161">
        <f>IF(K161&gt;0,"",VLOOKUP($A161,'1v -ostali'!$A$14:R$517,P$3,FALSE))</f>
        <v>0</v>
      </c>
      <c r="T161" s="44">
        <f>VLOOKUP($A161,'1v -ostali'!$A$14:AD$517,T$3,FALSE)</f>
        <v>0</v>
      </c>
      <c r="U161" s="44">
        <f>VLOOKUP($A161,'1v -ostali'!$A$14:AD$517,U$3,FALSE)</f>
        <v>0</v>
      </c>
      <c r="V161" s="44">
        <f t="shared" si="19"/>
        <v>0</v>
      </c>
      <c r="W161" s="44">
        <f>VLOOKUP($A161,'1v -ostali'!$A$14:AD$517,W$3,FALSE)/12</f>
        <v>0</v>
      </c>
      <c r="X161" s="44">
        <f>VLOOKUP($A161,'1v -ostali'!$A$14:AD$517,X$3,FALSE)</f>
        <v>0</v>
      </c>
      <c r="Y161" s="44">
        <f>VLOOKUP($A161,'1v -ostali'!$A$14:AD$517,Y$3,FALSE)</f>
        <v>0</v>
      </c>
      <c r="Z161" s="44">
        <f>VLOOKUP($A161,'1v -ostali'!$A$14:AD$517,Z$3,FALSE)</f>
        <v>0</v>
      </c>
      <c r="AA161" s="44">
        <f t="shared" si="20"/>
        <v>0</v>
      </c>
      <c r="AB161" s="44">
        <f>VLOOKUP($A161,'1v -ostali'!$A$14:AD$517,AB$3,FALSE)/12</f>
        <v>0</v>
      </c>
      <c r="AC161" s="44">
        <f>VLOOKUP($A161,'1v -ostali'!$A$14:AD$517,AC$3,FALSE)</f>
        <v>0</v>
      </c>
      <c r="AD161" s="44">
        <f>VLOOKUP($A161,'1v -ostali'!$A$14:AD$517,AD$3,FALSE)</f>
        <v>0</v>
      </c>
      <c r="AE161" s="44">
        <f>VLOOKUP($A161,'1v -ostali'!$A$14:AD$517,AE$3,FALSE)</f>
        <v>0</v>
      </c>
      <c r="AF161" s="44">
        <f t="shared" si="21"/>
        <v>0</v>
      </c>
      <c r="AG161" s="44">
        <f>VLOOKUP($A161,'1v -ostali'!$A$14:AD$517,AG$3,FALSE)/12</f>
        <v>0</v>
      </c>
      <c r="AH161" s="44">
        <f>VLOOKUP($A161,'1v -ostali'!$A$14:AD$517,AH$3,FALSE)</f>
        <v>0</v>
      </c>
      <c r="AI161" s="44">
        <f t="shared" si="22"/>
        <v>0</v>
      </c>
      <c r="AJ161" s="44">
        <f t="shared" si="23"/>
        <v>0</v>
      </c>
      <c r="AK161" s="44">
        <f>+IFERROR(AI161*(100+'1v -ostali'!$C$6)/100,"")</f>
        <v>0</v>
      </c>
      <c r="AL161" s="44">
        <f>+IFERROR(AJ161*(100+'1v -ostali'!$C$6)/100,"")</f>
        <v>0</v>
      </c>
    </row>
    <row r="162" spans="1:38">
      <c r="A162">
        <f>+IF(MAX(A$5:A161)+1&lt;=A$1,A161+1,0)</f>
        <v>0</v>
      </c>
      <c r="B162" s="249">
        <f t="shared" si="24"/>
        <v>0</v>
      </c>
      <c r="C162">
        <f t="shared" si="25"/>
        <v>0</v>
      </c>
      <c r="D162" s="419">
        <f t="shared" si="26"/>
        <v>0</v>
      </c>
      <c r="E162">
        <f>IF(A162=0,0,+VLOOKUP($A162,'1v -ostali'!$A$14:$R$517,E$3,FALSE))</f>
        <v>0</v>
      </c>
      <c r="G162">
        <f>+VLOOKUP($A162,'1v -ostali'!$A$14:$R$517,G$3,FALSE)</f>
        <v>0</v>
      </c>
      <c r="H162">
        <f>+VLOOKUP($A162,'1v -ostali'!$A$14:$R$517,H$3,FALSE)</f>
        <v>0</v>
      </c>
      <c r="I162">
        <f>+VLOOKUP($A162,'1v -ostali'!$A$14:R$517,I$3,FALSE)</f>
        <v>0</v>
      </c>
      <c r="J162">
        <f>+VLOOKUP($A162,'1v -ostali'!$A$14:R$517,J$3,FALSE)</f>
        <v>0</v>
      </c>
      <c r="K162">
        <f>+VLOOKUP($A162,'1v -ostali'!$A$14:R$517,K$3,FALSE)</f>
        <v>0</v>
      </c>
      <c r="L162" t="str">
        <f>+IF(K162&gt;0,VLOOKUP($A162,'1v -ostali'!$A$14:R$517,L$3,FALSE),"")</f>
        <v/>
      </c>
      <c r="M162" t="str">
        <f>+IF(K162&gt;0,VLOOKUP($A162,'1v -ostali'!$A$14:R$517,M$3,FALSE),"")</f>
        <v/>
      </c>
      <c r="N162">
        <f>+VLOOKUP($A162,'1v -ostali'!$A$14:R$517,K$3,FALSE)</f>
        <v>0</v>
      </c>
      <c r="O162">
        <f>IF(K162&gt;0,"",VLOOKUP($A162,'1v -ostali'!$A$14:R$517,O$3,FALSE))</f>
        <v>0</v>
      </c>
      <c r="P162">
        <f>IF(K162&gt;0,"",VLOOKUP($A162,'1v -ostali'!$A$14:R$517,P$3,FALSE))</f>
        <v>0</v>
      </c>
      <c r="T162" s="44">
        <f>VLOOKUP($A162,'1v -ostali'!$A$14:AD$517,T$3,FALSE)</f>
        <v>0</v>
      </c>
      <c r="U162" s="44">
        <f>VLOOKUP($A162,'1v -ostali'!$A$14:AD$517,U$3,FALSE)</f>
        <v>0</v>
      </c>
      <c r="V162" s="44">
        <f t="shared" si="19"/>
        <v>0</v>
      </c>
      <c r="W162" s="44">
        <f>VLOOKUP($A162,'1v -ostali'!$A$14:AD$517,W$3,FALSE)/12</f>
        <v>0</v>
      </c>
      <c r="X162" s="44">
        <f>VLOOKUP($A162,'1v -ostali'!$A$14:AD$517,X$3,FALSE)</f>
        <v>0</v>
      </c>
      <c r="Y162" s="44">
        <f>VLOOKUP($A162,'1v -ostali'!$A$14:AD$517,Y$3,FALSE)</f>
        <v>0</v>
      </c>
      <c r="Z162" s="44">
        <f>VLOOKUP($A162,'1v -ostali'!$A$14:AD$517,Z$3,FALSE)</f>
        <v>0</v>
      </c>
      <c r="AA162" s="44">
        <f t="shared" si="20"/>
        <v>0</v>
      </c>
      <c r="AB162" s="44">
        <f>VLOOKUP($A162,'1v -ostali'!$A$14:AD$517,AB$3,FALSE)/12</f>
        <v>0</v>
      </c>
      <c r="AC162" s="44">
        <f>VLOOKUP($A162,'1v -ostali'!$A$14:AD$517,AC$3,FALSE)</f>
        <v>0</v>
      </c>
      <c r="AD162" s="44">
        <f>VLOOKUP($A162,'1v -ostali'!$A$14:AD$517,AD$3,FALSE)</f>
        <v>0</v>
      </c>
      <c r="AE162" s="44">
        <f>VLOOKUP($A162,'1v -ostali'!$A$14:AD$517,AE$3,FALSE)</f>
        <v>0</v>
      </c>
      <c r="AF162" s="44">
        <f t="shared" si="21"/>
        <v>0</v>
      </c>
      <c r="AG162" s="44">
        <f>VLOOKUP($A162,'1v -ostali'!$A$14:AD$517,AG$3,FALSE)/12</f>
        <v>0</v>
      </c>
      <c r="AH162" s="44">
        <f>VLOOKUP($A162,'1v -ostali'!$A$14:AD$517,AH$3,FALSE)</f>
        <v>0</v>
      </c>
      <c r="AI162" s="44">
        <f t="shared" si="22"/>
        <v>0</v>
      </c>
      <c r="AJ162" s="44">
        <f t="shared" si="23"/>
        <v>0</v>
      </c>
      <c r="AK162" s="44">
        <f>+IFERROR(AI162*(100+'1v -ostali'!$C$6)/100,"")</f>
        <v>0</v>
      </c>
      <c r="AL162" s="44">
        <f>+IFERROR(AJ162*(100+'1v -ostali'!$C$6)/100,"")</f>
        <v>0</v>
      </c>
    </row>
    <row r="163" spans="1:38">
      <c r="A163">
        <f>+IF(MAX(A$5:A162)+1&lt;=A$1,A162+1,0)</f>
        <v>0</v>
      </c>
      <c r="B163" s="249">
        <f t="shared" si="24"/>
        <v>0</v>
      </c>
      <c r="C163">
        <f t="shared" si="25"/>
        <v>0</v>
      </c>
      <c r="D163" s="419">
        <f t="shared" si="26"/>
        <v>0</v>
      </c>
      <c r="E163">
        <f>IF(A163=0,0,+VLOOKUP($A163,'1v -ostali'!$A$14:$R$517,E$3,FALSE))</f>
        <v>0</v>
      </c>
      <c r="G163">
        <f>+VLOOKUP($A163,'1v -ostali'!$A$14:$R$517,G$3,FALSE)</f>
        <v>0</v>
      </c>
      <c r="H163">
        <f>+VLOOKUP($A163,'1v -ostali'!$A$14:$R$517,H$3,FALSE)</f>
        <v>0</v>
      </c>
      <c r="I163">
        <f>+VLOOKUP($A163,'1v -ostali'!$A$14:R$517,I$3,FALSE)</f>
        <v>0</v>
      </c>
      <c r="J163">
        <f>+VLOOKUP($A163,'1v -ostali'!$A$14:R$517,J$3,FALSE)</f>
        <v>0</v>
      </c>
      <c r="K163">
        <f>+VLOOKUP($A163,'1v -ostali'!$A$14:R$517,K$3,FALSE)</f>
        <v>0</v>
      </c>
      <c r="L163" t="str">
        <f>+IF(K163&gt;0,VLOOKUP($A163,'1v -ostali'!$A$14:R$517,L$3,FALSE),"")</f>
        <v/>
      </c>
      <c r="M163" t="str">
        <f>+IF(K163&gt;0,VLOOKUP($A163,'1v -ostali'!$A$14:R$517,M$3,FALSE),"")</f>
        <v/>
      </c>
      <c r="N163">
        <f>+VLOOKUP($A163,'1v -ostali'!$A$14:R$517,K$3,FALSE)</f>
        <v>0</v>
      </c>
      <c r="O163">
        <f>IF(K163&gt;0,"",VLOOKUP($A163,'1v -ostali'!$A$14:R$517,O$3,FALSE))</f>
        <v>0</v>
      </c>
      <c r="P163">
        <f>IF(K163&gt;0,"",VLOOKUP($A163,'1v -ostali'!$A$14:R$517,P$3,FALSE))</f>
        <v>0</v>
      </c>
      <c r="T163" s="44">
        <f>VLOOKUP($A163,'1v -ostali'!$A$14:AD$517,T$3,FALSE)</f>
        <v>0</v>
      </c>
      <c r="U163" s="44">
        <f>VLOOKUP($A163,'1v -ostali'!$A$14:AD$517,U$3,FALSE)</f>
        <v>0</v>
      </c>
      <c r="V163" s="44">
        <f t="shared" si="19"/>
        <v>0</v>
      </c>
      <c r="W163" s="44">
        <f>VLOOKUP($A163,'1v -ostali'!$A$14:AD$517,W$3,FALSE)/12</f>
        <v>0</v>
      </c>
      <c r="X163" s="44">
        <f>VLOOKUP($A163,'1v -ostali'!$A$14:AD$517,X$3,FALSE)</f>
        <v>0</v>
      </c>
      <c r="Y163" s="44">
        <f>VLOOKUP($A163,'1v -ostali'!$A$14:AD$517,Y$3,FALSE)</f>
        <v>0</v>
      </c>
      <c r="Z163" s="44">
        <f>VLOOKUP($A163,'1v -ostali'!$A$14:AD$517,Z$3,FALSE)</f>
        <v>0</v>
      </c>
      <c r="AA163" s="44">
        <f t="shared" si="20"/>
        <v>0</v>
      </c>
      <c r="AB163" s="44">
        <f>VLOOKUP($A163,'1v -ostali'!$A$14:AD$517,AB$3,FALSE)/12</f>
        <v>0</v>
      </c>
      <c r="AC163" s="44">
        <f>VLOOKUP($A163,'1v -ostali'!$A$14:AD$517,AC$3,FALSE)</f>
        <v>0</v>
      </c>
      <c r="AD163" s="44">
        <f>VLOOKUP($A163,'1v -ostali'!$A$14:AD$517,AD$3,FALSE)</f>
        <v>0</v>
      </c>
      <c r="AE163" s="44">
        <f>VLOOKUP($A163,'1v -ostali'!$A$14:AD$517,AE$3,FALSE)</f>
        <v>0</v>
      </c>
      <c r="AF163" s="44">
        <f t="shared" si="21"/>
        <v>0</v>
      </c>
      <c r="AG163" s="44">
        <f>VLOOKUP($A163,'1v -ostali'!$A$14:AD$517,AG$3,FALSE)/12</f>
        <v>0</v>
      </c>
      <c r="AH163" s="44">
        <f>VLOOKUP($A163,'1v -ostali'!$A$14:AD$517,AH$3,FALSE)</f>
        <v>0</v>
      </c>
      <c r="AI163" s="44">
        <f t="shared" si="22"/>
        <v>0</v>
      </c>
      <c r="AJ163" s="44">
        <f t="shared" si="23"/>
        <v>0</v>
      </c>
      <c r="AK163" s="44">
        <f>+IFERROR(AI163*(100+'1v -ostali'!$C$6)/100,"")</f>
        <v>0</v>
      </c>
      <c r="AL163" s="44">
        <f>+IFERROR(AJ163*(100+'1v -ostali'!$C$6)/100,"")</f>
        <v>0</v>
      </c>
    </row>
    <row r="164" spans="1:38">
      <c r="A164">
        <f>+IF(MAX(A$5:A163)+1&lt;=A$1,A163+1,0)</f>
        <v>0</v>
      </c>
      <c r="B164" s="249">
        <f t="shared" si="24"/>
        <v>0</v>
      </c>
      <c r="C164">
        <f t="shared" si="25"/>
        <v>0</v>
      </c>
      <c r="D164" s="419">
        <f t="shared" si="26"/>
        <v>0</v>
      </c>
      <c r="E164">
        <f>IF(A164=0,0,+VLOOKUP($A164,'1v -ostali'!$A$14:$R$517,E$3,FALSE))</f>
        <v>0</v>
      </c>
      <c r="G164">
        <f>+VLOOKUP($A164,'1v -ostali'!$A$14:$R$517,G$3,FALSE)</f>
        <v>0</v>
      </c>
      <c r="H164">
        <f>+VLOOKUP($A164,'1v -ostali'!$A$14:$R$517,H$3,FALSE)</f>
        <v>0</v>
      </c>
      <c r="I164">
        <f>+VLOOKUP($A164,'1v -ostali'!$A$14:R$517,I$3,FALSE)</f>
        <v>0</v>
      </c>
      <c r="J164">
        <f>+VLOOKUP($A164,'1v -ostali'!$A$14:R$517,J$3,FALSE)</f>
        <v>0</v>
      </c>
      <c r="K164">
        <f>+VLOOKUP($A164,'1v -ostali'!$A$14:R$517,K$3,FALSE)</f>
        <v>0</v>
      </c>
      <c r="L164" t="str">
        <f>+IF(K164&gt;0,VLOOKUP($A164,'1v -ostali'!$A$14:R$517,L$3,FALSE),"")</f>
        <v/>
      </c>
      <c r="M164" t="str">
        <f>+IF(K164&gt;0,VLOOKUP($A164,'1v -ostali'!$A$14:R$517,M$3,FALSE),"")</f>
        <v/>
      </c>
      <c r="N164">
        <f>+VLOOKUP($A164,'1v -ostali'!$A$14:R$517,K$3,FALSE)</f>
        <v>0</v>
      </c>
      <c r="O164">
        <f>IF(K164&gt;0,"",VLOOKUP($A164,'1v -ostali'!$A$14:R$517,O$3,FALSE))</f>
        <v>0</v>
      </c>
      <c r="P164">
        <f>IF(K164&gt;0,"",VLOOKUP($A164,'1v -ostali'!$A$14:R$517,P$3,FALSE))</f>
        <v>0</v>
      </c>
      <c r="T164" s="44">
        <f>VLOOKUP($A164,'1v -ostali'!$A$14:AD$517,T$3,FALSE)</f>
        <v>0</v>
      </c>
      <c r="U164" s="44">
        <f>VLOOKUP($A164,'1v -ostali'!$A$14:AD$517,U$3,FALSE)</f>
        <v>0</v>
      </c>
      <c r="V164" s="44">
        <f t="shared" si="19"/>
        <v>0</v>
      </c>
      <c r="W164" s="44">
        <f>VLOOKUP($A164,'1v -ostali'!$A$14:AD$517,W$3,FALSE)/12</f>
        <v>0</v>
      </c>
      <c r="X164" s="44">
        <f>VLOOKUP($A164,'1v -ostali'!$A$14:AD$517,X$3,FALSE)</f>
        <v>0</v>
      </c>
      <c r="Y164" s="44">
        <f>VLOOKUP($A164,'1v -ostali'!$A$14:AD$517,Y$3,FALSE)</f>
        <v>0</v>
      </c>
      <c r="Z164" s="44">
        <f>VLOOKUP($A164,'1v -ostali'!$A$14:AD$517,Z$3,FALSE)</f>
        <v>0</v>
      </c>
      <c r="AA164" s="44">
        <f t="shared" si="20"/>
        <v>0</v>
      </c>
      <c r="AB164" s="44">
        <f>VLOOKUP($A164,'1v -ostali'!$A$14:AD$517,AB$3,FALSE)/12</f>
        <v>0</v>
      </c>
      <c r="AC164" s="44">
        <f>VLOOKUP($A164,'1v -ostali'!$A$14:AD$517,AC$3,FALSE)</f>
        <v>0</v>
      </c>
      <c r="AD164" s="44">
        <f>VLOOKUP($A164,'1v -ostali'!$A$14:AD$517,AD$3,FALSE)</f>
        <v>0</v>
      </c>
      <c r="AE164" s="44">
        <f>VLOOKUP($A164,'1v -ostali'!$A$14:AD$517,AE$3,FALSE)</f>
        <v>0</v>
      </c>
      <c r="AF164" s="44">
        <f t="shared" si="21"/>
        <v>0</v>
      </c>
      <c r="AG164" s="44">
        <f>VLOOKUP($A164,'1v -ostali'!$A$14:AD$517,AG$3,FALSE)/12</f>
        <v>0</v>
      </c>
      <c r="AH164" s="44">
        <f>VLOOKUP($A164,'1v -ostali'!$A$14:AD$517,AH$3,FALSE)</f>
        <v>0</v>
      </c>
      <c r="AI164" s="44">
        <f t="shared" si="22"/>
        <v>0</v>
      </c>
      <c r="AJ164" s="44">
        <f t="shared" si="23"/>
        <v>0</v>
      </c>
      <c r="AK164" s="44">
        <f>+IFERROR(AI164*(100+'1v -ostali'!$C$6)/100,"")</f>
        <v>0</v>
      </c>
      <c r="AL164" s="44">
        <f>+IFERROR(AJ164*(100+'1v -ostali'!$C$6)/100,"")</f>
        <v>0</v>
      </c>
    </row>
    <row r="165" spans="1:38">
      <c r="A165">
        <f>+IF(MAX(A$5:A164)+1&lt;=A$1,A164+1,0)</f>
        <v>0</v>
      </c>
      <c r="B165" s="249">
        <f t="shared" si="24"/>
        <v>0</v>
      </c>
      <c r="C165">
        <f t="shared" si="25"/>
        <v>0</v>
      </c>
      <c r="D165" s="419">
        <f t="shared" si="26"/>
        <v>0</v>
      </c>
      <c r="E165">
        <f>IF(A165=0,0,+VLOOKUP($A165,'1v -ostali'!$A$14:$R$517,E$3,FALSE))</f>
        <v>0</v>
      </c>
      <c r="G165">
        <f>+VLOOKUP($A165,'1v -ostali'!$A$14:$R$517,G$3,FALSE)</f>
        <v>0</v>
      </c>
      <c r="H165">
        <f>+VLOOKUP($A165,'1v -ostali'!$A$14:$R$517,H$3,FALSE)</f>
        <v>0</v>
      </c>
      <c r="I165">
        <f>+VLOOKUP($A165,'1v -ostali'!$A$14:R$517,I$3,FALSE)</f>
        <v>0</v>
      </c>
      <c r="J165">
        <f>+VLOOKUP($A165,'1v -ostali'!$A$14:R$517,J$3,FALSE)</f>
        <v>0</v>
      </c>
      <c r="K165">
        <f>+VLOOKUP($A165,'1v -ostali'!$A$14:R$517,K$3,FALSE)</f>
        <v>0</v>
      </c>
      <c r="L165" t="str">
        <f>+IF(K165&gt;0,VLOOKUP($A165,'1v -ostali'!$A$14:R$517,L$3,FALSE),"")</f>
        <v/>
      </c>
      <c r="M165" t="str">
        <f>+IF(K165&gt;0,VLOOKUP($A165,'1v -ostali'!$A$14:R$517,M$3,FALSE),"")</f>
        <v/>
      </c>
      <c r="N165">
        <f>+VLOOKUP($A165,'1v -ostali'!$A$14:R$517,K$3,FALSE)</f>
        <v>0</v>
      </c>
      <c r="O165">
        <f>IF(K165&gt;0,"",VLOOKUP($A165,'1v -ostali'!$A$14:R$517,O$3,FALSE))</f>
        <v>0</v>
      </c>
      <c r="P165">
        <f>IF(K165&gt;0,"",VLOOKUP($A165,'1v -ostali'!$A$14:R$517,P$3,FALSE))</f>
        <v>0</v>
      </c>
      <c r="T165" s="44">
        <f>VLOOKUP($A165,'1v -ostali'!$A$14:AD$517,T$3,FALSE)</f>
        <v>0</v>
      </c>
      <c r="U165" s="44">
        <f>VLOOKUP($A165,'1v -ostali'!$A$14:AD$517,U$3,FALSE)</f>
        <v>0</v>
      </c>
      <c r="V165" s="44">
        <f t="shared" si="19"/>
        <v>0</v>
      </c>
      <c r="W165" s="44">
        <f>VLOOKUP($A165,'1v -ostali'!$A$14:AD$517,W$3,FALSE)/12</f>
        <v>0</v>
      </c>
      <c r="X165" s="44">
        <f>VLOOKUP($A165,'1v -ostali'!$A$14:AD$517,X$3,FALSE)</f>
        <v>0</v>
      </c>
      <c r="Y165" s="44">
        <f>VLOOKUP($A165,'1v -ostali'!$A$14:AD$517,Y$3,FALSE)</f>
        <v>0</v>
      </c>
      <c r="Z165" s="44">
        <f>VLOOKUP($A165,'1v -ostali'!$A$14:AD$517,Z$3,FALSE)</f>
        <v>0</v>
      </c>
      <c r="AA165" s="44">
        <f t="shared" si="20"/>
        <v>0</v>
      </c>
      <c r="AB165" s="44">
        <f>VLOOKUP($A165,'1v -ostali'!$A$14:AD$517,AB$3,FALSE)/12</f>
        <v>0</v>
      </c>
      <c r="AC165" s="44">
        <f>VLOOKUP($A165,'1v -ostali'!$A$14:AD$517,AC$3,FALSE)</f>
        <v>0</v>
      </c>
      <c r="AD165" s="44">
        <f>VLOOKUP($A165,'1v -ostali'!$A$14:AD$517,AD$3,FALSE)</f>
        <v>0</v>
      </c>
      <c r="AE165" s="44">
        <f>VLOOKUP($A165,'1v -ostali'!$A$14:AD$517,AE$3,FALSE)</f>
        <v>0</v>
      </c>
      <c r="AF165" s="44">
        <f t="shared" si="21"/>
        <v>0</v>
      </c>
      <c r="AG165" s="44">
        <f>VLOOKUP($A165,'1v -ostali'!$A$14:AD$517,AG$3,FALSE)/12</f>
        <v>0</v>
      </c>
      <c r="AH165" s="44">
        <f>VLOOKUP($A165,'1v -ostali'!$A$14:AD$517,AH$3,FALSE)</f>
        <v>0</v>
      </c>
      <c r="AI165" s="44">
        <f t="shared" si="22"/>
        <v>0</v>
      </c>
      <c r="AJ165" s="44">
        <f t="shared" si="23"/>
        <v>0</v>
      </c>
      <c r="AK165" s="44">
        <f>+IFERROR(AI165*(100+'1v -ostali'!$C$6)/100,"")</f>
        <v>0</v>
      </c>
      <c r="AL165" s="44">
        <f>+IFERROR(AJ165*(100+'1v -ostali'!$C$6)/100,"")</f>
        <v>0</v>
      </c>
    </row>
    <row r="166" spans="1:38">
      <c r="A166">
        <f>+IF(MAX(A$5:A165)+1&lt;=A$1,A165+1,0)</f>
        <v>0</v>
      </c>
      <c r="B166" s="249">
        <f t="shared" si="24"/>
        <v>0</v>
      </c>
      <c r="C166">
        <f t="shared" si="25"/>
        <v>0</v>
      </c>
      <c r="D166" s="419">
        <f t="shared" si="26"/>
        <v>0</v>
      </c>
      <c r="E166">
        <f>IF(A166=0,0,+VLOOKUP($A166,'1v -ostali'!$A$14:$R$517,E$3,FALSE))</f>
        <v>0</v>
      </c>
      <c r="G166">
        <f>+VLOOKUP($A166,'1v -ostali'!$A$14:$R$517,G$3,FALSE)</f>
        <v>0</v>
      </c>
      <c r="H166">
        <f>+VLOOKUP($A166,'1v -ostali'!$A$14:$R$517,H$3,FALSE)</f>
        <v>0</v>
      </c>
      <c r="I166">
        <f>+VLOOKUP($A166,'1v -ostali'!$A$14:R$517,I$3,FALSE)</f>
        <v>0</v>
      </c>
      <c r="J166">
        <f>+VLOOKUP($A166,'1v -ostali'!$A$14:R$517,J$3,FALSE)</f>
        <v>0</v>
      </c>
      <c r="K166">
        <f>+VLOOKUP($A166,'1v -ostali'!$A$14:R$517,K$3,FALSE)</f>
        <v>0</v>
      </c>
      <c r="L166" t="str">
        <f>+IF(K166&gt;0,VLOOKUP($A166,'1v -ostali'!$A$14:R$517,L$3,FALSE),"")</f>
        <v/>
      </c>
      <c r="M166" t="str">
        <f>+IF(K166&gt;0,VLOOKUP($A166,'1v -ostali'!$A$14:R$517,M$3,FALSE),"")</f>
        <v/>
      </c>
      <c r="N166">
        <f>+VLOOKUP($A166,'1v -ostali'!$A$14:R$517,K$3,FALSE)</f>
        <v>0</v>
      </c>
      <c r="O166">
        <f>IF(K166&gt;0,"",VLOOKUP($A166,'1v -ostali'!$A$14:R$517,O$3,FALSE))</f>
        <v>0</v>
      </c>
      <c r="P166">
        <f>IF(K166&gt;0,"",VLOOKUP($A166,'1v -ostali'!$A$14:R$517,P$3,FALSE))</f>
        <v>0</v>
      </c>
      <c r="T166" s="44">
        <f>VLOOKUP($A166,'1v -ostali'!$A$14:AD$517,T$3,FALSE)</f>
        <v>0</v>
      </c>
      <c r="U166" s="44">
        <f>VLOOKUP($A166,'1v -ostali'!$A$14:AD$517,U$3,FALSE)</f>
        <v>0</v>
      </c>
      <c r="V166" s="44">
        <f t="shared" si="19"/>
        <v>0</v>
      </c>
      <c r="W166" s="44">
        <f>VLOOKUP($A166,'1v -ostali'!$A$14:AD$517,W$3,FALSE)/12</f>
        <v>0</v>
      </c>
      <c r="X166" s="44">
        <f>VLOOKUP($A166,'1v -ostali'!$A$14:AD$517,X$3,FALSE)</f>
        <v>0</v>
      </c>
      <c r="Y166" s="44">
        <f>VLOOKUP($A166,'1v -ostali'!$A$14:AD$517,Y$3,FALSE)</f>
        <v>0</v>
      </c>
      <c r="Z166" s="44">
        <f>VLOOKUP($A166,'1v -ostali'!$A$14:AD$517,Z$3,FALSE)</f>
        <v>0</v>
      </c>
      <c r="AA166" s="44">
        <f t="shared" si="20"/>
        <v>0</v>
      </c>
      <c r="AB166" s="44">
        <f>VLOOKUP($A166,'1v -ostali'!$A$14:AD$517,AB$3,FALSE)/12</f>
        <v>0</v>
      </c>
      <c r="AC166" s="44">
        <f>VLOOKUP($A166,'1v -ostali'!$A$14:AD$517,AC$3,FALSE)</f>
        <v>0</v>
      </c>
      <c r="AD166" s="44">
        <f>VLOOKUP($A166,'1v -ostali'!$A$14:AD$517,AD$3,FALSE)</f>
        <v>0</v>
      </c>
      <c r="AE166" s="44">
        <f>VLOOKUP($A166,'1v -ostali'!$A$14:AD$517,AE$3,FALSE)</f>
        <v>0</v>
      </c>
      <c r="AF166" s="44">
        <f t="shared" si="21"/>
        <v>0</v>
      </c>
      <c r="AG166" s="44">
        <f>VLOOKUP($A166,'1v -ostali'!$A$14:AD$517,AG$3,FALSE)/12</f>
        <v>0</v>
      </c>
      <c r="AH166" s="44">
        <f>VLOOKUP($A166,'1v -ostali'!$A$14:AD$517,AH$3,FALSE)</f>
        <v>0</v>
      </c>
      <c r="AI166" s="44">
        <f t="shared" si="22"/>
        <v>0</v>
      </c>
      <c r="AJ166" s="44">
        <f t="shared" si="23"/>
        <v>0</v>
      </c>
      <c r="AK166" s="44">
        <f>+IFERROR(AI166*(100+'1v -ostali'!$C$6)/100,"")</f>
        <v>0</v>
      </c>
      <c r="AL166" s="44">
        <f>+IFERROR(AJ166*(100+'1v -ostali'!$C$6)/100,"")</f>
        <v>0</v>
      </c>
    </row>
    <row r="167" spans="1:38">
      <c r="A167">
        <f>+IF(MAX(A$5:A166)+1&lt;=A$1,A166+1,0)</f>
        <v>0</v>
      </c>
      <c r="B167" s="249">
        <f t="shared" si="24"/>
        <v>0</v>
      </c>
      <c r="C167">
        <f t="shared" si="25"/>
        <v>0</v>
      </c>
      <c r="D167" s="419">
        <f t="shared" si="26"/>
        <v>0</v>
      </c>
      <c r="E167">
        <f>IF(A167=0,0,+VLOOKUP($A167,'1v -ostali'!$A$14:$R$517,E$3,FALSE))</f>
        <v>0</v>
      </c>
      <c r="G167">
        <f>+VLOOKUP($A167,'1v -ostali'!$A$14:$R$517,G$3,FALSE)</f>
        <v>0</v>
      </c>
      <c r="H167">
        <f>+VLOOKUP($A167,'1v -ostali'!$A$14:$R$517,H$3,FALSE)</f>
        <v>0</v>
      </c>
      <c r="I167">
        <f>+VLOOKUP($A167,'1v -ostali'!$A$14:R$517,I$3,FALSE)</f>
        <v>0</v>
      </c>
      <c r="J167">
        <f>+VLOOKUP($A167,'1v -ostali'!$A$14:R$517,J$3,FALSE)</f>
        <v>0</v>
      </c>
      <c r="K167">
        <f>+VLOOKUP($A167,'1v -ostali'!$A$14:R$517,K$3,FALSE)</f>
        <v>0</v>
      </c>
      <c r="L167" t="str">
        <f>+IF(K167&gt;0,VLOOKUP($A167,'1v -ostali'!$A$14:R$517,L$3,FALSE),"")</f>
        <v/>
      </c>
      <c r="M167" t="str">
        <f>+IF(K167&gt;0,VLOOKUP($A167,'1v -ostali'!$A$14:R$517,M$3,FALSE),"")</f>
        <v/>
      </c>
      <c r="N167">
        <f>+VLOOKUP($A167,'1v -ostali'!$A$14:R$517,K$3,FALSE)</f>
        <v>0</v>
      </c>
      <c r="O167">
        <f>IF(K167&gt;0,"",VLOOKUP($A167,'1v -ostali'!$A$14:R$517,O$3,FALSE))</f>
        <v>0</v>
      </c>
      <c r="P167">
        <f>IF(K167&gt;0,"",VLOOKUP($A167,'1v -ostali'!$A$14:R$517,P$3,FALSE))</f>
        <v>0</v>
      </c>
      <c r="T167" s="44">
        <f>VLOOKUP($A167,'1v -ostali'!$A$14:AD$517,T$3,FALSE)</f>
        <v>0</v>
      </c>
      <c r="U167" s="44">
        <f>VLOOKUP($A167,'1v -ostali'!$A$14:AD$517,U$3,FALSE)</f>
        <v>0</v>
      </c>
      <c r="V167" s="44">
        <f t="shared" si="19"/>
        <v>0</v>
      </c>
      <c r="W167" s="44">
        <f>VLOOKUP($A167,'1v -ostali'!$A$14:AD$517,W$3,FALSE)/12</f>
        <v>0</v>
      </c>
      <c r="X167" s="44">
        <f>VLOOKUP($A167,'1v -ostali'!$A$14:AD$517,X$3,FALSE)</f>
        <v>0</v>
      </c>
      <c r="Y167" s="44">
        <f>VLOOKUP($A167,'1v -ostali'!$A$14:AD$517,Y$3,FALSE)</f>
        <v>0</v>
      </c>
      <c r="Z167" s="44">
        <f>VLOOKUP($A167,'1v -ostali'!$A$14:AD$517,Z$3,FALSE)</f>
        <v>0</v>
      </c>
      <c r="AA167" s="44">
        <f t="shared" si="20"/>
        <v>0</v>
      </c>
      <c r="AB167" s="44">
        <f>VLOOKUP($A167,'1v -ostali'!$A$14:AD$517,AB$3,FALSE)/12</f>
        <v>0</v>
      </c>
      <c r="AC167" s="44">
        <f>VLOOKUP($A167,'1v -ostali'!$A$14:AD$517,AC$3,FALSE)</f>
        <v>0</v>
      </c>
      <c r="AD167" s="44">
        <f>VLOOKUP($A167,'1v -ostali'!$A$14:AD$517,AD$3,FALSE)</f>
        <v>0</v>
      </c>
      <c r="AE167" s="44">
        <f>VLOOKUP($A167,'1v -ostali'!$A$14:AD$517,AE$3,FALSE)</f>
        <v>0</v>
      </c>
      <c r="AF167" s="44">
        <f t="shared" si="21"/>
        <v>0</v>
      </c>
      <c r="AG167" s="44">
        <f>VLOOKUP($A167,'1v -ostali'!$A$14:AD$517,AG$3,FALSE)/12</f>
        <v>0</v>
      </c>
      <c r="AH167" s="44">
        <f>VLOOKUP($A167,'1v -ostali'!$A$14:AD$517,AH$3,FALSE)</f>
        <v>0</v>
      </c>
      <c r="AI167" s="44">
        <f t="shared" si="22"/>
        <v>0</v>
      </c>
      <c r="AJ167" s="44">
        <f t="shared" si="23"/>
        <v>0</v>
      </c>
      <c r="AK167" s="44">
        <f>+IFERROR(AI167*(100+'1v -ostali'!$C$6)/100,"")</f>
        <v>0</v>
      </c>
      <c r="AL167" s="44">
        <f>+IFERROR(AJ167*(100+'1v -ostali'!$C$6)/100,"")</f>
        <v>0</v>
      </c>
    </row>
    <row r="168" spans="1:38">
      <c r="A168">
        <f>+IF(MAX(A$5:A167)+1&lt;=A$1,A167+1,0)</f>
        <v>0</v>
      </c>
      <c r="B168" s="249">
        <f t="shared" si="24"/>
        <v>0</v>
      </c>
      <c r="C168">
        <f t="shared" si="25"/>
        <v>0</v>
      </c>
      <c r="D168" s="419">
        <f t="shared" si="26"/>
        <v>0</v>
      </c>
      <c r="E168">
        <f>IF(A168=0,0,+VLOOKUP($A168,'1v -ostali'!$A$14:$R$517,E$3,FALSE))</f>
        <v>0</v>
      </c>
      <c r="G168">
        <f>+VLOOKUP($A168,'1v -ostali'!$A$14:$R$517,G$3,FALSE)</f>
        <v>0</v>
      </c>
      <c r="H168">
        <f>+VLOOKUP($A168,'1v -ostali'!$A$14:$R$517,H$3,FALSE)</f>
        <v>0</v>
      </c>
      <c r="I168">
        <f>+VLOOKUP($A168,'1v -ostali'!$A$14:R$517,I$3,FALSE)</f>
        <v>0</v>
      </c>
      <c r="J168">
        <f>+VLOOKUP($A168,'1v -ostali'!$A$14:R$517,J$3,FALSE)</f>
        <v>0</v>
      </c>
      <c r="K168">
        <f>+VLOOKUP($A168,'1v -ostali'!$A$14:R$517,K$3,FALSE)</f>
        <v>0</v>
      </c>
      <c r="L168" t="str">
        <f>+IF(K168&gt;0,VLOOKUP($A168,'1v -ostali'!$A$14:R$517,L$3,FALSE),"")</f>
        <v/>
      </c>
      <c r="M168" t="str">
        <f>+IF(K168&gt;0,VLOOKUP($A168,'1v -ostali'!$A$14:R$517,M$3,FALSE),"")</f>
        <v/>
      </c>
      <c r="N168">
        <f>+VLOOKUP($A168,'1v -ostali'!$A$14:R$517,K$3,FALSE)</f>
        <v>0</v>
      </c>
      <c r="O168">
        <f>IF(K168&gt;0,"",VLOOKUP($A168,'1v -ostali'!$A$14:R$517,O$3,FALSE))</f>
        <v>0</v>
      </c>
      <c r="P168">
        <f>IF(K168&gt;0,"",VLOOKUP($A168,'1v -ostali'!$A$14:R$517,P$3,FALSE))</f>
        <v>0</v>
      </c>
      <c r="T168" s="44">
        <f>VLOOKUP($A168,'1v -ostali'!$A$14:AD$517,T$3,FALSE)</f>
        <v>0</v>
      </c>
      <c r="U168" s="44">
        <f>VLOOKUP($A168,'1v -ostali'!$A$14:AD$517,U$3,FALSE)</f>
        <v>0</v>
      </c>
      <c r="V168" s="44">
        <f t="shared" si="19"/>
        <v>0</v>
      </c>
      <c r="W168" s="44">
        <f>VLOOKUP($A168,'1v -ostali'!$A$14:AD$517,W$3,FALSE)/12</f>
        <v>0</v>
      </c>
      <c r="X168" s="44">
        <f>VLOOKUP($A168,'1v -ostali'!$A$14:AD$517,X$3,FALSE)</f>
        <v>0</v>
      </c>
      <c r="Y168" s="44">
        <f>VLOOKUP($A168,'1v -ostali'!$A$14:AD$517,Y$3,FALSE)</f>
        <v>0</v>
      </c>
      <c r="Z168" s="44">
        <f>VLOOKUP($A168,'1v -ostali'!$A$14:AD$517,Z$3,FALSE)</f>
        <v>0</v>
      </c>
      <c r="AA168" s="44">
        <f t="shared" si="20"/>
        <v>0</v>
      </c>
      <c r="AB168" s="44">
        <f>VLOOKUP($A168,'1v -ostali'!$A$14:AD$517,AB$3,FALSE)/12</f>
        <v>0</v>
      </c>
      <c r="AC168" s="44">
        <f>VLOOKUP($A168,'1v -ostali'!$A$14:AD$517,AC$3,FALSE)</f>
        <v>0</v>
      </c>
      <c r="AD168" s="44">
        <f>VLOOKUP($A168,'1v -ostali'!$A$14:AD$517,AD$3,FALSE)</f>
        <v>0</v>
      </c>
      <c r="AE168" s="44">
        <f>VLOOKUP($A168,'1v -ostali'!$A$14:AD$517,AE$3,FALSE)</f>
        <v>0</v>
      </c>
      <c r="AF168" s="44">
        <f t="shared" si="21"/>
        <v>0</v>
      </c>
      <c r="AG168" s="44">
        <f>VLOOKUP($A168,'1v -ostali'!$A$14:AD$517,AG$3,FALSE)/12</f>
        <v>0</v>
      </c>
      <c r="AH168" s="44">
        <f>VLOOKUP($A168,'1v -ostali'!$A$14:AD$517,AH$3,FALSE)</f>
        <v>0</v>
      </c>
      <c r="AI168" s="44">
        <f t="shared" si="22"/>
        <v>0</v>
      </c>
      <c r="AJ168" s="44">
        <f t="shared" si="23"/>
        <v>0</v>
      </c>
      <c r="AK168" s="44">
        <f>+IFERROR(AI168*(100+'1v -ostali'!$C$6)/100,"")</f>
        <v>0</v>
      </c>
      <c r="AL168" s="44">
        <f>+IFERROR(AJ168*(100+'1v -ostali'!$C$6)/100,"")</f>
        <v>0</v>
      </c>
    </row>
    <row r="169" spans="1:38">
      <c r="A169">
        <f>+IF(MAX(A$5:A168)+1&lt;=A$1,A168+1,0)</f>
        <v>0</v>
      </c>
      <c r="B169" s="249">
        <f t="shared" si="24"/>
        <v>0</v>
      </c>
      <c r="C169">
        <f t="shared" si="25"/>
        <v>0</v>
      </c>
      <c r="D169" s="419">
        <f t="shared" si="26"/>
        <v>0</v>
      </c>
      <c r="E169">
        <f>IF(A169=0,0,+VLOOKUP($A169,'1v -ostali'!$A$14:$R$517,E$3,FALSE))</f>
        <v>0</v>
      </c>
      <c r="G169">
        <f>+VLOOKUP($A169,'1v -ostali'!$A$14:$R$517,G$3,FALSE)</f>
        <v>0</v>
      </c>
      <c r="H169">
        <f>+VLOOKUP($A169,'1v -ostali'!$A$14:$R$517,H$3,FALSE)</f>
        <v>0</v>
      </c>
      <c r="I169">
        <f>+VLOOKUP($A169,'1v -ostali'!$A$14:R$517,I$3,FALSE)</f>
        <v>0</v>
      </c>
      <c r="J169">
        <f>+VLOOKUP($A169,'1v -ostali'!$A$14:R$517,J$3,FALSE)</f>
        <v>0</v>
      </c>
      <c r="K169">
        <f>+VLOOKUP($A169,'1v -ostali'!$A$14:R$517,K$3,FALSE)</f>
        <v>0</v>
      </c>
      <c r="L169" t="str">
        <f>+IF(K169&gt;0,VLOOKUP($A169,'1v -ostali'!$A$14:R$517,L$3,FALSE),"")</f>
        <v/>
      </c>
      <c r="M169" t="str">
        <f>+IF(K169&gt;0,VLOOKUP($A169,'1v -ostali'!$A$14:R$517,M$3,FALSE),"")</f>
        <v/>
      </c>
      <c r="N169">
        <f>+VLOOKUP($A169,'1v -ostali'!$A$14:R$517,K$3,FALSE)</f>
        <v>0</v>
      </c>
      <c r="O169">
        <f>IF(K169&gt;0,"",VLOOKUP($A169,'1v -ostali'!$A$14:R$517,O$3,FALSE))</f>
        <v>0</v>
      </c>
      <c r="P169">
        <f>IF(K169&gt;0,"",VLOOKUP($A169,'1v -ostali'!$A$14:R$517,P$3,FALSE))</f>
        <v>0</v>
      </c>
      <c r="T169" s="44">
        <f>VLOOKUP($A169,'1v -ostali'!$A$14:AD$517,T$3,FALSE)</f>
        <v>0</v>
      </c>
      <c r="U169" s="44">
        <f>VLOOKUP($A169,'1v -ostali'!$A$14:AD$517,U$3,FALSE)</f>
        <v>0</v>
      </c>
      <c r="V169" s="44">
        <f t="shared" si="19"/>
        <v>0</v>
      </c>
      <c r="W169" s="44">
        <f>VLOOKUP($A169,'1v -ostali'!$A$14:AD$517,W$3,FALSE)/12</f>
        <v>0</v>
      </c>
      <c r="X169" s="44">
        <f>VLOOKUP($A169,'1v -ostali'!$A$14:AD$517,X$3,FALSE)</f>
        <v>0</v>
      </c>
      <c r="Y169" s="44">
        <f>VLOOKUP($A169,'1v -ostali'!$A$14:AD$517,Y$3,FALSE)</f>
        <v>0</v>
      </c>
      <c r="Z169" s="44">
        <f>VLOOKUP($A169,'1v -ostali'!$A$14:AD$517,Z$3,FALSE)</f>
        <v>0</v>
      </c>
      <c r="AA169" s="44">
        <f t="shared" si="20"/>
        <v>0</v>
      </c>
      <c r="AB169" s="44">
        <f>VLOOKUP($A169,'1v -ostali'!$A$14:AD$517,AB$3,FALSE)/12</f>
        <v>0</v>
      </c>
      <c r="AC169" s="44">
        <f>VLOOKUP($A169,'1v -ostali'!$A$14:AD$517,AC$3,FALSE)</f>
        <v>0</v>
      </c>
      <c r="AD169" s="44">
        <f>VLOOKUP($A169,'1v -ostali'!$A$14:AD$517,AD$3,FALSE)</f>
        <v>0</v>
      </c>
      <c r="AE169" s="44">
        <f>VLOOKUP($A169,'1v -ostali'!$A$14:AD$517,AE$3,FALSE)</f>
        <v>0</v>
      </c>
      <c r="AF169" s="44">
        <f t="shared" si="21"/>
        <v>0</v>
      </c>
      <c r="AG169" s="44">
        <f>VLOOKUP($A169,'1v -ostali'!$A$14:AD$517,AG$3,FALSE)/12</f>
        <v>0</v>
      </c>
      <c r="AH169" s="44">
        <f>VLOOKUP($A169,'1v -ostali'!$A$14:AD$517,AH$3,FALSE)</f>
        <v>0</v>
      </c>
      <c r="AI169" s="44">
        <f t="shared" si="22"/>
        <v>0</v>
      </c>
      <c r="AJ169" s="44">
        <f t="shared" si="23"/>
        <v>0</v>
      </c>
      <c r="AK169" s="44">
        <f>+IFERROR(AI169*(100+'1v -ostali'!$C$6)/100,"")</f>
        <v>0</v>
      </c>
      <c r="AL169" s="44">
        <f>+IFERROR(AJ169*(100+'1v -ostali'!$C$6)/100,"")</f>
        <v>0</v>
      </c>
    </row>
    <row r="170" spans="1:38">
      <c r="A170">
        <f>+IF(MAX(A$5:A169)+1&lt;=A$1,A169+1,0)</f>
        <v>0</v>
      </c>
      <c r="B170" s="249">
        <f t="shared" si="24"/>
        <v>0</v>
      </c>
      <c r="C170">
        <f t="shared" si="25"/>
        <v>0</v>
      </c>
      <c r="D170" s="419">
        <f t="shared" si="26"/>
        <v>0</v>
      </c>
      <c r="E170">
        <f>IF(A170=0,0,+VLOOKUP($A170,'1v -ostali'!$A$14:$R$517,E$3,FALSE))</f>
        <v>0</v>
      </c>
      <c r="G170">
        <f>+VLOOKUP($A170,'1v -ostali'!$A$14:$R$517,G$3,FALSE)</f>
        <v>0</v>
      </c>
      <c r="H170">
        <f>+VLOOKUP($A170,'1v -ostali'!$A$14:$R$517,H$3,FALSE)</f>
        <v>0</v>
      </c>
      <c r="I170">
        <f>+VLOOKUP($A170,'1v -ostali'!$A$14:R$517,I$3,FALSE)</f>
        <v>0</v>
      </c>
      <c r="J170">
        <f>+VLOOKUP($A170,'1v -ostali'!$A$14:R$517,J$3,FALSE)</f>
        <v>0</v>
      </c>
      <c r="K170">
        <f>+VLOOKUP($A170,'1v -ostali'!$A$14:R$517,K$3,FALSE)</f>
        <v>0</v>
      </c>
      <c r="L170" t="str">
        <f>+IF(K170&gt;0,VLOOKUP($A170,'1v -ostali'!$A$14:R$517,L$3,FALSE),"")</f>
        <v/>
      </c>
      <c r="M170" t="str">
        <f>+IF(K170&gt;0,VLOOKUP($A170,'1v -ostali'!$A$14:R$517,M$3,FALSE),"")</f>
        <v/>
      </c>
      <c r="N170">
        <f>+VLOOKUP($A170,'1v -ostali'!$A$14:R$517,K$3,FALSE)</f>
        <v>0</v>
      </c>
      <c r="O170">
        <f>IF(K170&gt;0,"",VLOOKUP($A170,'1v -ostali'!$A$14:R$517,O$3,FALSE))</f>
        <v>0</v>
      </c>
      <c r="P170">
        <f>IF(K170&gt;0,"",VLOOKUP($A170,'1v -ostali'!$A$14:R$517,P$3,FALSE))</f>
        <v>0</v>
      </c>
      <c r="T170" s="44">
        <f>VLOOKUP($A170,'1v -ostali'!$A$14:AD$517,T$3,FALSE)</f>
        <v>0</v>
      </c>
      <c r="U170" s="44">
        <f>VLOOKUP($A170,'1v -ostali'!$A$14:AD$517,U$3,FALSE)</f>
        <v>0</v>
      </c>
      <c r="V170" s="44">
        <f t="shared" si="19"/>
        <v>0</v>
      </c>
      <c r="W170" s="44">
        <f>VLOOKUP($A170,'1v -ostali'!$A$14:AD$517,W$3,FALSE)/12</f>
        <v>0</v>
      </c>
      <c r="X170" s="44">
        <f>VLOOKUP($A170,'1v -ostali'!$A$14:AD$517,X$3,FALSE)</f>
        <v>0</v>
      </c>
      <c r="Y170" s="44">
        <f>VLOOKUP($A170,'1v -ostali'!$A$14:AD$517,Y$3,FALSE)</f>
        <v>0</v>
      </c>
      <c r="Z170" s="44">
        <f>VLOOKUP($A170,'1v -ostali'!$A$14:AD$517,Z$3,FALSE)</f>
        <v>0</v>
      </c>
      <c r="AA170" s="44">
        <f t="shared" si="20"/>
        <v>0</v>
      </c>
      <c r="AB170" s="44">
        <f>VLOOKUP($A170,'1v -ostali'!$A$14:AD$517,AB$3,FALSE)/12</f>
        <v>0</v>
      </c>
      <c r="AC170" s="44">
        <f>VLOOKUP($A170,'1v -ostali'!$A$14:AD$517,AC$3,FALSE)</f>
        <v>0</v>
      </c>
      <c r="AD170" s="44">
        <f>VLOOKUP($A170,'1v -ostali'!$A$14:AD$517,AD$3,FALSE)</f>
        <v>0</v>
      </c>
      <c r="AE170" s="44">
        <f>VLOOKUP($A170,'1v -ostali'!$A$14:AD$517,AE$3,FALSE)</f>
        <v>0</v>
      </c>
      <c r="AF170" s="44">
        <f t="shared" si="21"/>
        <v>0</v>
      </c>
      <c r="AG170" s="44">
        <f>VLOOKUP($A170,'1v -ostali'!$A$14:AD$517,AG$3,FALSE)/12</f>
        <v>0</v>
      </c>
      <c r="AH170" s="44">
        <f>VLOOKUP($A170,'1v -ostali'!$A$14:AD$517,AH$3,FALSE)</f>
        <v>0</v>
      </c>
      <c r="AI170" s="44">
        <f t="shared" si="22"/>
        <v>0</v>
      </c>
      <c r="AJ170" s="44">
        <f t="shared" si="23"/>
        <v>0</v>
      </c>
      <c r="AK170" s="44">
        <f>+IFERROR(AI170*(100+'1v -ostali'!$C$6)/100,"")</f>
        <v>0</v>
      </c>
      <c r="AL170" s="44">
        <f>+IFERROR(AJ170*(100+'1v -ostali'!$C$6)/100,"")</f>
        <v>0</v>
      </c>
    </row>
    <row r="171" spans="1:38">
      <c r="A171">
        <f>+IF(MAX(A$5:A170)+1&lt;=A$1,A170+1,0)</f>
        <v>0</v>
      </c>
      <c r="B171" s="249">
        <f t="shared" si="24"/>
        <v>0</v>
      </c>
      <c r="C171">
        <f t="shared" si="25"/>
        <v>0</v>
      </c>
      <c r="D171" s="419">
        <f t="shared" si="26"/>
        <v>0</v>
      </c>
      <c r="E171">
        <f>IF(A171=0,0,+VLOOKUP($A171,'1v -ostali'!$A$14:$R$517,E$3,FALSE))</f>
        <v>0</v>
      </c>
      <c r="G171">
        <f>+VLOOKUP($A171,'1v -ostali'!$A$14:$R$517,G$3,FALSE)</f>
        <v>0</v>
      </c>
      <c r="H171">
        <f>+VLOOKUP($A171,'1v -ostali'!$A$14:$R$517,H$3,FALSE)</f>
        <v>0</v>
      </c>
      <c r="I171">
        <f>+VLOOKUP($A171,'1v -ostali'!$A$14:R$517,I$3,FALSE)</f>
        <v>0</v>
      </c>
      <c r="J171">
        <f>+VLOOKUP($A171,'1v -ostali'!$A$14:R$517,J$3,FALSE)</f>
        <v>0</v>
      </c>
      <c r="K171">
        <f>+VLOOKUP($A171,'1v -ostali'!$A$14:R$517,K$3,FALSE)</f>
        <v>0</v>
      </c>
      <c r="L171" t="str">
        <f>+IF(K171&gt;0,VLOOKUP($A171,'1v -ostali'!$A$14:R$517,L$3,FALSE),"")</f>
        <v/>
      </c>
      <c r="M171" t="str">
        <f>+IF(K171&gt;0,VLOOKUP($A171,'1v -ostali'!$A$14:R$517,M$3,FALSE),"")</f>
        <v/>
      </c>
      <c r="N171">
        <f>+VLOOKUP($A171,'1v -ostali'!$A$14:R$517,K$3,FALSE)</f>
        <v>0</v>
      </c>
      <c r="O171">
        <f>IF(K171&gt;0,"",VLOOKUP($A171,'1v -ostali'!$A$14:R$517,O$3,FALSE))</f>
        <v>0</v>
      </c>
      <c r="P171">
        <f>IF(K171&gt;0,"",VLOOKUP($A171,'1v -ostali'!$A$14:R$517,P$3,FALSE))</f>
        <v>0</v>
      </c>
      <c r="T171" s="44">
        <f>VLOOKUP($A171,'1v -ostali'!$A$14:AD$517,T$3,FALSE)</f>
        <v>0</v>
      </c>
      <c r="U171" s="44">
        <f>VLOOKUP($A171,'1v -ostali'!$A$14:AD$517,U$3,FALSE)</f>
        <v>0</v>
      </c>
      <c r="V171" s="44">
        <f t="shared" si="19"/>
        <v>0</v>
      </c>
      <c r="W171" s="44">
        <f>VLOOKUP($A171,'1v -ostali'!$A$14:AD$517,W$3,FALSE)/12</f>
        <v>0</v>
      </c>
      <c r="X171" s="44">
        <f>VLOOKUP($A171,'1v -ostali'!$A$14:AD$517,X$3,FALSE)</f>
        <v>0</v>
      </c>
      <c r="Y171" s="44">
        <f>VLOOKUP($A171,'1v -ostali'!$A$14:AD$517,Y$3,FALSE)</f>
        <v>0</v>
      </c>
      <c r="Z171" s="44">
        <f>VLOOKUP($A171,'1v -ostali'!$A$14:AD$517,Z$3,FALSE)</f>
        <v>0</v>
      </c>
      <c r="AA171" s="44">
        <f t="shared" si="20"/>
        <v>0</v>
      </c>
      <c r="AB171" s="44">
        <f>VLOOKUP($A171,'1v -ostali'!$A$14:AD$517,AB$3,FALSE)/12</f>
        <v>0</v>
      </c>
      <c r="AC171" s="44">
        <f>VLOOKUP($A171,'1v -ostali'!$A$14:AD$517,AC$3,FALSE)</f>
        <v>0</v>
      </c>
      <c r="AD171" s="44">
        <f>VLOOKUP($A171,'1v -ostali'!$A$14:AD$517,AD$3,FALSE)</f>
        <v>0</v>
      </c>
      <c r="AE171" s="44">
        <f>VLOOKUP($A171,'1v -ostali'!$A$14:AD$517,AE$3,FALSE)</f>
        <v>0</v>
      </c>
      <c r="AF171" s="44">
        <f t="shared" si="21"/>
        <v>0</v>
      </c>
      <c r="AG171" s="44">
        <f>VLOOKUP($A171,'1v -ostali'!$A$14:AD$517,AG$3,FALSE)/12</f>
        <v>0</v>
      </c>
      <c r="AH171" s="44">
        <f>VLOOKUP($A171,'1v -ostali'!$A$14:AD$517,AH$3,FALSE)</f>
        <v>0</v>
      </c>
      <c r="AI171" s="44">
        <f t="shared" si="22"/>
        <v>0</v>
      </c>
      <c r="AJ171" s="44">
        <f t="shared" si="23"/>
        <v>0</v>
      </c>
      <c r="AK171" s="44">
        <f>+IFERROR(AI171*(100+'1v -ostali'!$C$6)/100,"")</f>
        <v>0</v>
      </c>
      <c r="AL171" s="44">
        <f>+IFERROR(AJ171*(100+'1v -ostali'!$C$6)/100,"")</f>
        <v>0</v>
      </c>
    </row>
    <row r="172" spans="1:38">
      <c r="A172">
        <f>+IF(MAX(A$5:A171)+1&lt;=A$1,A171+1,0)</f>
        <v>0</v>
      </c>
      <c r="B172" s="249">
        <f t="shared" si="24"/>
        <v>0</v>
      </c>
      <c r="C172">
        <f t="shared" si="25"/>
        <v>0</v>
      </c>
      <c r="D172" s="419">
        <f t="shared" si="26"/>
        <v>0</v>
      </c>
      <c r="E172">
        <f>IF(A172=0,0,+VLOOKUP($A172,'1v -ostali'!$A$14:$R$517,E$3,FALSE))</f>
        <v>0</v>
      </c>
      <c r="G172">
        <f>+VLOOKUP($A172,'1v -ostali'!$A$14:$R$517,G$3,FALSE)</f>
        <v>0</v>
      </c>
      <c r="H172">
        <f>+VLOOKUP($A172,'1v -ostali'!$A$14:$R$517,H$3,FALSE)</f>
        <v>0</v>
      </c>
      <c r="I172">
        <f>+VLOOKUP($A172,'1v -ostali'!$A$14:R$517,I$3,FALSE)</f>
        <v>0</v>
      </c>
      <c r="J172">
        <f>+VLOOKUP($A172,'1v -ostali'!$A$14:R$517,J$3,FALSE)</f>
        <v>0</v>
      </c>
      <c r="K172">
        <f>+VLOOKUP($A172,'1v -ostali'!$A$14:R$517,K$3,FALSE)</f>
        <v>0</v>
      </c>
      <c r="L172" t="str">
        <f>+IF(K172&gt;0,VLOOKUP($A172,'1v -ostali'!$A$14:R$517,L$3,FALSE),"")</f>
        <v/>
      </c>
      <c r="M172" t="str">
        <f>+IF(K172&gt;0,VLOOKUP($A172,'1v -ostali'!$A$14:R$517,M$3,FALSE),"")</f>
        <v/>
      </c>
      <c r="N172">
        <f>+VLOOKUP($A172,'1v -ostali'!$A$14:R$517,K$3,FALSE)</f>
        <v>0</v>
      </c>
      <c r="O172">
        <f>IF(K172&gt;0,"",VLOOKUP($A172,'1v -ostali'!$A$14:R$517,O$3,FALSE))</f>
        <v>0</v>
      </c>
      <c r="P172">
        <f>IF(K172&gt;0,"",VLOOKUP($A172,'1v -ostali'!$A$14:R$517,P$3,FALSE))</f>
        <v>0</v>
      </c>
      <c r="T172" s="44">
        <f>VLOOKUP($A172,'1v -ostali'!$A$14:AD$517,T$3,FALSE)</f>
        <v>0</v>
      </c>
      <c r="U172" s="44">
        <f>VLOOKUP($A172,'1v -ostali'!$A$14:AD$517,U$3,FALSE)</f>
        <v>0</v>
      </c>
      <c r="V172" s="44">
        <f t="shared" si="19"/>
        <v>0</v>
      </c>
      <c r="W172" s="44">
        <f>VLOOKUP($A172,'1v -ostali'!$A$14:AD$517,W$3,FALSE)/12</f>
        <v>0</v>
      </c>
      <c r="X172" s="44">
        <f>VLOOKUP($A172,'1v -ostali'!$A$14:AD$517,X$3,FALSE)</f>
        <v>0</v>
      </c>
      <c r="Y172" s="44">
        <f>VLOOKUP($A172,'1v -ostali'!$A$14:AD$517,Y$3,FALSE)</f>
        <v>0</v>
      </c>
      <c r="Z172" s="44">
        <f>VLOOKUP($A172,'1v -ostali'!$A$14:AD$517,Z$3,FALSE)</f>
        <v>0</v>
      </c>
      <c r="AA172" s="44">
        <f t="shared" si="20"/>
        <v>0</v>
      </c>
      <c r="AB172" s="44">
        <f>VLOOKUP($A172,'1v -ostali'!$A$14:AD$517,AB$3,FALSE)/12</f>
        <v>0</v>
      </c>
      <c r="AC172" s="44">
        <f>VLOOKUP($A172,'1v -ostali'!$A$14:AD$517,AC$3,FALSE)</f>
        <v>0</v>
      </c>
      <c r="AD172" s="44">
        <f>VLOOKUP($A172,'1v -ostali'!$A$14:AD$517,AD$3,FALSE)</f>
        <v>0</v>
      </c>
      <c r="AE172" s="44">
        <f>VLOOKUP($A172,'1v -ostali'!$A$14:AD$517,AE$3,FALSE)</f>
        <v>0</v>
      </c>
      <c r="AF172" s="44">
        <f t="shared" si="21"/>
        <v>0</v>
      </c>
      <c r="AG172" s="44">
        <f>VLOOKUP($A172,'1v -ostali'!$A$14:AD$517,AG$3,FALSE)/12</f>
        <v>0</v>
      </c>
      <c r="AH172" s="44">
        <f>VLOOKUP($A172,'1v -ostali'!$A$14:AD$517,AH$3,FALSE)</f>
        <v>0</v>
      </c>
      <c r="AI172" s="44">
        <f t="shared" si="22"/>
        <v>0</v>
      </c>
      <c r="AJ172" s="44">
        <f t="shared" si="23"/>
        <v>0</v>
      </c>
      <c r="AK172" s="44">
        <f>+IFERROR(AI172*(100+'1v -ostali'!$C$6)/100,"")</f>
        <v>0</v>
      </c>
      <c r="AL172" s="44">
        <f>+IFERROR(AJ172*(100+'1v -ostali'!$C$6)/100,"")</f>
        <v>0</v>
      </c>
    </row>
    <row r="173" spans="1:38">
      <c r="A173">
        <f>+IF(MAX(A$5:A172)+1&lt;=A$1,A172+1,0)</f>
        <v>0</v>
      </c>
      <c r="B173" s="249">
        <f t="shared" si="24"/>
        <v>0</v>
      </c>
      <c r="C173">
        <f t="shared" si="25"/>
        <v>0</v>
      </c>
      <c r="D173" s="419">
        <f t="shared" si="26"/>
        <v>0</v>
      </c>
      <c r="E173">
        <f>IF(A173=0,0,+VLOOKUP($A173,'1v -ostali'!$A$14:$R$517,E$3,FALSE))</f>
        <v>0</v>
      </c>
      <c r="G173">
        <f>+VLOOKUP($A173,'1v -ostali'!$A$14:$R$517,G$3,FALSE)</f>
        <v>0</v>
      </c>
      <c r="H173">
        <f>+VLOOKUP($A173,'1v -ostali'!$A$14:$R$517,H$3,FALSE)</f>
        <v>0</v>
      </c>
      <c r="I173">
        <f>+VLOOKUP($A173,'1v -ostali'!$A$14:R$517,I$3,FALSE)</f>
        <v>0</v>
      </c>
      <c r="J173">
        <f>+VLOOKUP($A173,'1v -ostali'!$A$14:R$517,J$3,FALSE)</f>
        <v>0</v>
      </c>
      <c r="K173">
        <f>+VLOOKUP($A173,'1v -ostali'!$A$14:R$517,K$3,FALSE)</f>
        <v>0</v>
      </c>
      <c r="L173" t="str">
        <f>+IF(K173&gt;0,VLOOKUP($A173,'1v -ostali'!$A$14:R$517,L$3,FALSE),"")</f>
        <v/>
      </c>
      <c r="M173" t="str">
        <f>+IF(K173&gt;0,VLOOKUP($A173,'1v -ostali'!$A$14:R$517,M$3,FALSE),"")</f>
        <v/>
      </c>
      <c r="N173">
        <f>+VLOOKUP($A173,'1v -ostali'!$A$14:R$517,K$3,FALSE)</f>
        <v>0</v>
      </c>
      <c r="O173">
        <f>IF(K173&gt;0,"",VLOOKUP($A173,'1v -ostali'!$A$14:R$517,O$3,FALSE))</f>
        <v>0</v>
      </c>
      <c r="P173">
        <f>IF(K173&gt;0,"",VLOOKUP($A173,'1v -ostali'!$A$14:R$517,P$3,FALSE))</f>
        <v>0</v>
      </c>
      <c r="T173" s="44">
        <f>VLOOKUP($A173,'1v -ostali'!$A$14:AD$517,T$3,FALSE)</f>
        <v>0</v>
      </c>
      <c r="U173" s="44">
        <f>VLOOKUP($A173,'1v -ostali'!$A$14:AD$517,U$3,FALSE)</f>
        <v>0</v>
      </c>
      <c r="V173" s="44">
        <f t="shared" si="19"/>
        <v>0</v>
      </c>
      <c r="W173" s="44">
        <f>VLOOKUP($A173,'1v -ostali'!$A$14:AD$517,W$3,FALSE)/12</f>
        <v>0</v>
      </c>
      <c r="X173" s="44">
        <f>VLOOKUP($A173,'1v -ostali'!$A$14:AD$517,X$3,FALSE)</f>
        <v>0</v>
      </c>
      <c r="Y173" s="44">
        <f>VLOOKUP($A173,'1v -ostali'!$A$14:AD$517,Y$3,FALSE)</f>
        <v>0</v>
      </c>
      <c r="Z173" s="44">
        <f>VLOOKUP($A173,'1v -ostali'!$A$14:AD$517,Z$3,FALSE)</f>
        <v>0</v>
      </c>
      <c r="AA173" s="44">
        <f t="shared" si="20"/>
        <v>0</v>
      </c>
      <c r="AB173" s="44">
        <f>VLOOKUP($A173,'1v -ostali'!$A$14:AD$517,AB$3,FALSE)/12</f>
        <v>0</v>
      </c>
      <c r="AC173" s="44">
        <f>VLOOKUP($A173,'1v -ostali'!$A$14:AD$517,AC$3,FALSE)</f>
        <v>0</v>
      </c>
      <c r="AD173" s="44">
        <f>VLOOKUP($A173,'1v -ostali'!$A$14:AD$517,AD$3,FALSE)</f>
        <v>0</v>
      </c>
      <c r="AE173" s="44">
        <f>VLOOKUP($A173,'1v -ostali'!$A$14:AD$517,AE$3,FALSE)</f>
        <v>0</v>
      </c>
      <c r="AF173" s="44">
        <f t="shared" si="21"/>
        <v>0</v>
      </c>
      <c r="AG173" s="44">
        <f>VLOOKUP($A173,'1v -ostali'!$A$14:AD$517,AG$3,FALSE)/12</f>
        <v>0</v>
      </c>
      <c r="AH173" s="44">
        <f>VLOOKUP($A173,'1v -ostali'!$A$14:AD$517,AH$3,FALSE)</f>
        <v>0</v>
      </c>
      <c r="AI173" s="44">
        <f t="shared" si="22"/>
        <v>0</v>
      </c>
      <c r="AJ173" s="44">
        <f t="shared" si="23"/>
        <v>0</v>
      </c>
      <c r="AK173" s="44">
        <f>+IFERROR(AI173*(100+'1v -ostali'!$C$6)/100,"")</f>
        <v>0</v>
      </c>
      <c r="AL173" s="44">
        <f>+IFERROR(AJ173*(100+'1v -ostali'!$C$6)/100,"")</f>
        <v>0</v>
      </c>
    </row>
    <row r="174" spans="1:38">
      <c r="A174">
        <f>+IF(MAX(A$5:A173)+1&lt;=A$1,A173+1,0)</f>
        <v>0</v>
      </c>
      <c r="B174" s="249">
        <f t="shared" si="24"/>
        <v>0</v>
      </c>
      <c r="C174">
        <f t="shared" si="25"/>
        <v>0</v>
      </c>
      <c r="D174" s="419">
        <f t="shared" si="26"/>
        <v>0</v>
      </c>
      <c r="E174">
        <f>IF(A174=0,0,+VLOOKUP($A174,'1v -ostali'!$A$14:$R$517,E$3,FALSE))</f>
        <v>0</v>
      </c>
      <c r="G174">
        <f>+VLOOKUP($A174,'1v -ostali'!$A$14:$R$517,G$3,FALSE)</f>
        <v>0</v>
      </c>
      <c r="H174">
        <f>+VLOOKUP($A174,'1v -ostali'!$A$14:$R$517,H$3,FALSE)</f>
        <v>0</v>
      </c>
      <c r="I174">
        <f>+VLOOKUP($A174,'1v -ostali'!$A$14:R$517,I$3,FALSE)</f>
        <v>0</v>
      </c>
      <c r="J174">
        <f>+VLOOKUP($A174,'1v -ostali'!$A$14:R$517,J$3,FALSE)</f>
        <v>0</v>
      </c>
      <c r="K174">
        <f>+VLOOKUP($A174,'1v -ostali'!$A$14:R$517,K$3,FALSE)</f>
        <v>0</v>
      </c>
      <c r="L174" t="str">
        <f>+IF(K174&gt;0,VLOOKUP($A174,'1v -ostali'!$A$14:R$517,L$3,FALSE),"")</f>
        <v/>
      </c>
      <c r="M174" t="str">
        <f>+IF(K174&gt;0,VLOOKUP($A174,'1v -ostali'!$A$14:R$517,M$3,FALSE),"")</f>
        <v/>
      </c>
      <c r="N174">
        <f>+VLOOKUP($A174,'1v -ostali'!$A$14:R$517,K$3,FALSE)</f>
        <v>0</v>
      </c>
      <c r="O174">
        <f>IF(K174&gt;0,"",VLOOKUP($A174,'1v -ostali'!$A$14:R$517,O$3,FALSE))</f>
        <v>0</v>
      </c>
      <c r="P174">
        <f>IF(K174&gt;0,"",VLOOKUP($A174,'1v -ostali'!$A$14:R$517,P$3,FALSE))</f>
        <v>0</v>
      </c>
      <c r="T174" s="44">
        <f>VLOOKUP($A174,'1v -ostali'!$A$14:AD$517,T$3,FALSE)</f>
        <v>0</v>
      </c>
      <c r="U174" s="44">
        <f>VLOOKUP($A174,'1v -ostali'!$A$14:AD$517,U$3,FALSE)</f>
        <v>0</v>
      </c>
      <c r="V174" s="44">
        <f t="shared" si="19"/>
        <v>0</v>
      </c>
      <c r="W174" s="44">
        <f>VLOOKUP($A174,'1v -ostali'!$A$14:AD$517,W$3,FALSE)/12</f>
        <v>0</v>
      </c>
      <c r="X174" s="44">
        <f>VLOOKUP($A174,'1v -ostali'!$A$14:AD$517,X$3,FALSE)</f>
        <v>0</v>
      </c>
      <c r="Y174" s="44">
        <f>VLOOKUP($A174,'1v -ostali'!$A$14:AD$517,Y$3,FALSE)</f>
        <v>0</v>
      </c>
      <c r="Z174" s="44">
        <f>VLOOKUP($A174,'1v -ostali'!$A$14:AD$517,Z$3,FALSE)</f>
        <v>0</v>
      </c>
      <c r="AA174" s="44">
        <f t="shared" si="20"/>
        <v>0</v>
      </c>
      <c r="AB174" s="44">
        <f>VLOOKUP($A174,'1v -ostali'!$A$14:AD$517,AB$3,FALSE)/12</f>
        <v>0</v>
      </c>
      <c r="AC174" s="44">
        <f>VLOOKUP($A174,'1v -ostali'!$A$14:AD$517,AC$3,FALSE)</f>
        <v>0</v>
      </c>
      <c r="AD174" s="44">
        <f>VLOOKUP($A174,'1v -ostali'!$A$14:AD$517,AD$3,FALSE)</f>
        <v>0</v>
      </c>
      <c r="AE174" s="44">
        <f>VLOOKUP($A174,'1v -ostali'!$A$14:AD$517,AE$3,FALSE)</f>
        <v>0</v>
      </c>
      <c r="AF174" s="44">
        <f t="shared" si="21"/>
        <v>0</v>
      </c>
      <c r="AG174" s="44">
        <f>VLOOKUP($A174,'1v -ostali'!$A$14:AD$517,AG$3,FALSE)/12</f>
        <v>0</v>
      </c>
      <c r="AH174" s="44">
        <f>VLOOKUP($A174,'1v -ostali'!$A$14:AD$517,AH$3,FALSE)</f>
        <v>0</v>
      </c>
      <c r="AI174" s="44">
        <f t="shared" si="22"/>
        <v>0</v>
      </c>
      <c r="AJ174" s="44">
        <f t="shared" si="23"/>
        <v>0</v>
      </c>
      <c r="AK174" s="44">
        <f>+IFERROR(AI174*(100+'1v -ostali'!$C$6)/100,"")</f>
        <v>0</v>
      </c>
      <c r="AL174" s="44">
        <f>+IFERROR(AJ174*(100+'1v -ostali'!$C$6)/100,"")</f>
        <v>0</v>
      </c>
    </row>
    <row r="175" spans="1:38">
      <c r="A175">
        <f>+IF(MAX(A$5:A174)+1&lt;=A$1,A174+1,0)</f>
        <v>0</v>
      </c>
      <c r="B175" s="249">
        <f t="shared" si="24"/>
        <v>0</v>
      </c>
      <c r="C175">
        <f t="shared" si="25"/>
        <v>0</v>
      </c>
      <c r="D175" s="419">
        <f t="shared" si="26"/>
        <v>0</v>
      </c>
      <c r="E175">
        <f>IF(A175=0,0,+VLOOKUP($A175,'1v -ostali'!$A$14:$R$517,E$3,FALSE))</f>
        <v>0</v>
      </c>
      <c r="G175">
        <f>+VLOOKUP($A175,'1v -ostali'!$A$14:$R$517,G$3,FALSE)</f>
        <v>0</v>
      </c>
      <c r="H175">
        <f>+VLOOKUP($A175,'1v -ostali'!$A$14:$R$517,H$3,FALSE)</f>
        <v>0</v>
      </c>
      <c r="I175">
        <f>+VLOOKUP($A175,'1v -ostali'!$A$14:R$517,I$3,FALSE)</f>
        <v>0</v>
      </c>
      <c r="J175">
        <f>+VLOOKUP($A175,'1v -ostali'!$A$14:R$517,J$3,FALSE)</f>
        <v>0</v>
      </c>
      <c r="K175">
        <f>+VLOOKUP($A175,'1v -ostali'!$A$14:R$517,K$3,FALSE)</f>
        <v>0</v>
      </c>
      <c r="L175" t="str">
        <f>+IF(K175&gt;0,VLOOKUP($A175,'1v -ostali'!$A$14:R$517,L$3,FALSE),"")</f>
        <v/>
      </c>
      <c r="M175" t="str">
        <f>+IF(K175&gt;0,VLOOKUP($A175,'1v -ostali'!$A$14:R$517,M$3,FALSE),"")</f>
        <v/>
      </c>
      <c r="N175">
        <f>+VLOOKUP($A175,'1v -ostali'!$A$14:R$517,K$3,FALSE)</f>
        <v>0</v>
      </c>
      <c r="O175">
        <f>IF(K175&gt;0,"",VLOOKUP($A175,'1v -ostali'!$A$14:R$517,O$3,FALSE))</f>
        <v>0</v>
      </c>
      <c r="P175">
        <f>IF(K175&gt;0,"",VLOOKUP($A175,'1v -ostali'!$A$14:R$517,P$3,FALSE))</f>
        <v>0</v>
      </c>
      <c r="T175" s="44">
        <f>VLOOKUP($A175,'1v -ostali'!$A$14:AD$517,T$3,FALSE)</f>
        <v>0</v>
      </c>
      <c r="U175" s="44">
        <f>VLOOKUP($A175,'1v -ostali'!$A$14:AD$517,U$3,FALSE)</f>
        <v>0</v>
      </c>
      <c r="V175" s="44">
        <f t="shared" si="19"/>
        <v>0</v>
      </c>
      <c r="W175" s="44">
        <f>VLOOKUP($A175,'1v -ostali'!$A$14:AD$517,W$3,FALSE)/12</f>
        <v>0</v>
      </c>
      <c r="X175" s="44">
        <f>VLOOKUP($A175,'1v -ostali'!$A$14:AD$517,X$3,FALSE)</f>
        <v>0</v>
      </c>
      <c r="Y175" s="44">
        <f>VLOOKUP($A175,'1v -ostali'!$A$14:AD$517,Y$3,FALSE)</f>
        <v>0</v>
      </c>
      <c r="Z175" s="44">
        <f>VLOOKUP($A175,'1v -ostali'!$A$14:AD$517,Z$3,FALSE)</f>
        <v>0</v>
      </c>
      <c r="AA175" s="44">
        <f t="shared" si="20"/>
        <v>0</v>
      </c>
      <c r="AB175" s="44">
        <f>VLOOKUP($A175,'1v -ostali'!$A$14:AD$517,AB$3,FALSE)/12</f>
        <v>0</v>
      </c>
      <c r="AC175" s="44">
        <f>VLOOKUP($A175,'1v -ostali'!$A$14:AD$517,AC$3,FALSE)</f>
        <v>0</v>
      </c>
      <c r="AD175" s="44">
        <f>VLOOKUP($A175,'1v -ostali'!$A$14:AD$517,AD$3,FALSE)</f>
        <v>0</v>
      </c>
      <c r="AE175" s="44">
        <f>VLOOKUP($A175,'1v -ostali'!$A$14:AD$517,AE$3,FALSE)</f>
        <v>0</v>
      </c>
      <c r="AF175" s="44">
        <f t="shared" si="21"/>
        <v>0</v>
      </c>
      <c r="AG175" s="44">
        <f>VLOOKUP($A175,'1v -ostali'!$A$14:AD$517,AG$3,FALSE)/12</f>
        <v>0</v>
      </c>
      <c r="AH175" s="44">
        <f>VLOOKUP($A175,'1v -ostali'!$A$14:AD$517,AH$3,FALSE)</f>
        <v>0</v>
      </c>
      <c r="AI175" s="44">
        <f t="shared" si="22"/>
        <v>0</v>
      </c>
      <c r="AJ175" s="44">
        <f t="shared" si="23"/>
        <v>0</v>
      </c>
      <c r="AK175" s="44">
        <f>+IFERROR(AI175*(100+'1v -ostali'!$C$6)/100,"")</f>
        <v>0</v>
      </c>
      <c r="AL175" s="44">
        <f>+IFERROR(AJ175*(100+'1v -ostali'!$C$6)/100,"")</f>
        <v>0</v>
      </c>
    </row>
    <row r="176" spans="1:38">
      <c r="A176">
        <f>+IF(MAX(A$5:A175)+1&lt;=A$1,A175+1,0)</f>
        <v>0</v>
      </c>
      <c r="B176" s="249">
        <f t="shared" si="24"/>
        <v>0</v>
      </c>
      <c r="C176">
        <f t="shared" si="25"/>
        <v>0</v>
      </c>
      <c r="D176" s="419">
        <f t="shared" si="26"/>
        <v>0</v>
      </c>
      <c r="E176">
        <f>IF(A176=0,0,+VLOOKUP($A176,'1v -ostali'!$A$14:$R$517,E$3,FALSE))</f>
        <v>0</v>
      </c>
      <c r="G176">
        <f>+VLOOKUP($A176,'1v -ostali'!$A$14:$R$517,G$3,FALSE)</f>
        <v>0</v>
      </c>
      <c r="H176">
        <f>+VLOOKUP($A176,'1v -ostali'!$A$14:$R$517,H$3,FALSE)</f>
        <v>0</v>
      </c>
      <c r="I176">
        <f>+VLOOKUP($A176,'1v -ostali'!$A$14:R$517,I$3,FALSE)</f>
        <v>0</v>
      </c>
      <c r="J176">
        <f>+VLOOKUP($A176,'1v -ostali'!$A$14:R$517,J$3,FALSE)</f>
        <v>0</v>
      </c>
      <c r="K176">
        <f>+VLOOKUP($A176,'1v -ostali'!$A$14:R$517,K$3,FALSE)</f>
        <v>0</v>
      </c>
      <c r="L176" t="str">
        <f>+IF(K176&gt;0,VLOOKUP($A176,'1v -ostali'!$A$14:R$517,L$3,FALSE),"")</f>
        <v/>
      </c>
      <c r="M176" t="str">
        <f>+IF(K176&gt;0,VLOOKUP($A176,'1v -ostali'!$A$14:R$517,M$3,FALSE),"")</f>
        <v/>
      </c>
      <c r="N176">
        <f>+VLOOKUP($A176,'1v -ostali'!$A$14:R$517,K$3,FALSE)</f>
        <v>0</v>
      </c>
      <c r="O176">
        <f>IF(K176&gt;0,"",VLOOKUP($A176,'1v -ostali'!$A$14:R$517,O$3,FALSE))</f>
        <v>0</v>
      </c>
      <c r="P176">
        <f>IF(K176&gt;0,"",VLOOKUP($A176,'1v -ostali'!$A$14:R$517,P$3,FALSE))</f>
        <v>0</v>
      </c>
      <c r="T176" s="44">
        <f>VLOOKUP($A176,'1v -ostali'!$A$14:AD$517,T$3,FALSE)</f>
        <v>0</v>
      </c>
      <c r="U176" s="44">
        <f>VLOOKUP($A176,'1v -ostali'!$A$14:AD$517,U$3,FALSE)</f>
        <v>0</v>
      </c>
      <c r="V176" s="44">
        <f t="shared" si="19"/>
        <v>0</v>
      </c>
      <c r="W176" s="44">
        <f>VLOOKUP($A176,'1v -ostali'!$A$14:AD$517,W$3,FALSE)/12</f>
        <v>0</v>
      </c>
      <c r="X176" s="44">
        <f>VLOOKUP($A176,'1v -ostali'!$A$14:AD$517,X$3,FALSE)</f>
        <v>0</v>
      </c>
      <c r="Y176" s="44">
        <f>VLOOKUP($A176,'1v -ostali'!$A$14:AD$517,Y$3,FALSE)</f>
        <v>0</v>
      </c>
      <c r="Z176" s="44">
        <f>VLOOKUP($A176,'1v -ostali'!$A$14:AD$517,Z$3,FALSE)</f>
        <v>0</v>
      </c>
      <c r="AA176" s="44">
        <f t="shared" si="20"/>
        <v>0</v>
      </c>
      <c r="AB176" s="44">
        <f>VLOOKUP($A176,'1v -ostali'!$A$14:AD$517,AB$3,FALSE)/12</f>
        <v>0</v>
      </c>
      <c r="AC176" s="44">
        <f>VLOOKUP($A176,'1v -ostali'!$A$14:AD$517,AC$3,FALSE)</f>
        <v>0</v>
      </c>
      <c r="AD176" s="44">
        <f>VLOOKUP($A176,'1v -ostali'!$A$14:AD$517,AD$3,FALSE)</f>
        <v>0</v>
      </c>
      <c r="AE176" s="44">
        <f>VLOOKUP($A176,'1v -ostali'!$A$14:AD$517,AE$3,FALSE)</f>
        <v>0</v>
      </c>
      <c r="AF176" s="44">
        <f t="shared" si="21"/>
        <v>0</v>
      </c>
      <c r="AG176" s="44">
        <f>VLOOKUP($A176,'1v -ostali'!$A$14:AD$517,AG$3,FALSE)/12</f>
        <v>0</v>
      </c>
      <c r="AH176" s="44">
        <f>VLOOKUP($A176,'1v -ostali'!$A$14:AD$517,AH$3,FALSE)</f>
        <v>0</v>
      </c>
      <c r="AI176" s="44">
        <f t="shared" si="22"/>
        <v>0</v>
      </c>
      <c r="AJ176" s="44">
        <f t="shared" si="23"/>
        <v>0</v>
      </c>
      <c r="AK176" s="44">
        <f>+IFERROR(AI176*(100+'1v -ostali'!$C$6)/100,"")</f>
        <v>0</v>
      </c>
      <c r="AL176" s="44">
        <f>+IFERROR(AJ176*(100+'1v -ostali'!$C$6)/100,"")</f>
        <v>0</v>
      </c>
    </row>
    <row r="177" spans="1:38">
      <c r="A177">
        <f>+IF(MAX(A$5:A176)+1&lt;=A$1,A176+1,0)</f>
        <v>0</v>
      </c>
      <c r="B177" s="249">
        <f t="shared" si="24"/>
        <v>0</v>
      </c>
      <c r="C177">
        <f t="shared" si="25"/>
        <v>0</v>
      </c>
      <c r="D177" s="419">
        <f t="shared" si="26"/>
        <v>0</v>
      </c>
      <c r="E177">
        <f>IF(A177=0,0,+VLOOKUP($A177,'1v -ostali'!$A$14:$R$517,E$3,FALSE))</f>
        <v>0</v>
      </c>
      <c r="G177">
        <f>+VLOOKUP($A177,'1v -ostali'!$A$14:$R$517,G$3,FALSE)</f>
        <v>0</v>
      </c>
      <c r="H177">
        <f>+VLOOKUP($A177,'1v -ostali'!$A$14:$R$517,H$3,FALSE)</f>
        <v>0</v>
      </c>
      <c r="I177">
        <f>+VLOOKUP($A177,'1v -ostali'!$A$14:R$517,I$3,FALSE)</f>
        <v>0</v>
      </c>
      <c r="J177">
        <f>+VLOOKUP($A177,'1v -ostali'!$A$14:R$517,J$3,FALSE)</f>
        <v>0</v>
      </c>
      <c r="K177">
        <f>+VLOOKUP($A177,'1v -ostali'!$A$14:R$517,K$3,FALSE)</f>
        <v>0</v>
      </c>
      <c r="L177" t="str">
        <f>+IF(K177&gt;0,VLOOKUP($A177,'1v -ostali'!$A$14:R$517,L$3,FALSE),"")</f>
        <v/>
      </c>
      <c r="M177" t="str">
        <f>+IF(K177&gt;0,VLOOKUP($A177,'1v -ostali'!$A$14:R$517,M$3,FALSE),"")</f>
        <v/>
      </c>
      <c r="N177">
        <f>+VLOOKUP($A177,'1v -ostali'!$A$14:R$517,K$3,FALSE)</f>
        <v>0</v>
      </c>
      <c r="O177">
        <f>IF(K177&gt;0,"",VLOOKUP($A177,'1v -ostali'!$A$14:R$517,O$3,FALSE))</f>
        <v>0</v>
      </c>
      <c r="P177">
        <f>IF(K177&gt;0,"",VLOOKUP($A177,'1v -ostali'!$A$14:R$517,P$3,FALSE))</f>
        <v>0</v>
      </c>
      <c r="T177" s="44">
        <f>VLOOKUP($A177,'1v -ostali'!$A$14:AD$517,T$3,FALSE)</f>
        <v>0</v>
      </c>
      <c r="U177" s="44">
        <f>VLOOKUP($A177,'1v -ostali'!$A$14:AD$517,U$3,FALSE)</f>
        <v>0</v>
      </c>
      <c r="V177" s="44">
        <f t="shared" si="19"/>
        <v>0</v>
      </c>
      <c r="W177" s="44">
        <f>VLOOKUP($A177,'1v -ostali'!$A$14:AD$517,W$3,FALSE)/12</f>
        <v>0</v>
      </c>
      <c r="X177" s="44">
        <f>VLOOKUP($A177,'1v -ostali'!$A$14:AD$517,X$3,FALSE)</f>
        <v>0</v>
      </c>
      <c r="Y177" s="44">
        <f>VLOOKUP($A177,'1v -ostali'!$A$14:AD$517,Y$3,FALSE)</f>
        <v>0</v>
      </c>
      <c r="Z177" s="44">
        <f>VLOOKUP($A177,'1v -ostali'!$A$14:AD$517,Z$3,FALSE)</f>
        <v>0</v>
      </c>
      <c r="AA177" s="44">
        <f t="shared" si="20"/>
        <v>0</v>
      </c>
      <c r="AB177" s="44">
        <f>VLOOKUP($A177,'1v -ostali'!$A$14:AD$517,AB$3,FALSE)/12</f>
        <v>0</v>
      </c>
      <c r="AC177" s="44">
        <f>VLOOKUP($A177,'1v -ostali'!$A$14:AD$517,AC$3,FALSE)</f>
        <v>0</v>
      </c>
      <c r="AD177" s="44">
        <f>VLOOKUP($A177,'1v -ostali'!$A$14:AD$517,AD$3,FALSE)</f>
        <v>0</v>
      </c>
      <c r="AE177" s="44">
        <f>VLOOKUP($A177,'1v -ostali'!$A$14:AD$517,AE$3,FALSE)</f>
        <v>0</v>
      </c>
      <c r="AF177" s="44">
        <f t="shared" si="21"/>
        <v>0</v>
      </c>
      <c r="AG177" s="44">
        <f>VLOOKUP($A177,'1v -ostali'!$A$14:AD$517,AG$3,FALSE)/12</f>
        <v>0</v>
      </c>
      <c r="AH177" s="44">
        <f>VLOOKUP($A177,'1v -ostali'!$A$14:AD$517,AH$3,FALSE)</f>
        <v>0</v>
      </c>
      <c r="AI177" s="44">
        <f t="shared" si="22"/>
        <v>0</v>
      </c>
      <c r="AJ177" s="44">
        <f t="shared" si="23"/>
        <v>0</v>
      </c>
      <c r="AK177" s="44">
        <f>+IFERROR(AI177*(100+'1v -ostali'!$C$6)/100,"")</f>
        <v>0</v>
      </c>
      <c r="AL177" s="44">
        <f>+IFERROR(AJ177*(100+'1v -ostali'!$C$6)/100,"")</f>
        <v>0</v>
      </c>
    </row>
    <row r="178" spans="1:38">
      <c r="A178">
        <f>+IF(MAX(A$5:A177)+1&lt;=A$1,A177+1,0)</f>
        <v>0</v>
      </c>
      <c r="B178" s="249">
        <f t="shared" si="24"/>
        <v>0</v>
      </c>
      <c r="C178">
        <f t="shared" si="25"/>
        <v>0</v>
      </c>
      <c r="D178" s="419">
        <f t="shared" si="26"/>
        <v>0</v>
      </c>
      <c r="E178">
        <f>IF(A178=0,0,+VLOOKUP($A178,'1v -ostali'!$A$14:$R$517,E$3,FALSE))</f>
        <v>0</v>
      </c>
      <c r="G178">
        <f>+VLOOKUP($A178,'1v -ostali'!$A$14:$R$517,G$3,FALSE)</f>
        <v>0</v>
      </c>
      <c r="H178">
        <f>+VLOOKUP($A178,'1v -ostali'!$A$14:$R$517,H$3,FALSE)</f>
        <v>0</v>
      </c>
      <c r="I178">
        <f>+VLOOKUP($A178,'1v -ostali'!$A$14:R$517,I$3,FALSE)</f>
        <v>0</v>
      </c>
      <c r="J178">
        <f>+VLOOKUP($A178,'1v -ostali'!$A$14:R$517,J$3,FALSE)</f>
        <v>0</v>
      </c>
      <c r="K178">
        <f>+VLOOKUP($A178,'1v -ostali'!$A$14:R$517,K$3,FALSE)</f>
        <v>0</v>
      </c>
      <c r="L178" t="str">
        <f>+IF(K178&gt;0,VLOOKUP($A178,'1v -ostali'!$A$14:R$517,L$3,FALSE),"")</f>
        <v/>
      </c>
      <c r="M178" t="str">
        <f>+IF(K178&gt;0,VLOOKUP($A178,'1v -ostali'!$A$14:R$517,M$3,FALSE),"")</f>
        <v/>
      </c>
      <c r="N178">
        <f>+VLOOKUP($A178,'1v -ostali'!$A$14:R$517,K$3,FALSE)</f>
        <v>0</v>
      </c>
      <c r="O178">
        <f>IF(K178&gt;0,"",VLOOKUP($A178,'1v -ostali'!$A$14:R$517,O$3,FALSE))</f>
        <v>0</v>
      </c>
      <c r="P178">
        <f>IF(K178&gt;0,"",VLOOKUP($A178,'1v -ostali'!$A$14:R$517,P$3,FALSE))</f>
        <v>0</v>
      </c>
      <c r="T178" s="44">
        <f>VLOOKUP($A178,'1v -ostali'!$A$14:AD$517,T$3,FALSE)</f>
        <v>0</v>
      </c>
      <c r="U178" s="44">
        <f>VLOOKUP($A178,'1v -ostali'!$A$14:AD$517,U$3,FALSE)</f>
        <v>0</v>
      </c>
      <c r="V178" s="44">
        <f t="shared" si="19"/>
        <v>0</v>
      </c>
      <c r="W178" s="44">
        <f>VLOOKUP($A178,'1v -ostali'!$A$14:AD$517,W$3,FALSE)/12</f>
        <v>0</v>
      </c>
      <c r="X178" s="44">
        <f>VLOOKUP($A178,'1v -ostali'!$A$14:AD$517,X$3,FALSE)</f>
        <v>0</v>
      </c>
      <c r="Y178" s="44">
        <f>VLOOKUP($A178,'1v -ostali'!$A$14:AD$517,Y$3,FALSE)</f>
        <v>0</v>
      </c>
      <c r="Z178" s="44">
        <f>VLOOKUP($A178,'1v -ostali'!$A$14:AD$517,Z$3,FALSE)</f>
        <v>0</v>
      </c>
      <c r="AA178" s="44">
        <f t="shared" si="20"/>
        <v>0</v>
      </c>
      <c r="AB178" s="44">
        <f>VLOOKUP($A178,'1v -ostali'!$A$14:AD$517,AB$3,FALSE)/12</f>
        <v>0</v>
      </c>
      <c r="AC178" s="44">
        <f>VLOOKUP($A178,'1v -ostali'!$A$14:AD$517,AC$3,FALSE)</f>
        <v>0</v>
      </c>
      <c r="AD178" s="44">
        <f>VLOOKUP($A178,'1v -ostali'!$A$14:AD$517,AD$3,FALSE)</f>
        <v>0</v>
      </c>
      <c r="AE178" s="44">
        <f>VLOOKUP($A178,'1v -ostali'!$A$14:AD$517,AE$3,FALSE)</f>
        <v>0</v>
      </c>
      <c r="AF178" s="44">
        <f t="shared" si="21"/>
        <v>0</v>
      </c>
      <c r="AG178" s="44">
        <f>VLOOKUP($A178,'1v -ostali'!$A$14:AD$517,AG$3,FALSE)/12</f>
        <v>0</v>
      </c>
      <c r="AH178" s="44">
        <f>VLOOKUP($A178,'1v -ostali'!$A$14:AD$517,AH$3,FALSE)</f>
        <v>0</v>
      </c>
      <c r="AI178" s="44">
        <f t="shared" si="22"/>
        <v>0</v>
      </c>
      <c r="AJ178" s="44">
        <f t="shared" si="23"/>
        <v>0</v>
      </c>
      <c r="AK178" s="44">
        <f>+IFERROR(AI178*(100+'1v -ostali'!$C$6)/100,"")</f>
        <v>0</v>
      </c>
      <c r="AL178" s="44">
        <f>+IFERROR(AJ178*(100+'1v -ostali'!$C$6)/100,"")</f>
        <v>0</v>
      </c>
    </row>
    <row r="179" spans="1:38">
      <c r="A179">
        <f>+IF(MAX(A$5:A178)+1&lt;=A$1,A178+1,0)</f>
        <v>0</v>
      </c>
      <c r="B179" s="249">
        <f t="shared" si="24"/>
        <v>0</v>
      </c>
      <c r="C179">
        <f t="shared" si="25"/>
        <v>0</v>
      </c>
      <c r="D179" s="419">
        <f t="shared" si="26"/>
        <v>0</v>
      </c>
      <c r="E179">
        <f>IF(A179=0,0,+VLOOKUP($A179,'1v -ostali'!$A$14:$R$517,E$3,FALSE))</f>
        <v>0</v>
      </c>
      <c r="G179">
        <f>+VLOOKUP($A179,'1v -ostali'!$A$14:$R$517,G$3,FALSE)</f>
        <v>0</v>
      </c>
      <c r="H179">
        <f>+VLOOKUP($A179,'1v -ostali'!$A$14:$R$517,H$3,FALSE)</f>
        <v>0</v>
      </c>
      <c r="I179">
        <f>+VLOOKUP($A179,'1v -ostali'!$A$14:R$517,I$3,FALSE)</f>
        <v>0</v>
      </c>
      <c r="J179">
        <f>+VLOOKUP($A179,'1v -ostali'!$A$14:R$517,J$3,FALSE)</f>
        <v>0</v>
      </c>
      <c r="K179">
        <f>+VLOOKUP($A179,'1v -ostali'!$A$14:R$517,K$3,FALSE)</f>
        <v>0</v>
      </c>
      <c r="L179" t="str">
        <f>+IF(K179&gt;0,VLOOKUP($A179,'1v -ostali'!$A$14:R$517,L$3,FALSE),"")</f>
        <v/>
      </c>
      <c r="M179" t="str">
        <f>+IF(K179&gt;0,VLOOKUP($A179,'1v -ostali'!$A$14:R$517,M$3,FALSE),"")</f>
        <v/>
      </c>
      <c r="N179">
        <f>+VLOOKUP($A179,'1v -ostali'!$A$14:R$517,K$3,FALSE)</f>
        <v>0</v>
      </c>
      <c r="O179">
        <f>IF(K179&gt;0,"",VLOOKUP($A179,'1v -ostali'!$A$14:R$517,O$3,FALSE))</f>
        <v>0</v>
      </c>
      <c r="P179">
        <f>IF(K179&gt;0,"",VLOOKUP($A179,'1v -ostali'!$A$14:R$517,P$3,FALSE))</f>
        <v>0</v>
      </c>
      <c r="T179" s="44">
        <f>VLOOKUP($A179,'1v -ostali'!$A$14:AD$517,T$3,FALSE)</f>
        <v>0</v>
      </c>
      <c r="U179" s="44">
        <f>VLOOKUP($A179,'1v -ostali'!$A$14:AD$517,U$3,FALSE)</f>
        <v>0</v>
      </c>
      <c r="V179" s="44">
        <f t="shared" si="19"/>
        <v>0</v>
      </c>
      <c r="W179" s="44">
        <f>VLOOKUP($A179,'1v -ostali'!$A$14:AD$517,W$3,FALSE)/12</f>
        <v>0</v>
      </c>
      <c r="X179" s="44">
        <f>VLOOKUP($A179,'1v -ostali'!$A$14:AD$517,X$3,FALSE)</f>
        <v>0</v>
      </c>
      <c r="Y179" s="44">
        <f>VLOOKUP($A179,'1v -ostali'!$A$14:AD$517,Y$3,FALSE)</f>
        <v>0</v>
      </c>
      <c r="Z179" s="44">
        <f>VLOOKUP($A179,'1v -ostali'!$A$14:AD$517,Z$3,FALSE)</f>
        <v>0</v>
      </c>
      <c r="AA179" s="44">
        <f t="shared" si="20"/>
        <v>0</v>
      </c>
      <c r="AB179" s="44">
        <f>VLOOKUP($A179,'1v -ostali'!$A$14:AD$517,AB$3,FALSE)/12</f>
        <v>0</v>
      </c>
      <c r="AC179" s="44">
        <f>VLOOKUP($A179,'1v -ostali'!$A$14:AD$517,AC$3,FALSE)</f>
        <v>0</v>
      </c>
      <c r="AD179" s="44">
        <f>VLOOKUP($A179,'1v -ostali'!$A$14:AD$517,AD$3,FALSE)</f>
        <v>0</v>
      </c>
      <c r="AE179" s="44">
        <f>VLOOKUP($A179,'1v -ostali'!$A$14:AD$517,AE$3,FALSE)</f>
        <v>0</v>
      </c>
      <c r="AF179" s="44">
        <f t="shared" si="21"/>
        <v>0</v>
      </c>
      <c r="AG179" s="44">
        <f>VLOOKUP($A179,'1v -ostali'!$A$14:AD$517,AG$3,FALSE)/12</f>
        <v>0</v>
      </c>
      <c r="AH179" s="44">
        <f>VLOOKUP($A179,'1v -ostali'!$A$14:AD$517,AH$3,FALSE)</f>
        <v>0</v>
      </c>
      <c r="AI179" s="44">
        <f t="shared" si="22"/>
        <v>0</v>
      </c>
      <c r="AJ179" s="44">
        <f t="shared" si="23"/>
        <v>0</v>
      </c>
      <c r="AK179" s="44">
        <f>+IFERROR(AI179*(100+'1v -ostali'!$C$6)/100,"")</f>
        <v>0</v>
      </c>
      <c r="AL179" s="44">
        <f>+IFERROR(AJ179*(100+'1v -ostali'!$C$6)/100,"")</f>
        <v>0</v>
      </c>
    </row>
    <row r="180" spans="1:38">
      <c r="A180">
        <f>+IF(MAX(A$5:A179)+1&lt;=A$1,A179+1,0)</f>
        <v>0</v>
      </c>
      <c r="B180" s="249">
        <f t="shared" si="24"/>
        <v>0</v>
      </c>
      <c r="C180">
        <f t="shared" si="25"/>
        <v>0</v>
      </c>
      <c r="D180" s="419">
        <f t="shared" si="26"/>
        <v>0</v>
      </c>
      <c r="E180">
        <f>IF(A180=0,0,+VLOOKUP($A180,'1v -ostali'!$A$14:$R$517,E$3,FALSE))</f>
        <v>0</v>
      </c>
      <c r="G180">
        <f>+VLOOKUP($A180,'1v -ostali'!$A$14:$R$517,G$3,FALSE)</f>
        <v>0</v>
      </c>
      <c r="H180">
        <f>+VLOOKUP($A180,'1v -ostali'!$A$14:$R$517,H$3,FALSE)</f>
        <v>0</v>
      </c>
      <c r="I180">
        <f>+VLOOKUP($A180,'1v -ostali'!$A$14:R$517,I$3,FALSE)</f>
        <v>0</v>
      </c>
      <c r="J180">
        <f>+VLOOKUP($A180,'1v -ostali'!$A$14:R$517,J$3,FALSE)</f>
        <v>0</v>
      </c>
      <c r="K180">
        <f>+VLOOKUP($A180,'1v -ostali'!$A$14:R$517,K$3,FALSE)</f>
        <v>0</v>
      </c>
      <c r="L180" t="str">
        <f>+IF(K180&gt;0,VLOOKUP($A180,'1v -ostali'!$A$14:R$517,L$3,FALSE),"")</f>
        <v/>
      </c>
      <c r="M180" t="str">
        <f>+IF(K180&gt;0,VLOOKUP($A180,'1v -ostali'!$A$14:R$517,M$3,FALSE),"")</f>
        <v/>
      </c>
      <c r="N180">
        <f>+VLOOKUP($A180,'1v -ostali'!$A$14:R$517,K$3,FALSE)</f>
        <v>0</v>
      </c>
      <c r="O180">
        <f>IF(K180&gt;0,"",VLOOKUP($A180,'1v -ostali'!$A$14:R$517,O$3,FALSE))</f>
        <v>0</v>
      </c>
      <c r="P180">
        <f>IF(K180&gt;0,"",VLOOKUP($A180,'1v -ostali'!$A$14:R$517,P$3,FALSE))</f>
        <v>0</v>
      </c>
      <c r="T180" s="44">
        <f>VLOOKUP($A180,'1v -ostali'!$A$14:AD$517,T$3,FALSE)</f>
        <v>0</v>
      </c>
      <c r="U180" s="44">
        <f>VLOOKUP($A180,'1v -ostali'!$A$14:AD$517,U$3,FALSE)</f>
        <v>0</v>
      </c>
      <c r="V180" s="44">
        <f t="shared" si="19"/>
        <v>0</v>
      </c>
      <c r="W180" s="44">
        <f>VLOOKUP($A180,'1v -ostali'!$A$14:AD$517,W$3,FALSE)/12</f>
        <v>0</v>
      </c>
      <c r="X180" s="44">
        <f>VLOOKUP($A180,'1v -ostali'!$A$14:AD$517,X$3,FALSE)</f>
        <v>0</v>
      </c>
      <c r="Y180" s="44">
        <f>VLOOKUP($A180,'1v -ostali'!$A$14:AD$517,Y$3,FALSE)</f>
        <v>0</v>
      </c>
      <c r="Z180" s="44">
        <f>VLOOKUP($A180,'1v -ostali'!$A$14:AD$517,Z$3,FALSE)</f>
        <v>0</v>
      </c>
      <c r="AA180" s="44">
        <f t="shared" si="20"/>
        <v>0</v>
      </c>
      <c r="AB180" s="44">
        <f>VLOOKUP($A180,'1v -ostali'!$A$14:AD$517,AB$3,FALSE)/12</f>
        <v>0</v>
      </c>
      <c r="AC180" s="44">
        <f>VLOOKUP($A180,'1v -ostali'!$A$14:AD$517,AC$3,FALSE)</f>
        <v>0</v>
      </c>
      <c r="AD180" s="44">
        <f>VLOOKUP($A180,'1v -ostali'!$A$14:AD$517,AD$3,FALSE)</f>
        <v>0</v>
      </c>
      <c r="AE180" s="44">
        <f>VLOOKUP($A180,'1v -ostali'!$A$14:AD$517,AE$3,FALSE)</f>
        <v>0</v>
      </c>
      <c r="AF180" s="44">
        <f t="shared" si="21"/>
        <v>0</v>
      </c>
      <c r="AG180" s="44">
        <f>VLOOKUP($A180,'1v -ostali'!$A$14:AD$517,AG$3,FALSE)/12</f>
        <v>0</v>
      </c>
      <c r="AH180" s="44">
        <f>VLOOKUP($A180,'1v -ostali'!$A$14:AD$517,AH$3,FALSE)</f>
        <v>0</v>
      </c>
      <c r="AI180" s="44">
        <f t="shared" si="22"/>
        <v>0</v>
      </c>
      <c r="AJ180" s="44">
        <f t="shared" si="23"/>
        <v>0</v>
      </c>
      <c r="AK180" s="44">
        <f>+IFERROR(AI180*(100+'1v -ostali'!$C$6)/100,"")</f>
        <v>0</v>
      </c>
      <c r="AL180" s="44">
        <f>+IFERROR(AJ180*(100+'1v -ostali'!$C$6)/100,"")</f>
        <v>0</v>
      </c>
    </row>
    <row r="181" spans="1:38">
      <c r="A181">
        <f>+IF(MAX(A$5:A180)+1&lt;=A$1,A180+1,0)</f>
        <v>0</v>
      </c>
      <c r="B181" s="249">
        <f t="shared" si="24"/>
        <v>0</v>
      </c>
      <c r="C181">
        <f t="shared" si="25"/>
        <v>0</v>
      </c>
      <c r="D181" s="419">
        <f t="shared" si="26"/>
        <v>0</v>
      </c>
      <c r="E181">
        <f>IF(A181=0,0,+VLOOKUP($A181,'1v -ostali'!$A$14:$R$517,E$3,FALSE))</f>
        <v>0</v>
      </c>
      <c r="G181">
        <f>+VLOOKUP($A181,'1v -ostali'!$A$14:$R$517,G$3,FALSE)</f>
        <v>0</v>
      </c>
      <c r="H181">
        <f>+VLOOKUP($A181,'1v -ostali'!$A$14:$R$517,H$3,FALSE)</f>
        <v>0</v>
      </c>
      <c r="I181">
        <f>+VLOOKUP($A181,'1v -ostali'!$A$14:R$517,I$3,FALSE)</f>
        <v>0</v>
      </c>
      <c r="J181">
        <f>+VLOOKUP($A181,'1v -ostali'!$A$14:R$517,J$3,FALSE)</f>
        <v>0</v>
      </c>
      <c r="K181">
        <f>+VLOOKUP($A181,'1v -ostali'!$A$14:R$517,K$3,FALSE)</f>
        <v>0</v>
      </c>
      <c r="L181" t="str">
        <f>+IF(K181&gt;0,VLOOKUP($A181,'1v -ostali'!$A$14:R$517,L$3,FALSE),"")</f>
        <v/>
      </c>
      <c r="M181" t="str">
        <f>+IF(K181&gt;0,VLOOKUP($A181,'1v -ostali'!$A$14:R$517,M$3,FALSE),"")</f>
        <v/>
      </c>
      <c r="N181">
        <f>+VLOOKUP($A181,'1v -ostali'!$A$14:R$517,K$3,FALSE)</f>
        <v>0</v>
      </c>
      <c r="O181">
        <f>IF(K181&gt;0,"",VLOOKUP($A181,'1v -ostali'!$A$14:R$517,O$3,FALSE))</f>
        <v>0</v>
      </c>
      <c r="P181">
        <f>IF(K181&gt;0,"",VLOOKUP($A181,'1v -ostali'!$A$14:R$517,P$3,FALSE))</f>
        <v>0</v>
      </c>
      <c r="T181" s="44">
        <f>VLOOKUP($A181,'1v -ostali'!$A$14:AD$517,T$3,FALSE)</f>
        <v>0</v>
      </c>
      <c r="U181" s="44">
        <f>VLOOKUP($A181,'1v -ostali'!$A$14:AD$517,U$3,FALSE)</f>
        <v>0</v>
      </c>
      <c r="V181" s="44">
        <f t="shared" si="19"/>
        <v>0</v>
      </c>
      <c r="W181" s="44">
        <f>VLOOKUP($A181,'1v -ostali'!$A$14:AD$517,W$3,FALSE)/12</f>
        <v>0</v>
      </c>
      <c r="X181" s="44">
        <f>VLOOKUP($A181,'1v -ostali'!$A$14:AD$517,X$3,FALSE)</f>
        <v>0</v>
      </c>
      <c r="Y181" s="44">
        <f>VLOOKUP($A181,'1v -ostali'!$A$14:AD$517,Y$3,FALSE)</f>
        <v>0</v>
      </c>
      <c r="Z181" s="44">
        <f>VLOOKUP($A181,'1v -ostali'!$A$14:AD$517,Z$3,FALSE)</f>
        <v>0</v>
      </c>
      <c r="AA181" s="44">
        <f t="shared" si="20"/>
        <v>0</v>
      </c>
      <c r="AB181" s="44">
        <f>VLOOKUP($A181,'1v -ostali'!$A$14:AD$517,AB$3,FALSE)/12</f>
        <v>0</v>
      </c>
      <c r="AC181" s="44">
        <f>VLOOKUP($A181,'1v -ostali'!$A$14:AD$517,AC$3,FALSE)</f>
        <v>0</v>
      </c>
      <c r="AD181" s="44">
        <f>VLOOKUP($A181,'1v -ostali'!$A$14:AD$517,AD$3,FALSE)</f>
        <v>0</v>
      </c>
      <c r="AE181" s="44">
        <f>VLOOKUP($A181,'1v -ostali'!$A$14:AD$517,AE$3,FALSE)</f>
        <v>0</v>
      </c>
      <c r="AF181" s="44">
        <f t="shared" si="21"/>
        <v>0</v>
      </c>
      <c r="AG181" s="44">
        <f>VLOOKUP($A181,'1v -ostali'!$A$14:AD$517,AG$3,FALSE)/12</f>
        <v>0</v>
      </c>
      <c r="AH181" s="44">
        <f>VLOOKUP($A181,'1v -ostali'!$A$14:AD$517,AH$3,FALSE)</f>
        <v>0</v>
      </c>
      <c r="AI181" s="44">
        <f t="shared" si="22"/>
        <v>0</v>
      </c>
      <c r="AJ181" s="44">
        <f t="shared" si="23"/>
        <v>0</v>
      </c>
      <c r="AK181" s="44">
        <f>+IFERROR(AI181*(100+'1v -ostali'!$C$6)/100,"")</f>
        <v>0</v>
      </c>
      <c r="AL181" s="44">
        <f>+IFERROR(AJ181*(100+'1v -ostali'!$C$6)/100,"")</f>
        <v>0</v>
      </c>
    </row>
    <row r="182" spans="1:38">
      <c r="A182">
        <f>+IF(MAX(A$5:A181)+1&lt;=A$1,A181+1,0)</f>
        <v>0</v>
      </c>
      <c r="B182" s="249">
        <f t="shared" si="24"/>
        <v>0</v>
      </c>
      <c r="C182">
        <f t="shared" si="25"/>
        <v>0</v>
      </c>
      <c r="D182" s="419">
        <f t="shared" si="26"/>
        <v>0</v>
      </c>
      <c r="E182">
        <f>IF(A182=0,0,+VLOOKUP($A182,'1v -ostali'!$A$14:$R$517,E$3,FALSE))</f>
        <v>0</v>
      </c>
      <c r="G182">
        <f>+VLOOKUP($A182,'1v -ostali'!$A$14:$R$517,G$3,FALSE)</f>
        <v>0</v>
      </c>
      <c r="H182">
        <f>+VLOOKUP($A182,'1v -ostali'!$A$14:$R$517,H$3,FALSE)</f>
        <v>0</v>
      </c>
      <c r="I182">
        <f>+VLOOKUP($A182,'1v -ostali'!$A$14:R$517,I$3,FALSE)</f>
        <v>0</v>
      </c>
      <c r="J182">
        <f>+VLOOKUP($A182,'1v -ostali'!$A$14:R$517,J$3,FALSE)</f>
        <v>0</v>
      </c>
      <c r="K182">
        <f>+VLOOKUP($A182,'1v -ostali'!$A$14:R$517,K$3,FALSE)</f>
        <v>0</v>
      </c>
      <c r="L182" t="str">
        <f>+IF(K182&gt;0,VLOOKUP($A182,'1v -ostali'!$A$14:R$517,L$3,FALSE),"")</f>
        <v/>
      </c>
      <c r="M182" t="str">
        <f>+IF(K182&gt;0,VLOOKUP($A182,'1v -ostali'!$A$14:R$517,M$3,FALSE),"")</f>
        <v/>
      </c>
      <c r="N182">
        <f>+VLOOKUP($A182,'1v -ostali'!$A$14:R$517,K$3,FALSE)</f>
        <v>0</v>
      </c>
      <c r="O182">
        <f>IF(K182&gt;0,"",VLOOKUP($A182,'1v -ostali'!$A$14:R$517,O$3,FALSE))</f>
        <v>0</v>
      </c>
      <c r="P182">
        <f>IF(K182&gt;0,"",VLOOKUP($A182,'1v -ostali'!$A$14:R$517,P$3,FALSE))</f>
        <v>0</v>
      </c>
      <c r="T182" s="44">
        <f>VLOOKUP($A182,'1v -ostali'!$A$14:AD$517,T$3,FALSE)</f>
        <v>0</v>
      </c>
      <c r="U182" s="44">
        <f>VLOOKUP($A182,'1v -ostali'!$A$14:AD$517,U$3,FALSE)</f>
        <v>0</v>
      </c>
      <c r="V182" s="44">
        <f t="shared" si="19"/>
        <v>0</v>
      </c>
      <c r="W182" s="44">
        <f>VLOOKUP($A182,'1v -ostali'!$A$14:AD$517,W$3,FALSE)/12</f>
        <v>0</v>
      </c>
      <c r="X182" s="44">
        <f>VLOOKUP($A182,'1v -ostali'!$A$14:AD$517,X$3,FALSE)</f>
        <v>0</v>
      </c>
      <c r="Y182" s="44">
        <f>VLOOKUP($A182,'1v -ostali'!$A$14:AD$517,Y$3,FALSE)</f>
        <v>0</v>
      </c>
      <c r="Z182" s="44">
        <f>VLOOKUP($A182,'1v -ostali'!$A$14:AD$517,Z$3,FALSE)</f>
        <v>0</v>
      </c>
      <c r="AA182" s="44">
        <f t="shared" si="20"/>
        <v>0</v>
      </c>
      <c r="AB182" s="44">
        <f>VLOOKUP($A182,'1v -ostali'!$A$14:AD$517,AB$3,FALSE)/12</f>
        <v>0</v>
      </c>
      <c r="AC182" s="44">
        <f>VLOOKUP($A182,'1v -ostali'!$A$14:AD$517,AC$3,FALSE)</f>
        <v>0</v>
      </c>
      <c r="AD182" s="44">
        <f>VLOOKUP($A182,'1v -ostali'!$A$14:AD$517,AD$3,FALSE)</f>
        <v>0</v>
      </c>
      <c r="AE182" s="44">
        <f>VLOOKUP($A182,'1v -ostali'!$A$14:AD$517,AE$3,FALSE)</f>
        <v>0</v>
      </c>
      <c r="AF182" s="44">
        <f t="shared" si="21"/>
        <v>0</v>
      </c>
      <c r="AG182" s="44">
        <f>VLOOKUP($A182,'1v -ostali'!$A$14:AD$517,AG$3,FALSE)/12</f>
        <v>0</v>
      </c>
      <c r="AH182" s="44">
        <f>VLOOKUP($A182,'1v -ostali'!$A$14:AD$517,AH$3,FALSE)</f>
        <v>0</v>
      </c>
      <c r="AI182" s="44">
        <f t="shared" si="22"/>
        <v>0</v>
      </c>
      <c r="AJ182" s="44">
        <f t="shared" si="23"/>
        <v>0</v>
      </c>
      <c r="AK182" s="44">
        <f>+IFERROR(AI182*(100+'1v -ostali'!$C$6)/100,"")</f>
        <v>0</v>
      </c>
      <c r="AL182" s="44">
        <f>+IFERROR(AJ182*(100+'1v -ostali'!$C$6)/100,"")</f>
        <v>0</v>
      </c>
    </row>
    <row r="183" spans="1:38">
      <c r="A183">
        <f>+IF(MAX(A$5:A182)+1&lt;=A$1,A182+1,0)</f>
        <v>0</v>
      </c>
      <c r="B183" s="249">
        <f t="shared" si="24"/>
        <v>0</v>
      </c>
      <c r="C183">
        <f t="shared" si="25"/>
        <v>0</v>
      </c>
      <c r="D183" s="419">
        <f t="shared" si="26"/>
        <v>0</v>
      </c>
      <c r="E183">
        <f>IF(A183=0,0,+VLOOKUP($A183,'1v -ostali'!$A$14:$R$517,E$3,FALSE))</f>
        <v>0</v>
      </c>
      <c r="G183">
        <f>+VLOOKUP($A183,'1v -ostali'!$A$14:$R$517,G$3,FALSE)</f>
        <v>0</v>
      </c>
      <c r="H183">
        <f>+VLOOKUP($A183,'1v -ostali'!$A$14:$R$517,H$3,FALSE)</f>
        <v>0</v>
      </c>
      <c r="I183">
        <f>+VLOOKUP($A183,'1v -ostali'!$A$14:R$517,I$3,FALSE)</f>
        <v>0</v>
      </c>
      <c r="J183">
        <f>+VLOOKUP($A183,'1v -ostali'!$A$14:R$517,J$3,FALSE)</f>
        <v>0</v>
      </c>
      <c r="K183">
        <f>+VLOOKUP($A183,'1v -ostali'!$A$14:R$517,K$3,FALSE)</f>
        <v>0</v>
      </c>
      <c r="L183" t="str">
        <f>+IF(K183&gt;0,VLOOKUP($A183,'1v -ostali'!$A$14:R$517,L$3,FALSE),"")</f>
        <v/>
      </c>
      <c r="M183" t="str">
        <f>+IF(K183&gt;0,VLOOKUP($A183,'1v -ostali'!$A$14:R$517,M$3,FALSE),"")</f>
        <v/>
      </c>
      <c r="N183">
        <f>+VLOOKUP($A183,'1v -ostali'!$A$14:R$517,K$3,FALSE)</f>
        <v>0</v>
      </c>
      <c r="O183">
        <f>IF(K183&gt;0,"",VLOOKUP($A183,'1v -ostali'!$A$14:R$517,O$3,FALSE))</f>
        <v>0</v>
      </c>
      <c r="P183">
        <f>IF(K183&gt;0,"",VLOOKUP($A183,'1v -ostali'!$A$14:R$517,P$3,FALSE))</f>
        <v>0</v>
      </c>
      <c r="T183" s="44">
        <f>VLOOKUP($A183,'1v -ostali'!$A$14:AD$517,T$3,FALSE)</f>
        <v>0</v>
      </c>
      <c r="U183" s="44">
        <f>VLOOKUP($A183,'1v -ostali'!$A$14:AD$517,U$3,FALSE)</f>
        <v>0</v>
      </c>
      <c r="V183" s="44">
        <f t="shared" si="19"/>
        <v>0</v>
      </c>
      <c r="W183" s="44">
        <f>VLOOKUP($A183,'1v -ostali'!$A$14:AD$517,W$3,FALSE)/12</f>
        <v>0</v>
      </c>
      <c r="X183" s="44">
        <f>VLOOKUP($A183,'1v -ostali'!$A$14:AD$517,X$3,FALSE)</f>
        <v>0</v>
      </c>
      <c r="Y183" s="44">
        <f>VLOOKUP($A183,'1v -ostali'!$A$14:AD$517,Y$3,FALSE)</f>
        <v>0</v>
      </c>
      <c r="Z183" s="44">
        <f>VLOOKUP($A183,'1v -ostali'!$A$14:AD$517,Z$3,FALSE)</f>
        <v>0</v>
      </c>
      <c r="AA183" s="44">
        <f t="shared" si="20"/>
        <v>0</v>
      </c>
      <c r="AB183" s="44">
        <f>VLOOKUP($A183,'1v -ostali'!$A$14:AD$517,AB$3,FALSE)/12</f>
        <v>0</v>
      </c>
      <c r="AC183" s="44">
        <f>VLOOKUP($A183,'1v -ostali'!$A$14:AD$517,AC$3,FALSE)</f>
        <v>0</v>
      </c>
      <c r="AD183" s="44">
        <f>VLOOKUP($A183,'1v -ostali'!$A$14:AD$517,AD$3,FALSE)</f>
        <v>0</v>
      </c>
      <c r="AE183" s="44">
        <f>VLOOKUP($A183,'1v -ostali'!$A$14:AD$517,AE$3,FALSE)</f>
        <v>0</v>
      </c>
      <c r="AF183" s="44">
        <f t="shared" si="21"/>
        <v>0</v>
      </c>
      <c r="AG183" s="44">
        <f>VLOOKUP($A183,'1v -ostali'!$A$14:AD$517,AG$3,FALSE)/12</f>
        <v>0</v>
      </c>
      <c r="AH183" s="44">
        <f>VLOOKUP($A183,'1v -ostali'!$A$14:AD$517,AH$3,FALSE)</f>
        <v>0</v>
      </c>
      <c r="AI183" s="44">
        <f t="shared" si="22"/>
        <v>0</v>
      </c>
      <c r="AJ183" s="44">
        <f t="shared" si="23"/>
        <v>0</v>
      </c>
      <c r="AK183" s="44">
        <f>+IFERROR(AI183*(100+'1v -ostali'!$C$6)/100,"")</f>
        <v>0</v>
      </c>
      <c r="AL183" s="44">
        <f>+IFERROR(AJ183*(100+'1v -ostali'!$C$6)/100,"")</f>
        <v>0</v>
      </c>
    </row>
    <row r="184" spans="1:38">
      <c r="A184">
        <f>+IF(MAX(A$5:A183)+1&lt;=A$1,A183+1,0)</f>
        <v>0</v>
      </c>
      <c r="B184" s="249">
        <f t="shared" si="24"/>
        <v>0</v>
      </c>
      <c r="C184">
        <f t="shared" si="25"/>
        <v>0</v>
      </c>
      <c r="D184" s="419">
        <f t="shared" si="26"/>
        <v>0</v>
      </c>
      <c r="E184">
        <f>IF(A184=0,0,+VLOOKUP($A184,'1v -ostali'!$A$14:$R$517,E$3,FALSE))</f>
        <v>0</v>
      </c>
      <c r="G184">
        <f>+VLOOKUP($A184,'1v -ostali'!$A$14:$R$517,G$3,FALSE)</f>
        <v>0</v>
      </c>
      <c r="H184">
        <f>+VLOOKUP($A184,'1v -ostali'!$A$14:$R$517,H$3,FALSE)</f>
        <v>0</v>
      </c>
      <c r="I184">
        <f>+VLOOKUP($A184,'1v -ostali'!$A$14:R$517,I$3,FALSE)</f>
        <v>0</v>
      </c>
      <c r="J184">
        <f>+VLOOKUP($A184,'1v -ostali'!$A$14:R$517,J$3,FALSE)</f>
        <v>0</v>
      </c>
      <c r="K184">
        <f>+VLOOKUP($A184,'1v -ostali'!$A$14:R$517,K$3,FALSE)</f>
        <v>0</v>
      </c>
      <c r="L184" t="str">
        <f>+IF(K184&gt;0,VLOOKUP($A184,'1v -ostali'!$A$14:R$517,L$3,FALSE),"")</f>
        <v/>
      </c>
      <c r="M184" t="str">
        <f>+IF(K184&gt;0,VLOOKUP($A184,'1v -ostali'!$A$14:R$517,M$3,FALSE),"")</f>
        <v/>
      </c>
      <c r="N184">
        <f>+VLOOKUP($A184,'1v -ostali'!$A$14:R$517,K$3,FALSE)</f>
        <v>0</v>
      </c>
      <c r="O184">
        <f>IF(K184&gt;0,"",VLOOKUP($A184,'1v -ostali'!$A$14:R$517,O$3,FALSE))</f>
        <v>0</v>
      </c>
      <c r="P184">
        <f>IF(K184&gt;0,"",VLOOKUP($A184,'1v -ostali'!$A$14:R$517,P$3,FALSE))</f>
        <v>0</v>
      </c>
      <c r="T184" s="44">
        <f>VLOOKUP($A184,'1v -ostali'!$A$14:AD$517,T$3,FALSE)</f>
        <v>0</v>
      </c>
      <c r="U184" s="44">
        <f>VLOOKUP($A184,'1v -ostali'!$A$14:AD$517,U$3,FALSE)</f>
        <v>0</v>
      </c>
      <c r="V184" s="44">
        <f t="shared" si="19"/>
        <v>0</v>
      </c>
      <c r="W184" s="44">
        <f>VLOOKUP($A184,'1v -ostali'!$A$14:AD$517,W$3,FALSE)/12</f>
        <v>0</v>
      </c>
      <c r="X184" s="44">
        <f>VLOOKUP($A184,'1v -ostali'!$A$14:AD$517,X$3,FALSE)</f>
        <v>0</v>
      </c>
      <c r="Y184" s="44">
        <f>VLOOKUP($A184,'1v -ostali'!$A$14:AD$517,Y$3,FALSE)</f>
        <v>0</v>
      </c>
      <c r="Z184" s="44">
        <f>VLOOKUP($A184,'1v -ostali'!$A$14:AD$517,Z$3,FALSE)</f>
        <v>0</v>
      </c>
      <c r="AA184" s="44">
        <f t="shared" si="20"/>
        <v>0</v>
      </c>
      <c r="AB184" s="44">
        <f>VLOOKUP($A184,'1v -ostali'!$A$14:AD$517,AB$3,FALSE)/12</f>
        <v>0</v>
      </c>
      <c r="AC184" s="44">
        <f>VLOOKUP($A184,'1v -ostali'!$A$14:AD$517,AC$3,FALSE)</f>
        <v>0</v>
      </c>
      <c r="AD184" s="44">
        <f>VLOOKUP($A184,'1v -ostali'!$A$14:AD$517,AD$3,FALSE)</f>
        <v>0</v>
      </c>
      <c r="AE184" s="44">
        <f>VLOOKUP($A184,'1v -ostali'!$A$14:AD$517,AE$3,FALSE)</f>
        <v>0</v>
      </c>
      <c r="AF184" s="44">
        <f t="shared" si="21"/>
        <v>0</v>
      </c>
      <c r="AG184" s="44">
        <f>VLOOKUP($A184,'1v -ostali'!$A$14:AD$517,AG$3,FALSE)/12</f>
        <v>0</v>
      </c>
      <c r="AH184" s="44">
        <f>VLOOKUP($A184,'1v -ostali'!$A$14:AD$517,AH$3,FALSE)</f>
        <v>0</v>
      </c>
      <c r="AI184" s="44">
        <f t="shared" si="22"/>
        <v>0</v>
      </c>
      <c r="AJ184" s="44">
        <f t="shared" si="23"/>
        <v>0</v>
      </c>
      <c r="AK184" s="44">
        <f>+IFERROR(AI184*(100+'1v -ostali'!$C$6)/100,"")</f>
        <v>0</v>
      </c>
      <c r="AL184" s="44">
        <f>+IFERROR(AJ184*(100+'1v -ostali'!$C$6)/100,"")</f>
        <v>0</v>
      </c>
    </row>
    <row r="185" spans="1:38">
      <c r="A185">
        <f>+IF(MAX(A$5:A184)+1&lt;=A$1,A184+1,0)</f>
        <v>0</v>
      </c>
      <c r="B185" s="249">
        <f t="shared" si="24"/>
        <v>0</v>
      </c>
      <c r="C185">
        <f t="shared" si="25"/>
        <v>0</v>
      </c>
      <c r="D185" s="419">
        <f t="shared" si="26"/>
        <v>0</v>
      </c>
      <c r="E185">
        <f>IF(A185=0,0,+VLOOKUP($A185,'1v -ostali'!$A$14:$R$517,E$3,FALSE))</f>
        <v>0</v>
      </c>
      <c r="G185">
        <f>+VLOOKUP($A185,'1v -ostali'!$A$14:$R$517,G$3,FALSE)</f>
        <v>0</v>
      </c>
      <c r="H185">
        <f>+VLOOKUP($A185,'1v -ostali'!$A$14:$R$517,H$3,FALSE)</f>
        <v>0</v>
      </c>
      <c r="I185">
        <f>+VLOOKUP($A185,'1v -ostali'!$A$14:R$517,I$3,FALSE)</f>
        <v>0</v>
      </c>
      <c r="J185">
        <f>+VLOOKUP($A185,'1v -ostali'!$A$14:R$517,J$3,FALSE)</f>
        <v>0</v>
      </c>
      <c r="K185">
        <f>+VLOOKUP($A185,'1v -ostali'!$A$14:R$517,K$3,FALSE)</f>
        <v>0</v>
      </c>
      <c r="L185" t="str">
        <f>+IF(K185&gt;0,VLOOKUP($A185,'1v -ostali'!$A$14:R$517,L$3,FALSE),"")</f>
        <v/>
      </c>
      <c r="M185" t="str">
        <f>+IF(K185&gt;0,VLOOKUP($A185,'1v -ostali'!$A$14:R$517,M$3,FALSE),"")</f>
        <v/>
      </c>
      <c r="N185">
        <f>+VLOOKUP($A185,'1v -ostali'!$A$14:R$517,K$3,FALSE)</f>
        <v>0</v>
      </c>
      <c r="O185">
        <f>IF(K185&gt;0,"",VLOOKUP($A185,'1v -ostali'!$A$14:R$517,O$3,FALSE))</f>
        <v>0</v>
      </c>
      <c r="P185">
        <f>IF(K185&gt;0,"",VLOOKUP($A185,'1v -ostali'!$A$14:R$517,P$3,FALSE))</f>
        <v>0</v>
      </c>
      <c r="T185" s="44">
        <f>VLOOKUP($A185,'1v -ostali'!$A$14:AD$517,T$3,FALSE)</f>
        <v>0</v>
      </c>
      <c r="U185" s="44">
        <f>VLOOKUP($A185,'1v -ostali'!$A$14:AD$517,U$3,FALSE)</f>
        <v>0</v>
      </c>
      <c r="V185" s="44">
        <f t="shared" si="19"/>
        <v>0</v>
      </c>
      <c r="W185" s="44">
        <f>VLOOKUP($A185,'1v -ostali'!$A$14:AD$517,W$3,FALSE)/12</f>
        <v>0</v>
      </c>
      <c r="X185" s="44">
        <f>VLOOKUP($A185,'1v -ostali'!$A$14:AD$517,X$3,FALSE)</f>
        <v>0</v>
      </c>
      <c r="Y185" s="44">
        <f>VLOOKUP($A185,'1v -ostali'!$A$14:AD$517,Y$3,FALSE)</f>
        <v>0</v>
      </c>
      <c r="Z185" s="44">
        <f>VLOOKUP($A185,'1v -ostali'!$A$14:AD$517,Z$3,FALSE)</f>
        <v>0</v>
      </c>
      <c r="AA185" s="44">
        <f t="shared" si="20"/>
        <v>0</v>
      </c>
      <c r="AB185" s="44">
        <f>VLOOKUP($A185,'1v -ostali'!$A$14:AD$517,AB$3,FALSE)/12</f>
        <v>0</v>
      </c>
      <c r="AC185" s="44">
        <f>VLOOKUP($A185,'1v -ostali'!$A$14:AD$517,AC$3,FALSE)</f>
        <v>0</v>
      </c>
      <c r="AD185" s="44">
        <f>VLOOKUP($A185,'1v -ostali'!$A$14:AD$517,AD$3,FALSE)</f>
        <v>0</v>
      </c>
      <c r="AE185" s="44">
        <f>VLOOKUP($A185,'1v -ostali'!$A$14:AD$517,AE$3,FALSE)</f>
        <v>0</v>
      </c>
      <c r="AF185" s="44">
        <f t="shared" si="21"/>
        <v>0</v>
      </c>
      <c r="AG185" s="44">
        <f>VLOOKUP($A185,'1v -ostali'!$A$14:AD$517,AG$3,FALSE)/12</f>
        <v>0</v>
      </c>
      <c r="AH185" s="44">
        <f>VLOOKUP($A185,'1v -ostali'!$A$14:AD$517,AH$3,FALSE)</f>
        <v>0</v>
      </c>
      <c r="AI185" s="44">
        <f t="shared" si="22"/>
        <v>0</v>
      </c>
      <c r="AJ185" s="44">
        <f t="shared" si="23"/>
        <v>0</v>
      </c>
      <c r="AK185" s="44">
        <f>+IFERROR(AI185*(100+'1v -ostali'!$C$6)/100,"")</f>
        <v>0</v>
      </c>
      <c r="AL185" s="44">
        <f>+IFERROR(AJ185*(100+'1v -ostali'!$C$6)/100,"")</f>
        <v>0</v>
      </c>
    </row>
    <row r="186" spans="1:38">
      <c r="A186">
        <f>+IF(MAX(A$5:A185)+1&lt;=A$1,A185+1,0)</f>
        <v>0</v>
      </c>
      <c r="B186" s="249">
        <f t="shared" si="24"/>
        <v>0</v>
      </c>
      <c r="C186">
        <f t="shared" si="25"/>
        <v>0</v>
      </c>
      <c r="D186" s="419">
        <f t="shared" si="26"/>
        <v>0</v>
      </c>
      <c r="E186">
        <f>IF(A186=0,0,+VLOOKUP($A186,'1v -ostali'!$A$14:$R$517,E$3,FALSE))</f>
        <v>0</v>
      </c>
      <c r="G186">
        <f>+VLOOKUP($A186,'1v -ostali'!$A$14:$R$517,G$3,FALSE)</f>
        <v>0</v>
      </c>
      <c r="H186">
        <f>+VLOOKUP($A186,'1v -ostali'!$A$14:$R$517,H$3,FALSE)</f>
        <v>0</v>
      </c>
      <c r="I186">
        <f>+VLOOKUP($A186,'1v -ostali'!$A$14:R$517,I$3,FALSE)</f>
        <v>0</v>
      </c>
      <c r="J186">
        <f>+VLOOKUP($A186,'1v -ostali'!$A$14:R$517,J$3,FALSE)</f>
        <v>0</v>
      </c>
      <c r="K186">
        <f>+VLOOKUP($A186,'1v -ostali'!$A$14:R$517,K$3,FALSE)</f>
        <v>0</v>
      </c>
      <c r="L186" t="str">
        <f>+IF(K186&gt;0,VLOOKUP($A186,'1v -ostali'!$A$14:R$517,L$3,FALSE),"")</f>
        <v/>
      </c>
      <c r="M186" t="str">
        <f>+IF(K186&gt;0,VLOOKUP($A186,'1v -ostali'!$A$14:R$517,M$3,FALSE),"")</f>
        <v/>
      </c>
      <c r="N186">
        <f>+VLOOKUP($A186,'1v -ostali'!$A$14:R$517,K$3,FALSE)</f>
        <v>0</v>
      </c>
      <c r="O186">
        <f>IF(K186&gt;0,"",VLOOKUP($A186,'1v -ostali'!$A$14:R$517,O$3,FALSE))</f>
        <v>0</v>
      </c>
      <c r="P186">
        <f>IF(K186&gt;0,"",VLOOKUP($A186,'1v -ostali'!$A$14:R$517,P$3,FALSE))</f>
        <v>0</v>
      </c>
      <c r="T186" s="44">
        <f>VLOOKUP($A186,'1v -ostali'!$A$14:AD$517,T$3,FALSE)</f>
        <v>0</v>
      </c>
      <c r="U186" s="44">
        <f>VLOOKUP($A186,'1v -ostali'!$A$14:AD$517,U$3,FALSE)</f>
        <v>0</v>
      </c>
      <c r="V186" s="44">
        <f t="shared" si="19"/>
        <v>0</v>
      </c>
      <c r="W186" s="44">
        <f>VLOOKUP($A186,'1v -ostali'!$A$14:AD$517,W$3,FALSE)/12</f>
        <v>0</v>
      </c>
      <c r="X186" s="44">
        <f>VLOOKUP($A186,'1v -ostali'!$A$14:AD$517,X$3,FALSE)</f>
        <v>0</v>
      </c>
      <c r="Y186" s="44">
        <f>VLOOKUP($A186,'1v -ostali'!$A$14:AD$517,Y$3,FALSE)</f>
        <v>0</v>
      </c>
      <c r="Z186" s="44">
        <f>VLOOKUP($A186,'1v -ostali'!$A$14:AD$517,Z$3,FALSE)</f>
        <v>0</v>
      </c>
      <c r="AA186" s="44">
        <f t="shared" si="20"/>
        <v>0</v>
      </c>
      <c r="AB186" s="44">
        <f>VLOOKUP($A186,'1v -ostali'!$A$14:AD$517,AB$3,FALSE)/12</f>
        <v>0</v>
      </c>
      <c r="AC186" s="44">
        <f>VLOOKUP($A186,'1v -ostali'!$A$14:AD$517,AC$3,FALSE)</f>
        <v>0</v>
      </c>
      <c r="AD186" s="44">
        <f>VLOOKUP($A186,'1v -ostali'!$A$14:AD$517,AD$3,FALSE)</f>
        <v>0</v>
      </c>
      <c r="AE186" s="44">
        <f>VLOOKUP($A186,'1v -ostali'!$A$14:AD$517,AE$3,FALSE)</f>
        <v>0</v>
      </c>
      <c r="AF186" s="44">
        <f t="shared" si="21"/>
        <v>0</v>
      </c>
      <c r="AG186" s="44">
        <f>VLOOKUP($A186,'1v -ostali'!$A$14:AD$517,AG$3,FALSE)/12</f>
        <v>0</v>
      </c>
      <c r="AH186" s="44">
        <f>VLOOKUP($A186,'1v -ostali'!$A$14:AD$517,AH$3,FALSE)</f>
        <v>0</v>
      </c>
      <c r="AI186" s="44">
        <f t="shared" si="22"/>
        <v>0</v>
      </c>
      <c r="AJ186" s="44">
        <f t="shared" si="23"/>
        <v>0</v>
      </c>
      <c r="AK186" s="44">
        <f>+IFERROR(AI186*(100+'1v -ostali'!$C$6)/100,"")</f>
        <v>0</v>
      </c>
      <c r="AL186" s="44">
        <f>+IFERROR(AJ186*(100+'1v -ostali'!$C$6)/100,"")</f>
        <v>0</v>
      </c>
    </row>
    <row r="187" spans="1:38">
      <c r="A187">
        <f>+IF(MAX(A$5:A186)+1&lt;=A$1,A186+1,0)</f>
        <v>0</v>
      </c>
      <c r="B187" s="249">
        <f t="shared" si="24"/>
        <v>0</v>
      </c>
      <c r="C187">
        <f t="shared" si="25"/>
        <v>0</v>
      </c>
      <c r="D187" s="419">
        <f t="shared" si="26"/>
        <v>0</v>
      </c>
      <c r="E187">
        <f>IF(A187=0,0,+VLOOKUP($A187,'1v -ostali'!$A$14:$R$517,E$3,FALSE))</f>
        <v>0</v>
      </c>
      <c r="G187">
        <f>+VLOOKUP($A187,'1v -ostali'!$A$14:$R$517,G$3,FALSE)</f>
        <v>0</v>
      </c>
      <c r="H187">
        <f>+VLOOKUP($A187,'1v -ostali'!$A$14:$R$517,H$3,FALSE)</f>
        <v>0</v>
      </c>
      <c r="I187">
        <f>+VLOOKUP($A187,'1v -ostali'!$A$14:R$517,I$3,FALSE)</f>
        <v>0</v>
      </c>
      <c r="J187">
        <f>+VLOOKUP($A187,'1v -ostali'!$A$14:R$517,J$3,FALSE)</f>
        <v>0</v>
      </c>
      <c r="K187">
        <f>+VLOOKUP($A187,'1v -ostali'!$A$14:R$517,K$3,FALSE)</f>
        <v>0</v>
      </c>
      <c r="L187" t="str">
        <f>+IF(K187&gt;0,VLOOKUP($A187,'1v -ostali'!$A$14:R$517,L$3,FALSE),"")</f>
        <v/>
      </c>
      <c r="M187" t="str">
        <f>+IF(K187&gt;0,VLOOKUP($A187,'1v -ostali'!$A$14:R$517,M$3,FALSE),"")</f>
        <v/>
      </c>
      <c r="N187">
        <f>+VLOOKUP($A187,'1v -ostali'!$A$14:R$517,K$3,FALSE)</f>
        <v>0</v>
      </c>
      <c r="O187">
        <f>IF(K187&gt;0,"",VLOOKUP($A187,'1v -ostali'!$A$14:R$517,O$3,FALSE))</f>
        <v>0</v>
      </c>
      <c r="P187">
        <f>IF(K187&gt;0,"",VLOOKUP($A187,'1v -ostali'!$A$14:R$517,P$3,FALSE))</f>
        <v>0</v>
      </c>
      <c r="T187" s="44">
        <f>VLOOKUP($A187,'1v -ostali'!$A$14:AD$517,T$3,FALSE)</f>
        <v>0</v>
      </c>
      <c r="U187" s="44">
        <f>VLOOKUP($A187,'1v -ostali'!$A$14:AD$517,U$3,FALSE)</f>
        <v>0</v>
      </c>
      <c r="V187" s="44">
        <f t="shared" si="19"/>
        <v>0</v>
      </c>
      <c r="W187" s="44">
        <f>VLOOKUP($A187,'1v -ostali'!$A$14:AD$517,W$3,FALSE)/12</f>
        <v>0</v>
      </c>
      <c r="X187" s="44">
        <f>VLOOKUP($A187,'1v -ostali'!$A$14:AD$517,X$3,FALSE)</f>
        <v>0</v>
      </c>
      <c r="Y187" s="44">
        <f>VLOOKUP($A187,'1v -ostali'!$A$14:AD$517,Y$3,FALSE)</f>
        <v>0</v>
      </c>
      <c r="Z187" s="44">
        <f>VLOOKUP($A187,'1v -ostali'!$A$14:AD$517,Z$3,FALSE)</f>
        <v>0</v>
      </c>
      <c r="AA187" s="44">
        <f t="shared" si="20"/>
        <v>0</v>
      </c>
      <c r="AB187" s="44">
        <f>VLOOKUP($A187,'1v -ostali'!$A$14:AD$517,AB$3,FALSE)/12</f>
        <v>0</v>
      </c>
      <c r="AC187" s="44">
        <f>VLOOKUP($A187,'1v -ostali'!$A$14:AD$517,AC$3,FALSE)</f>
        <v>0</v>
      </c>
      <c r="AD187" s="44">
        <f>VLOOKUP($A187,'1v -ostali'!$A$14:AD$517,AD$3,FALSE)</f>
        <v>0</v>
      </c>
      <c r="AE187" s="44">
        <f>VLOOKUP($A187,'1v -ostali'!$A$14:AD$517,AE$3,FALSE)</f>
        <v>0</v>
      </c>
      <c r="AF187" s="44">
        <f t="shared" si="21"/>
        <v>0</v>
      </c>
      <c r="AG187" s="44">
        <f>VLOOKUP($A187,'1v -ostali'!$A$14:AD$517,AG$3,FALSE)/12</f>
        <v>0</v>
      </c>
      <c r="AH187" s="44">
        <f>VLOOKUP($A187,'1v -ostali'!$A$14:AD$517,AH$3,FALSE)</f>
        <v>0</v>
      </c>
      <c r="AI187" s="44">
        <f t="shared" si="22"/>
        <v>0</v>
      </c>
      <c r="AJ187" s="44">
        <f t="shared" si="23"/>
        <v>0</v>
      </c>
      <c r="AK187" s="44">
        <f>+IFERROR(AI187*(100+'1v -ostali'!$C$6)/100,"")</f>
        <v>0</v>
      </c>
      <c r="AL187" s="44">
        <f>+IFERROR(AJ187*(100+'1v -ostali'!$C$6)/100,"")</f>
        <v>0</v>
      </c>
    </row>
    <row r="188" spans="1:38">
      <c r="A188">
        <f>+IF(MAX(A$5:A187)+1&lt;=A$1,A187+1,0)</f>
        <v>0</v>
      </c>
      <c r="B188" s="249">
        <f t="shared" si="24"/>
        <v>0</v>
      </c>
      <c r="C188">
        <f t="shared" si="25"/>
        <v>0</v>
      </c>
      <c r="D188" s="419">
        <f t="shared" si="26"/>
        <v>0</v>
      </c>
      <c r="E188">
        <f>IF(A188=0,0,+VLOOKUP($A188,'1v -ostali'!$A$14:$R$517,E$3,FALSE))</f>
        <v>0</v>
      </c>
      <c r="G188">
        <f>+VLOOKUP($A188,'1v -ostali'!$A$14:$R$517,G$3,FALSE)</f>
        <v>0</v>
      </c>
      <c r="H188">
        <f>+VLOOKUP($A188,'1v -ostali'!$A$14:$R$517,H$3,FALSE)</f>
        <v>0</v>
      </c>
      <c r="I188">
        <f>+VLOOKUP($A188,'1v -ostali'!$A$14:R$517,I$3,FALSE)</f>
        <v>0</v>
      </c>
      <c r="J188">
        <f>+VLOOKUP($A188,'1v -ostali'!$A$14:R$517,J$3,FALSE)</f>
        <v>0</v>
      </c>
      <c r="K188">
        <f>+VLOOKUP($A188,'1v -ostali'!$A$14:R$517,K$3,FALSE)</f>
        <v>0</v>
      </c>
      <c r="L188" t="str">
        <f>+IF(K188&gt;0,VLOOKUP($A188,'1v -ostali'!$A$14:R$517,L$3,FALSE),"")</f>
        <v/>
      </c>
      <c r="M188" t="str">
        <f>+IF(K188&gt;0,VLOOKUP($A188,'1v -ostali'!$A$14:R$517,M$3,FALSE),"")</f>
        <v/>
      </c>
      <c r="N188">
        <f>+VLOOKUP($A188,'1v -ostali'!$A$14:R$517,K$3,FALSE)</f>
        <v>0</v>
      </c>
      <c r="O188">
        <f>IF(K188&gt;0,"",VLOOKUP($A188,'1v -ostali'!$A$14:R$517,O$3,FALSE))</f>
        <v>0</v>
      </c>
      <c r="P188">
        <f>IF(K188&gt;0,"",VLOOKUP($A188,'1v -ostali'!$A$14:R$517,P$3,FALSE))</f>
        <v>0</v>
      </c>
      <c r="T188" s="44">
        <f>VLOOKUP($A188,'1v -ostali'!$A$14:AD$517,T$3,FALSE)</f>
        <v>0</v>
      </c>
      <c r="U188" s="44">
        <f>VLOOKUP($A188,'1v -ostali'!$A$14:AD$517,U$3,FALSE)</f>
        <v>0</v>
      </c>
      <c r="V188" s="44">
        <f t="shared" si="19"/>
        <v>0</v>
      </c>
      <c r="W188" s="44">
        <f>VLOOKUP($A188,'1v -ostali'!$A$14:AD$517,W$3,FALSE)/12</f>
        <v>0</v>
      </c>
      <c r="X188" s="44">
        <f>VLOOKUP($A188,'1v -ostali'!$A$14:AD$517,X$3,FALSE)</f>
        <v>0</v>
      </c>
      <c r="Y188" s="44">
        <f>VLOOKUP($A188,'1v -ostali'!$A$14:AD$517,Y$3,FALSE)</f>
        <v>0</v>
      </c>
      <c r="Z188" s="44">
        <f>VLOOKUP($A188,'1v -ostali'!$A$14:AD$517,Z$3,FALSE)</f>
        <v>0</v>
      </c>
      <c r="AA188" s="44">
        <f t="shared" si="20"/>
        <v>0</v>
      </c>
      <c r="AB188" s="44">
        <f>VLOOKUP($A188,'1v -ostali'!$A$14:AD$517,AB$3,FALSE)/12</f>
        <v>0</v>
      </c>
      <c r="AC188" s="44">
        <f>VLOOKUP($A188,'1v -ostali'!$A$14:AD$517,AC$3,FALSE)</f>
        <v>0</v>
      </c>
      <c r="AD188" s="44">
        <f>VLOOKUP($A188,'1v -ostali'!$A$14:AD$517,AD$3,FALSE)</f>
        <v>0</v>
      </c>
      <c r="AE188" s="44">
        <f>VLOOKUP($A188,'1v -ostali'!$A$14:AD$517,AE$3,FALSE)</f>
        <v>0</v>
      </c>
      <c r="AF188" s="44">
        <f t="shared" si="21"/>
        <v>0</v>
      </c>
      <c r="AG188" s="44">
        <f>VLOOKUP($A188,'1v -ostali'!$A$14:AD$517,AG$3,FALSE)/12</f>
        <v>0</v>
      </c>
      <c r="AH188" s="44">
        <f>VLOOKUP($A188,'1v -ostali'!$A$14:AD$517,AH$3,FALSE)</f>
        <v>0</v>
      </c>
      <c r="AI188" s="44">
        <f t="shared" si="22"/>
        <v>0</v>
      </c>
      <c r="AJ188" s="44">
        <f t="shared" si="23"/>
        <v>0</v>
      </c>
      <c r="AK188" s="44">
        <f>+IFERROR(AI188*(100+'1v -ostali'!$C$6)/100,"")</f>
        <v>0</v>
      </c>
      <c r="AL188" s="44">
        <f>+IFERROR(AJ188*(100+'1v -ostali'!$C$6)/100,"")</f>
        <v>0</v>
      </c>
    </row>
    <row r="189" spans="1:38">
      <c r="A189">
        <f>+IF(MAX(A$5:A188)+1&lt;=A$1,A188+1,0)</f>
        <v>0</v>
      </c>
      <c r="B189" s="249">
        <f t="shared" si="24"/>
        <v>0</v>
      </c>
      <c r="C189">
        <f t="shared" si="25"/>
        <v>0</v>
      </c>
      <c r="D189" s="419">
        <f t="shared" si="26"/>
        <v>0</v>
      </c>
      <c r="E189">
        <f>IF(A189=0,0,+VLOOKUP($A189,'1v -ostali'!$A$14:$R$517,E$3,FALSE))</f>
        <v>0</v>
      </c>
      <c r="G189">
        <f>+VLOOKUP($A189,'1v -ostali'!$A$14:$R$517,G$3,FALSE)</f>
        <v>0</v>
      </c>
      <c r="H189">
        <f>+VLOOKUP($A189,'1v -ostali'!$A$14:$R$517,H$3,FALSE)</f>
        <v>0</v>
      </c>
      <c r="I189">
        <f>+VLOOKUP($A189,'1v -ostali'!$A$14:R$517,I$3,FALSE)</f>
        <v>0</v>
      </c>
      <c r="J189">
        <f>+VLOOKUP($A189,'1v -ostali'!$A$14:R$517,J$3,FALSE)</f>
        <v>0</v>
      </c>
      <c r="K189">
        <f>+VLOOKUP($A189,'1v -ostali'!$A$14:R$517,K$3,FALSE)</f>
        <v>0</v>
      </c>
      <c r="L189" t="str">
        <f>+IF(K189&gt;0,VLOOKUP($A189,'1v -ostali'!$A$14:R$517,L$3,FALSE),"")</f>
        <v/>
      </c>
      <c r="M189" t="str">
        <f>+IF(K189&gt;0,VLOOKUP($A189,'1v -ostali'!$A$14:R$517,M$3,FALSE),"")</f>
        <v/>
      </c>
      <c r="N189">
        <f>+VLOOKUP($A189,'1v -ostali'!$A$14:R$517,K$3,FALSE)</f>
        <v>0</v>
      </c>
      <c r="O189">
        <f>IF(K189&gt;0,"",VLOOKUP($A189,'1v -ostali'!$A$14:R$517,O$3,FALSE))</f>
        <v>0</v>
      </c>
      <c r="P189">
        <f>IF(K189&gt;0,"",VLOOKUP($A189,'1v -ostali'!$A$14:R$517,P$3,FALSE))</f>
        <v>0</v>
      </c>
      <c r="T189" s="44">
        <f>VLOOKUP($A189,'1v -ostali'!$A$14:AD$517,T$3,FALSE)</f>
        <v>0</v>
      </c>
      <c r="U189" s="44">
        <f>VLOOKUP($A189,'1v -ostali'!$A$14:AD$517,U$3,FALSE)</f>
        <v>0</v>
      </c>
      <c r="V189" s="44">
        <f t="shared" si="19"/>
        <v>0</v>
      </c>
      <c r="W189" s="44">
        <f>VLOOKUP($A189,'1v -ostali'!$A$14:AD$517,W$3,FALSE)/12</f>
        <v>0</v>
      </c>
      <c r="X189" s="44">
        <f>VLOOKUP($A189,'1v -ostali'!$A$14:AD$517,X$3,FALSE)</f>
        <v>0</v>
      </c>
      <c r="Y189" s="44">
        <f>VLOOKUP($A189,'1v -ostali'!$A$14:AD$517,Y$3,FALSE)</f>
        <v>0</v>
      </c>
      <c r="Z189" s="44">
        <f>VLOOKUP($A189,'1v -ostali'!$A$14:AD$517,Z$3,FALSE)</f>
        <v>0</v>
      </c>
      <c r="AA189" s="44">
        <f t="shared" si="20"/>
        <v>0</v>
      </c>
      <c r="AB189" s="44">
        <f>VLOOKUP($A189,'1v -ostali'!$A$14:AD$517,AB$3,FALSE)/12</f>
        <v>0</v>
      </c>
      <c r="AC189" s="44">
        <f>VLOOKUP($A189,'1v -ostali'!$A$14:AD$517,AC$3,FALSE)</f>
        <v>0</v>
      </c>
      <c r="AD189" s="44">
        <f>VLOOKUP($A189,'1v -ostali'!$A$14:AD$517,AD$3,FALSE)</f>
        <v>0</v>
      </c>
      <c r="AE189" s="44">
        <f>VLOOKUP($A189,'1v -ostali'!$A$14:AD$517,AE$3,FALSE)</f>
        <v>0</v>
      </c>
      <c r="AF189" s="44">
        <f t="shared" si="21"/>
        <v>0</v>
      </c>
      <c r="AG189" s="44">
        <f>VLOOKUP($A189,'1v -ostali'!$A$14:AD$517,AG$3,FALSE)/12</f>
        <v>0</v>
      </c>
      <c r="AH189" s="44">
        <f>VLOOKUP($A189,'1v -ostali'!$A$14:AD$517,AH$3,FALSE)</f>
        <v>0</v>
      </c>
      <c r="AI189" s="44">
        <f t="shared" si="22"/>
        <v>0</v>
      </c>
      <c r="AJ189" s="44">
        <f t="shared" si="23"/>
        <v>0</v>
      </c>
      <c r="AK189" s="44">
        <f>+IFERROR(AI189*(100+'1v -ostali'!$C$6)/100,"")</f>
        <v>0</v>
      </c>
      <c r="AL189" s="44">
        <f>+IFERROR(AJ189*(100+'1v -ostali'!$C$6)/100,"")</f>
        <v>0</v>
      </c>
    </row>
    <row r="190" spans="1:38">
      <c r="A190">
        <f>+IF(MAX(A$5:A189)+1&lt;=A$1,A189+1,0)</f>
        <v>0</v>
      </c>
      <c r="B190" s="249">
        <f t="shared" si="24"/>
        <v>0</v>
      </c>
      <c r="C190">
        <f t="shared" si="25"/>
        <v>0</v>
      </c>
      <c r="D190" s="419">
        <f t="shared" si="26"/>
        <v>0</v>
      </c>
      <c r="E190">
        <f>IF(A190=0,0,+VLOOKUP($A190,'1v -ostali'!$A$14:$R$517,E$3,FALSE))</f>
        <v>0</v>
      </c>
      <c r="G190">
        <f>+VLOOKUP($A190,'1v -ostali'!$A$14:$R$517,G$3,FALSE)</f>
        <v>0</v>
      </c>
      <c r="H190">
        <f>+VLOOKUP($A190,'1v -ostali'!$A$14:$R$517,H$3,FALSE)</f>
        <v>0</v>
      </c>
      <c r="I190">
        <f>+VLOOKUP($A190,'1v -ostali'!$A$14:R$517,I$3,FALSE)</f>
        <v>0</v>
      </c>
      <c r="J190">
        <f>+VLOOKUP($A190,'1v -ostali'!$A$14:R$517,J$3,FALSE)</f>
        <v>0</v>
      </c>
      <c r="K190">
        <f>+VLOOKUP($A190,'1v -ostali'!$A$14:R$517,K$3,FALSE)</f>
        <v>0</v>
      </c>
      <c r="L190" t="str">
        <f>+IF(K190&gt;0,VLOOKUP($A190,'1v -ostali'!$A$14:R$517,L$3,FALSE),"")</f>
        <v/>
      </c>
      <c r="M190" t="str">
        <f>+IF(K190&gt;0,VLOOKUP($A190,'1v -ostali'!$A$14:R$517,M$3,FALSE),"")</f>
        <v/>
      </c>
      <c r="N190">
        <f>+VLOOKUP($A190,'1v -ostali'!$A$14:R$517,K$3,FALSE)</f>
        <v>0</v>
      </c>
      <c r="O190">
        <f>IF(K190&gt;0,"",VLOOKUP($A190,'1v -ostali'!$A$14:R$517,O$3,FALSE))</f>
        <v>0</v>
      </c>
      <c r="P190">
        <f>IF(K190&gt;0,"",VLOOKUP($A190,'1v -ostali'!$A$14:R$517,P$3,FALSE))</f>
        <v>0</v>
      </c>
      <c r="T190" s="44">
        <f>VLOOKUP($A190,'1v -ostali'!$A$14:AD$517,T$3,FALSE)</f>
        <v>0</v>
      </c>
      <c r="U190" s="44">
        <f>VLOOKUP($A190,'1v -ostali'!$A$14:AD$517,U$3,FALSE)</f>
        <v>0</v>
      </c>
      <c r="V190" s="44">
        <f t="shared" si="19"/>
        <v>0</v>
      </c>
      <c r="W190" s="44">
        <f>VLOOKUP($A190,'1v -ostali'!$A$14:AD$517,W$3,FALSE)/12</f>
        <v>0</v>
      </c>
      <c r="X190" s="44">
        <f>VLOOKUP($A190,'1v -ostali'!$A$14:AD$517,X$3,FALSE)</f>
        <v>0</v>
      </c>
      <c r="Y190" s="44">
        <f>VLOOKUP($A190,'1v -ostali'!$A$14:AD$517,Y$3,FALSE)</f>
        <v>0</v>
      </c>
      <c r="Z190" s="44">
        <f>VLOOKUP($A190,'1v -ostali'!$A$14:AD$517,Z$3,FALSE)</f>
        <v>0</v>
      </c>
      <c r="AA190" s="44">
        <f t="shared" si="20"/>
        <v>0</v>
      </c>
      <c r="AB190" s="44">
        <f>VLOOKUP($A190,'1v -ostali'!$A$14:AD$517,AB$3,FALSE)/12</f>
        <v>0</v>
      </c>
      <c r="AC190" s="44">
        <f>VLOOKUP($A190,'1v -ostali'!$A$14:AD$517,AC$3,FALSE)</f>
        <v>0</v>
      </c>
      <c r="AD190" s="44">
        <f>VLOOKUP($A190,'1v -ostali'!$A$14:AD$517,AD$3,FALSE)</f>
        <v>0</v>
      </c>
      <c r="AE190" s="44">
        <f>VLOOKUP($A190,'1v -ostali'!$A$14:AD$517,AE$3,FALSE)</f>
        <v>0</v>
      </c>
      <c r="AF190" s="44">
        <f t="shared" si="21"/>
        <v>0</v>
      </c>
      <c r="AG190" s="44">
        <f>VLOOKUP($A190,'1v -ostali'!$A$14:AD$517,AG$3,FALSE)/12</f>
        <v>0</v>
      </c>
      <c r="AH190" s="44">
        <f>VLOOKUP($A190,'1v -ostali'!$A$14:AD$517,AH$3,FALSE)</f>
        <v>0</v>
      </c>
      <c r="AI190" s="44">
        <f t="shared" si="22"/>
        <v>0</v>
      </c>
      <c r="AJ190" s="44">
        <f t="shared" si="23"/>
        <v>0</v>
      </c>
      <c r="AK190" s="44">
        <f>+IFERROR(AI190*(100+'1v -ostali'!$C$6)/100,"")</f>
        <v>0</v>
      </c>
      <c r="AL190" s="44">
        <f>+IFERROR(AJ190*(100+'1v -ostali'!$C$6)/100,"")</f>
        <v>0</v>
      </c>
    </row>
    <row r="191" spans="1:38">
      <c r="A191">
        <f>+IF(MAX(A$5:A190)+1&lt;=A$1,A190+1,0)</f>
        <v>0</v>
      </c>
      <c r="B191" s="249">
        <f t="shared" si="24"/>
        <v>0</v>
      </c>
      <c r="C191">
        <f t="shared" si="25"/>
        <v>0</v>
      </c>
      <c r="D191" s="419">
        <f t="shared" si="26"/>
        <v>0</v>
      </c>
      <c r="E191">
        <f>IF(A191=0,0,+VLOOKUP($A191,'1v -ostali'!$A$14:$R$517,E$3,FALSE))</f>
        <v>0</v>
      </c>
      <c r="G191">
        <f>+VLOOKUP($A191,'1v -ostali'!$A$14:$R$517,G$3,FALSE)</f>
        <v>0</v>
      </c>
      <c r="H191">
        <f>+VLOOKUP($A191,'1v -ostali'!$A$14:$R$517,H$3,FALSE)</f>
        <v>0</v>
      </c>
      <c r="I191">
        <f>+VLOOKUP($A191,'1v -ostali'!$A$14:R$517,I$3,FALSE)</f>
        <v>0</v>
      </c>
      <c r="J191">
        <f>+VLOOKUP($A191,'1v -ostali'!$A$14:R$517,J$3,FALSE)</f>
        <v>0</v>
      </c>
      <c r="K191">
        <f>+VLOOKUP($A191,'1v -ostali'!$A$14:R$517,K$3,FALSE)</f>
        <v>0</v>
      </c>
      <c r="L191" t="str">
        <f>+IF(K191&gt;0,VLOOKUP($A191,'1v -ostali'!$A$14:R$517,L$3,FALSE),"")</f>
        <v/>
      </c>
      <c r="M191" t="str">
        <f>+IF(K191&gt;0,VLOOKUP($A191,'1v -ostali'!$A$14:R$517,M$3,FALSE),"")</f>
        <v/>
      </c>
      <c r="N191">
        <f>+VLOOKUP($A191,'1v -ostali'!$A$14:R$517,K$3,FALSE)</f>
        <v>0</v>
      </c>
      <c r="O191">
        <f>IF(K191&gt;0,"",VLOOKUP($A191,'1v -ostali'!$A$14:R$517,O$3,FALSE))</f>
        <v>0</v>
      </c>
      <c r="P191">
        <f>IF(K191&gt;0,"",VLOOKUP($A191,'1v -ostali'!$A$14:R$517,P$3,FALSE))</f>
        <v>0</v>
      </c>
      <c r="T191" s="44">
        <f>VLOOKUP($A191,'1v -ostali'!$A$14:AD$517,T$3,FALSE)</f>
        <v>0</v>
      </c>
      <c r="U191" s="44">
        <f>VLOOKUP($A191,'1v -ostali'!$A$14:AD$517,U$3,FALSE)</f>
        <v>0</v>
      </c>
      <c r="V191" s="44">
        <f t="shared" si="19"/>
        <v>0</v>
      </c>
      <c r="W191" s="44">
        <f>VLOOKUP($A191,'1v -ostali'!$A$14:AD$517,W$3,FALSE)/12</f>
        <v>0</v>
      </c>
      <c r="X191" s="44">
        <f>VLOOKUP($A191,'1v -ostali'!$A$14:AD$517,X$3,FALSE)</f>
        <v>0</v>
      </c>
      <c r="Y191" s="44">
        <f>VLOOKUP($A191,'1v -ostali'!$A$14:AD$517,Y$3,FALSE)</f>
        <v>0</v>
      </c>
      <c r="Z191" s="44">
        <f>VLOOKUP($A191,'1v -ostali'!$A$14:AD$517,Z$3,FALSE)</f>
        <v>0</v>
      </c>
      <c r="AA191" s="44">
        <f t="shared" si="20"/>
        <v>0</v>
      </c>
      <c r="AB191" s="44">
        <f>VLOOKUP($A191,'1v -ostali'!$A$14:AD$517,AB$3,FALSE)/12</f>
        <v>0</v>
      </c>
      <c r="AC191" s="44">
        <f>VLOOKUP($A191,'1v -ostali'!$A$14:AD$517,AC$3,FALSE)</f>
        <v>0</v>
      </c>
      <c r="AD191" s="44">
        <f>VLOOKUP($A191,'1v -ostali'!$A$14:AD$517,AD$3,FALSE)</f>
        <v>0</v>
      </c>
      <c r="AE191" s="44">
        <f>VLOOKUP($A191,'1v -ostali'!$A$14:AD$517,AE$3,FALSE)</f>
        <v>0</v>
      </c>
      <c r="AF191" s="44">
        <f t="shared" si="21"/>
        <v>0</v>
      </c>
      <c r="AG191" s="44">
        <f>VLOOKUP($A191,'1v -ostali'!$A$14:AD$517,AG$3,FALSE)/12</f>
        <v>0</v>
      </c>
      <c r="AH191" s="44">
        <f>VLOOKUP($A191,'1v -ostali'!$A$14:AD$517,AH$3,FALSE)</f>
        <v>0</v>
      </c>
      <c r="AI191" s="44">
        <f t="shared" si="22"/>
        <v>0</v>
      </c>
      <c r="AJ191" s="44">
        <f t="shared" si="23"/>
        <v>0</v>
      </c>
      <c r="AK191" s="44">
        <f>+IFERROR(AI191*(100+'1v -ostali'!$C$6)/100,"")</f>
        <v>0</v>
      </c>
      <c r="AL191" s="44">
        <f>+IFERROR(AJ191*(100+'1v -ostali'!$C$6)/100,"")</f>
        <v>0</v>
      </c>
    </row>
    <row r="192" spans="1:38">
      <c r="A192">
        <f>+IF(MAX(A$5:A191)+1&lt;=A$1,A191+1,0)</f>
        <v>0</v>
      </c>
      <c r="B192" s="249">
        <f t="shared" si="24"/>
        <v>0</v>
      </c>
      <c r="C192">
        <f t="shared" si="25"/>
        <v>0</v>
      </c>
      <c r="D192" s="419">
        <f t="shared" si="26"/>
        <v>0</v>
      </c>
      <c r="E192">
        <f>IF(A192=0,0,+VLOOKUP($A192,'1v -ostali'!$A$14:$R$517,E$3,FALSE))</f>
        <v>0</v>
      </c>
      <c r="G192">
        <f>+VLOOKUP($A192,'1v -ostali'!$A$14:$R$517,G$3,FALSE)</f>
        <v>0</v>
      </c>
      <c r="H192">
        <f>+VLOOKUP($A192,'1v -ostali'!$A$14:$R$517,H$3,FALSE)</f>
        <v>0</v>
      </c>
      <c r="I192">
        <f>+VLOOKUP($A192,'1v -ostali'!$A$14:R$517,I$3,FALSE)</f>
        <v>0</v>
      </c>
      <c r="J192">
        <f>+VLOOKUP($A192,'1v -ostali'!$A$14:R$517,J$3,FALSE)</f>
        <v>0</v>
      </c>
      <c r="K192">
        <f>+VLOOKUP($A192,'1v -ostali'!$A$14:R$517,K$3,FALSE)</f>
        <v>0</v>
      </c>
      <c r="L192" t="str">
        <f>+IF(K192&gt;0,VLOOKUP($A192,'1v -ostali'!$A$14:R$517,L$3,FALSE),"")</f>
        <v/>
      </c>
      <c r="M192" t="str">
        <f>+IF(K192&gt;0,VLOOKUP($A192,'1v -ostali'!$A$14:R$517,M$3,FALSE),"")</f>
        <v/>
      </c>
      <c r="N192">
        <f>+VLOOKUP($A192,'1v -ostali'!$A$14:R$517,K$3,FALSE)</f>
        <v>0</v>
      </c>
      <c r="O192">
        <f>IF(K192&gt;0,"",VLOOKUP($A192,'1v -ostali'!$A$14:R$517,O$3,FALSE))</f>
        <v>0</v>
      </c>
      <c r="P192">
        <f>IF(K192&gt;0,"",VLOOKUP($A192,'1v -ostali'!$A$14:R$517,P$3,FALSE))</f>
        <v>0</v>
      </c>
      <c r="T192" s="44">
        <f>VLOOKUP($A192,'1v -ostali'!$A$14:AD$517,T$3,FALSE)</f>
        <v>0</v>
      </c>
      <c r="U192" s="44">
        <f>VLOOKUP($A192,'1v -ostali'!$A$14:AD$517,U$3,FALSE)</f>
        <v>0</v>
      </c>
      <c r="V192" s="44">
        <f t="shared" si="19"/>
        <v>0</v>
      </c>
      <c r="W192" s="44">
        <f>VLOOKUP($A192,'1v -ostali'!$A$14:AD$517,W$3,FALSE)/12</f>
        <v>0</v>
      </c>
      <c r="X192" s="44">
        <f>VLOOKUP($A192,'1v -ostali'!$A$14:AD$517,X$3,FALSE)</f>
        <v>0</v>
      </c>
      <c r="Y192" s="44">
        <f>VLOOKUP($A192,'1v -ostali'!$A$14:AD$517,Y$3,FALSE)</f>
        <v>0</v>
      </c>
      <c r="Z192" s="44">
        <f>VLOOKUP($A192,'1v -ostali'!$A$14:AD$517,Z$3,FALSE)</f>
        <v>0</v>
      </c>
      <c r="AA192" s="44">
        <f t="shared" si="20"/>
        <v>0</v>
      </c>
      <c r="AB192" s="44">
        <f>VLOOKUP($A192,'1v -ostali'!$A$14:AD$517,AB$3,FALSE)/12</f>
        <v>0</v>
      </c>
      <c r="AC192" s="44">
        <f>VLOOKUP($A192,'1v -ostali'!$A$14:AD$517,AC$3,FALSE)</f>
        <v>0</v>
      </c>
      <c r="AD192" s="44">
        <f>VLOOKUP($A192,'1v -ostali'!$A$14:AD$517,AD$3,FALSE)</f>
        <v>0</v>
      </c>
      <c r="AE192" s="44">
        <f>VLOOKUP($A192,'1v -ostali'!$A$14:AD$517,AE$3,FALSE)</f>
        <v>0</v>
      </c>
      <c r="AF192" s="44">
        <f t="shared" si="21"/>
        <v>0</v>
      </c>
      <c r="AG192" s="44">
        <f>VLOOKUP($A192,'1v -ostali'!$A$14:AD$517,AG$3,FALSE)/12</f>
        <v>0</v>
      </c>
      <c r="AH192" s="44">
        <f>VLOOKUP($A192,'1v -ostali'!$A$14:AD$517,AH$3,FALSE)</f>
        <v>0</v>
      </c>
      <c r="AI192" s="44">
        <f t="shared" si="22"/>
        <v>0</v>
      </c>
      <c r="AJ192" s="44">
        <f t="shared" si="23"/>
        <v>0</v>
      </c>
      <c r="AK192" s="44">
        <f>+IFERROR(AI192*(100+'1v -ostali'!$C$6)/100,"")</f>
        <v>0</v>
      </c>
      <c r="AL192" s="44">
        <f>+IFERROR(AJ192*(100+'1v -ostali'!$C$6)/100,"")</f>
        <v>0</v>
      </c>
    </row>
    <row r="193" spans="1:38">
      <c r="A193">
        <f>+IF(MAX(A$5:A192)+1&lt;=A$1,A192+1,0)</f>
        <v>0</v>
      </c>
      <c r="B193" s="249">
        <f t="shared" si="24"/>
        <v>0</v>
      </c>
      <c r="C193">
        <f t="shared" si="25"/>
        <v>0</v>
      </c>
      <c r="D193" s="419">
        <f t="shared" si="26"/>
        <v>0</v>
      </c>
      <c r="E193">
        <f>IF(A193=0,0,+VLOOKUP($A193,'1v -ostali'!$A$14:$R$517,E$3,FALSE))</f>
        <v>0</v>
      </c>
      <c r="G193">
        <f>+VLOOKUP($A193,'1v -ostali'!$A$14:$R$517,G$3,FALSE)</f>
        <v>0</v>
      </c>
      <c r="H193">
        <f>+VLOOKUP($A193,'1v -ostali'!$A$14:$R$517,H$3,FALSE)</f>
        <v>0</v>
      </c>
      <c r="I193">
        <f>+VLOOKUP($A193,'1v -ostali'!$A$14:R$517,I$3,FALSE)</f>
        <v>0</v>
      </c>
      <c r="J193">
        <f>+VLOOKUP($A193,'1v -ostali'!$A$14:R$517,J$3,FALSE)</f>
        <v>0</v>
      </c>
      <c r="K193">
        <f>+VLOOKUP($A193,'1v -ostali'!$A$14:R$517,K$3,FALSE)</f>
        <v>0</v>
      </c>
      <c r="L193" t="str">
        <f>+IF(K193&gt;0,VLOOKUP($A193,'1v -ostali'!$A$14:R$517,L$3,FALSE),"")</f>
        <v/>
      </c>
      <c r="M193" t="str">
        <f>+IF(K193&gt;0,VLOOKUP($A193,'1v -ostali'!$A$14:R$517,M$3,FALSE),"")</f>
        <v/>
      </c>
      <c r="N193">
        <f>+VLOOKUP($A193,'1v -ostali'!$A$14:R$517,K$3,FALSE)</f>
        <v>0</v>
      </c>
      <c r="O193">
        <f>IF(K193&gt;0,"",VLOOKUP($A193,'1v -ostali'!$A$14:R$517,O$3,FALSE))</f>
        <v>0</v>
      </c>
      <c r="P193">
        <f>IF(K193&gt;0,"",VLOOKUP($A193,'1v -ostali'!$A$14:R$517,P$3,FALSE))</f>
        <v>0</v>
      </c>
      <c r="T193" s="44">
        <f>VLOOKUP($A193,'1v -ostali'!$A$14:AD$517,T$3,FALSE)</f>
        <v>0</v>
      </c>
      <c r="U193" s="44">
        <f>VLOOKUP($A193,'1v -ostali'!$A$14:AD$517,U$3,FALSE)</f>
        <v>0</v>
      </c>
      <c r="V193" s="44">
        <f t="shared" si="19"/>
        <v>0</v>
      </c>
      <c r="W193" s="44">
        <f>VLOOKUP($A193,'1v -ostali'!$A$14:AD$517,W$3,FALSE)/12</f>
        <v>0</v>
      </c>
      <c r="X193" s="44">
        <f>VLOOKUP($A193,'1v -ostali'!$A$14:AD$517,X$3,FALSE)</f>
        <v>0</v>
      </c>
      <c r="Y193" s="44">
        <f>VLOOKUP($A193,'1v -ostali'!$A$14:AD$517,Y$3,FALSE)</f>
        <v>0</v>
      </c>
      <c r="Z193" s="44">
        <f>VLOOKUP($A193,'1v -ostali'!$A$14:AD$517,Z$3,FALSE)</f>
        <v>0</v>
      </c>
      <c r="AA193" s="44">
        <f t="shared" si="20"/>
        <v>0</v>
      </c>
      <c r="AB193" s="44">
        <f>VLOOKUP($A193,'1v -ostali'!$A$14:AD$517,AB$3,FALSE)/12</f>
        <v>0</v>
      </c>
      <c r="AC193" s="44">
        <f>VLOOKUP($A193,'1v -ostali'!$A$14:AD$517,AC$3,FALSE)</f>
        <v>0</v>
      </c>
      <c r="AD193" s="44">
        <f>VLOOKUP($A193,'1v -ostali'!$A$14:AD$517,AD$3,FALSE)</f>
        <v>0</v>
      </c>
      <c r="AE193" s="44">
        <f>VLOOKUP($A193,'1v -ostali'!$A$14:AD$517,AE$3,FALSE)</f>
        <v>0</v>
      </c>
      <c r="AF193" s="44">
        <f t="shared" si="21"/>
        <v>0</v>
      </c>
      <c r="AG193" s="44">
        <f>VLOOKUP($A193,'1v -ostali'!$A$14:AD$517,AG$3,FALSE)/12</f>
        <v>0</v>
      </c>
      <c r="AH193" s="44">
        <f>VLOOKUP($A193,'1v -ostali'!$A$14:AD$517,AH$3,FALSE)</f>
        <v>0</v>
      </c>
      <c r="AI193" s="44">
        <f t="shared" si="22"/>
        <v>0</v>
      </c>
      <c r="AJ193" s="44">
        <f t="shared" si="23"/>
        <v>0</v>
      </c>
      <c r="AK193" s="44">
        <f>+IFERROR(AI193*(100+'1v -ostali'!$C$6)/100,"")</f>
        <v>0</v>
      </c>
      <c r="AL193" s="44">
        <f>+IFERROR(AJ193*(100+'1v -ostali'!$C$6)/100,"")</f>
        <v>0</v>
      </c>
    </row>
    <row r="194" spans="1:38">
      <c r="A194">
        <f>+IF(MAX(A$5:A193)+1&lt;=A$1,A193+1,0)</f>
        <v>0</v>
      </c>
      <c r="B194" s="249">
        <f t="shared" si="24"/>
        <v>0</v>
      </c>
      <c r="C194">
        <f t="shared" si="25"/>
        <v>0</v>
      </c>
      <c r="D194" s="419">
        <f t="shared" si="26"/>
        <v>0</v>
      </c>
      <c r="E194">
        <f>IF(A194=0,0,+VLOOKUP($A194,'1v -ostali'!$A$14:$R$517,E$3,FALSE))</f>
        <v>0</v>
      </c>
      <c r="G194">
        <f>+VLOOKUP($A194,'1v -ostali'!$A$14:$R$517,G$3,FALSE)</f>
        <v>0</v>
      </c>
      <c r="H194">
        <f>+VLOOKUP($A194,'1v -ostali'!$A$14:$R$517,H$3,FALSE)</f>
        <v>0</v>
      </c>
      <c r="I194">
        <f>+VLOOKUP($A194,'1v -ostali'!$A$14:R$517,I$3,FALSE)</f>
        <v>0</v>
      </c>
      <c r="J194">
        <f>+VLOOKUP($A194,'1v -ostali'!$A$14:R$517,J$3,FALSE)</f>
        <v>0</v>
      </c>
      <c r="K194">
        <f>+VLOOKUP($A194,'1v -ostali'!$A$14:R$517,K$3,FALSE)</f>
        <v>0</v>
      </c>
      <c r="L194" t="str">
        <f>+IF(K194&gt;0,VLOOKUP($A194,'1v -ostali'!$A$14:R$517,L$3,FALSE),"")</f>
        <v/>
      </c>
      <c r="M194" t="str">
        <f>+IF(K194&gt;0,VLOOKUP($A194,'1v -ostali'!$A$14:R$517,M$3,FALSE),"")</f>
        <v/>
      </c>
      <c r="N194">
        <f>+VLOOKUP($A194,'1v -ostali'!$A$14:R$517,K$3,FALSE)</f>
        <v>0</v>
      </c>
      <c r="O194">
        <f>IF(K194&gt;0,"",VLOOKUP($A194,'1v -ostali'!$A$14:R$517,O$3,FALSE))</f>
        <v>0</v>
      </c>
      <c r="P194">
        <f>IF(K194&gt;0,"",VLOOKUP($A194,'1v -ostali'!$A$14:R$517,P$3,FALSE))</f>
        <v>0</v>
      </c>
      <c r="T194" s="44">
        <f>VLOOKUP($A194,'1v -ostali'!$A$14:AD$517,T$3,FALSE)</f>
        <v>0</v>
      </c>
      <c r="U194" s="44">
        <f>VLOOKUP($A194,'1v -ostali'!$A$14:AD$517,U$3,FALSE)</f>
        <v>0</v>
      </c>
      <c r="V194" s="44">
        <f t="shared" si="19"/>
        <v>0</v>
      </c>
      <c r="W194" s="44">
        <f>VLOOKUP($A194,'1v -ostali'!$A$14:AD$517,W$3,FALSE)/12</f>
        <v>0</v>
      </c>
      <c r="X194" s="44">
        <f>VLOOKUP($A194,'1v -ostali'!$A$14:AD$517,X$3,FALSE)</f>
        <v>0</v>
      </c>
      <c r="Y194" s="44">
        <f>VLOOKUP($A194,'1v -ostali'!$A$14:AD$517,Y$3,FALSE)</f>
        <v>0</v>
      </c>
      <c r="Z194" s="44">
        <f>VLOOKUP($A194,'1v -ostali'!$A$14:AD$517,Z$3,FALSE)</f>
        <v>0</v>
      </c>
      <c r="AA194" s="44">
        <f t="shared" si="20"/>
        <v>0</v>
      </c>
      <c r="AB194" s="44">
        <f>VLOOKUP($A194,'1v -ostali'!$A$14:AD$517,AB$3,FALSE)/12</f>
        <v>0</v>
      </c>
      <c r="AC194" s="44">
        <f>VLOOKUP($A194,'1v -ostali'!$A$14:AD$517,AC$3,FALSE)</f>
        <v>0</v>
      </c>
      <c r="AD194" s="44">
        <f>VLOOKUP($A194,'1v -ostali'!$A$14:AD$517,AD$3,FALSE)</f>
        <v>0</v>
      </c>
      <c r="AE194" s="44">
        <f>VLOOKUP($A194,'1v -ostali'!$A$14:AD$517,AE$3,FALSE)</f>
        <v>0</v>
      </c>
      <c r="AF194" s="44">
        <f t="shared" si="21"/>
        <v>0</v>
      </c>
      <c r="AG194" s="44">
        <f>VLOOKUP($A194,'1v -ostali'!$A$14:AD$517,AG$3,FALSE)/12</f>
        <v>0</v>
      </c>
      <c r="AH194" s="44">
        <f>VLOOKUP($A194,'1v -ostali'!$A$14:AD$517,AH$3,FALSE)</f>
        <v>0</v>
      </c>
      <c r="AI194" s="44">
        <f t="shared" si="22"/>
        <v>0</v>
      </c>
      <c r="AJ194" s="44">
        <f t="shared" si="23"/>
        <v>0</v>
      </c>
      <c r="AK194" s="44">
        <f>+IFERROR(AI194*(100+'1v -ostali'!$C$6)/100,"")</f>
        <v>0</v>
      </c>
      <c r="AL194" s="44">
        <f>+IFERROR(AJ194*(100+'1v -ostali'!$C$6)/100,"")</f>
        <v>0</v>
      </c>
    </row>
    <row r="195" spans="1:38">
      <c r="A195">
        <f>+IF(MAX(A$5:A194)+1&lt;=A$1,A194+1,0)</f>
        <v>0</v>
      </c>
      <c r="B195" s="249">
        <f t="shared" si="24"/>
        <v>0</v>
      </c>
      <c r="C195">
        <f t="shared" si="25"/>
        <v>0</v>
      </c>
      <c r="D195" s="419">
        <f t="shared" si="26"/>
        <v>0</v>
      </c>
      <c r="E195">
        <f>IF(A195=0,0,+VLOOKUP($A195,'1v -ostali'!$A$14:$R$517,E$3,FALSE))</f>
        <v>0</v>
      </c>
      <c r="G195">
        <f>+VLOOKUP($A195,'1v -ostali'!$A$14:$R$517,G$3,FALSE)</f>
        <v>0</v>
      </c>
      <c r="H195">
        <f>+VLOOKUP($A195,'1v -ostali'!$A$14:$R$517,H$3,FALSE)</f>
        <v>0</v>
      </c>
      <c r="I195">
        <f>+VLOOKUP($A195,'1v -ostali'!$A$14:R$517,I$3,FALSE)</f>
        <v>0</v>
      </c>
      <c r="J195">
        <f>+VLOOKUP($A195,'1v -ostali'!$A$14:R$517,J$3,FALSE)</f>
        <v>0</v>
      </c>
      <c r="K195">
        <f>+VLOOKUP($A195,'1v -ostali'!$A$14:R$517,K$3,FALSE)</f>
        <v>0</v>
      </c>
      <c r="L195" t="str">
        <f>+IF(K195&gt;0,VLOOKUP($A195,'1v -ostali'!$A$14:R$517,L$3,FALSE),"")</f>
        <v/>
      </c>
      <c r="M195" t="str">
        <f>+IF(K195&gt;0,VLOOKUP($A195,'1v -ostali'!$A$14:R$517,M$3,FALSE),"")</f>
        <v/>
      </c>
      <c r="N195">
        <f>+VLOOKUP($A195,'1v -ostali'!$A$14:R$517,K$3,FALSE)</f>
        <v>0</v>
      </c>
      <c r="O195">
        <f>IF(K195&gt;0,"",VLOOKUP($A195,'1v -ostali'!$A$14:R$517,O$3,FALSE))</f>
        <v>0</v>
      </c>
      <c r="P195">
        <f>IF(K195&gt;0,"",VLOOKUP($A195,'1v -ostali'!$A$14:R$517,P$3,FALSE))</f>
        <v>0</v>
      </c>
      <c r="T195" s="44">
        <f>VLOOKUP($A195,'1v -ostali'!$A$14:AD$517,T$3,FALSE)</f>
        <v>0</v>
      </c>
      <c r="U195" s="44">
        <f>VLOOKUP($A195,'1v -ostali'!$A$14:AD$517,U$3,FALSE)</f>
        <v>0</v>
      </c>
      <c r="V195" s="44">
        <f t="shared" si="19"/>
        <v>0</v>
      </c>
      <c r="W195" s="44">
        <f>VLOOKUP($A195,'1v -ostali'!$A$14:AD$517,W$3,FALSE)/12</f>
        <v>0</v>
      </c>
      <c r="X195" s="44">
        <f>VLOOKUP($A195,'1v -ostali'!$A$14:AD$517,X$3,FALSE)</f>
        <v>0</v>
      </c>
      <c r="Y195" s="44">
        <f>VLOOKUP($A195,'1v -ostali'!$A$14:AD$517,Y$3,FALSE)</f>
        <v>0</v>
      </c>
      <c r="Z195" s="44">
        <f>VLOOKUP($A195,'1v -ostali'!$A$14:AD$517,Z$3,FALSE)</f>
        <v>0</v>
      </c>
      <c r="AA195" s="44">
        <f t="shared" si="20"/>
        <v>0</v>
      </c>
      <c r="AB195" s="44">
        <f>VLOOKUP($A195,'1v -ostali'!$A$14:AD$517,AB$3,FALSE)/12</f>
        <v>0</v>
      </c>
      <c r="AC195" s="44">
        <f>VLOOKUP($A195,'1v -ostali'!$A$14:AD$517,AC$3,FALSE)</f>
        <v>0</v>
      </c>
      <c r="AD195" s="44">
        <f>VLOOKUP($A195,'1v -ostali'!$A$14:AD$517,AD$3,FALSE)</f>
        <v>0</v>
      </c>
      <c r="AE195" s="44">
        <f>VLOOKUP($A195,'1v -ostali'!$A$14:AD$517,AE$3,FALSE)</f>
        <v>0</v>
      </c>
      <c r="AF195" s="44">
        <f t="shared" si="21"/>
        <v>0</v>
      </c>
      <c r="AG195" s="44">
        <f>VLOOKUP($A195,'1v -ostali'!$A$14:AD$517,AG$3,FALSE)/12</f>
        <v>0</v>
      </c>
      <c r="AH195" s="44">
        <f>VLOOKUP($A195,'1v -ostali'!$A$14:AD$517,AH$3,FALSE)</f>
        <v>0</v>
      </c>
      <c r="AI195" s="44">
        <f t="shared" si="22"/>
        <v>0</v>
      </c>
      <c r="AJ195" s="44">
        <f t="shared" si="23"/>
        <v>0</v>
      </c>
      <c r="AK195" s="44">
        <f>+IFERROR(AI195*(100+'1v -ostali'!$C$6)/100,"")</f>
        <v>0</v>
      </c>
      <c r="AL195" s="44">
        <f>+IFERROR(AJ195*(100+'1v -ostali'!$C$6)/100,"")</f>
        <v>0</v>
      </c>
    </row>
    <row r="196" spans="1:38">
      <c r="A196">
        <f>+IF(MAX(A$5:A195)+1&lt;=A$1,A195+1,0)</f>
        <v>0</v>
      </c>
      <c r="B196" s="249">
        <f t="shared" si="24"/>
        <v>0</v>
      </c>
      <c r="C196">
        <f t="shared" si="25"/>
        <v>0</v>
      </c>
      <c r="D196" s="419">
        <f t="shared" si="26"/>
        <v>0</v>
      </c>
      <c r="E196">
        <f>IF(A196=0,0,+VLOOKUP($A196,'1v -ostali'!$A$14:$R$517,E$3,FALSE))</f>
        <v>0</v>
      </c>
      <c r="G196">
        <f>+VLOOKUP($A196,'1v -ostali'!$A$14:$R$517,G$3,FALSE)</f>
        <v>0</v>
      </c>
      <c r="H196">
        <f>+VLOOKUP($A196,'1v -ostali'!$A$14:$R$517,H$3,FALSE)</f>
        <v>0</v>
      </c>
      <c r="I196">
        <f>+VLOOKUP($A196,'1v -ostali'!$A$14:R$517,I$3,FALSE)</f>
        <v>0</v>
      </c>
      <c r="J196">
        <f>+VLOOKUP($A196,'1v -ostali'!$A$14:R$517,J$3,FALSE)</f>
        <v>0</v>
      </c>
      <c r="K196">
        <f>+VLOOKUP($A196,'1v -ostali'!$A$14:R$517,K$3,FALSE)</f>
        <v>0</v>
      </c>
      <c r="L196" t="str">
        <f>+IF(K196&gt;0,VLOOKUP($A196,'1v -ostali'!$A$14:R$517,L$3,FALSE),"")</f>
        <v/>
      </c>
      <c r="M196" t="str">
        <f>+IF(K196&gt;0,VLOOKUP($A196,'1v -ostali'!$A$14:R$517,M$3,FALSE),"")</f>
        <v/>
      </c>
      <c r="N196">
        <f>+VLOOKUP($A196,'1v -ostali'!$A$14:R$517,K$3,FALSE)</f>
        <v>0</v>
      </c>
      <c r="O196">
        <f>IF(K196&gt;0,"",VLOOKUP($A196,'1v -ostali'!$A$14:R$517,O$3,FALSE))</f>
        <v>0</v>
      </c>
      <c r="P196">
        <f>IF(K196&gt;0,"",VLOOKUP($A196,'1v -ostali'!$A$14:R$517,P$3,FALSE))</f>
        <v>0</v>
      </c>
      <c r="T196" s="44">
        <f>VLOOKUP($A196,'1v -ostali'!$A$14:AD$517,T$3,FALSE)</f>
        <v>0</v>
      </c>
      <c r="U196" s="44">
        <f>VLOOKUP($A196,'1v -ostali'!$A$14:AD$517,U$3,FALSE)</f>
        <v>0</v>
      </c>
      <c r="V196" s="44">
        <f t="shared" si="19"/>
        <v>0</v>
      </c>
      <c r="W196" s="44">
        <f>VLOOKUP($A196,'1v -ostali'!$A$14:AD$517,W$3,FALSE)/12</f>
        <v>0</v>
      </c>
      <c r="X196" s="44">
        <f>VLOOKUP($A196,'1v -ostali'!$A$14:AD$517,X$3,FALSE)</f>
        <v>0</v>
      </c>
      <c r="Y196" s="44">
        <f>VLOOKUP($A196,'1v -ostali'!$A$14:AD$517,Y$3,FALSE)</f>
        <v>0</v>
      </c>
      <c r="Z196" s="44">
        <f>VLOOKUP($A196,'1v -ostali'!$A$14:AD$517,Z$3,FALSE)</f>
        <v>0</v>
      </c>
      <c r="AA196" s="44">
        <f t="shared" si="20"/>
        <v>0</v>
      </c>
      <c r="AB196" s="44">
        <f>VLOOKUP($A196,'1v -ostali'!$A$14:AD$517,AB$3,FALSE)/12</f>
        <v>0</v>
      </c>
      <c r="AC196" s="44">
        <f>VLOOKUP($A196,'1v -ostali'!$A$14:AD$517,AC$3,FALSE)</f>
        <v>0</v>
      </c>
      <c r="AD196" s="44">
        <f>VLOOKUP($A196,'1v -ostali'!$A$14:AD$517,AD$3,FALSE)</f>
        <v>0</v>
      </c>
      <c r="AE196" s="44">
        <f>VLOOKUP($A196,'1v -ostali'!$A$14:AD$517,AE$3,FALSE)</f>
        <v>0</v>
      </c>
      <c r="AF196" s="44">
        <f t="shared" si="21"/>
        <v>0</v>
      </c>
      <c r="AG196" s="44">
        <f>VLOOKUP($A196,'1v -ostali'!$A$14:AD$517,AG$3,FALSE)/12</f>
        <v>0</v>
      </c>
      <c r="AH196" s="44">
        <f>VLOOKUP($A196,'1v -ostali'!$A$14:AD$517,AH$3,FALSE)</f>
        <v>0</v>
      </c>
      <c r="AI196" s="44">
        <f t="shared" si="22"/>
        <v>0</v>
      </c>
      <c r="AJ196" s="44">
        <f t="shared" si="23"/>
        <v>0</v>
      </c>
      <c r="AK196" s="44">
        <f>+IFERROR(AI196*(100+'1v -ostali'!$C$6)/100,"")</f>
        <v>0</v>
      </c>
      <c r="AL196" s="44">
        <f>+IFERROR(AJ196*(100+'1v -ostali'!$C$6)/100,"")</f>
        <v>0</v>
      </c>
    </row>
    <row r="197" spans="1:38">
      <c r="A197">
        <f>+IF(MAX(A$5:A196)+1&lt;=A$1,A196+1,0)</f>
        <v>0</v>
      </c>
      <c r="B197" s="249">
        <f t="shared" si="24"/>
        <v>0</v>
      </c>
      <c r="C197">
        <f t="shared" si="25"/>
        <v>0</v>
      </c>
      <c r="D197" s="419">
        <f t="shared" si="26"/>
        <v>0</v>
      </c>
      <c r="E197">
        <f>IF(A197=0,0,+VLOOKUP($A197,'1v -ostali'!$A$14:$R$517,E$3,FALSE))</f>
        <v>0</v>
      </c>
      <c r="G197">
        <f>+VLOOKUP($A197,'1v -ostali'!$A$14:$R$517,G$3,FALSE)</f>
        <v>0</v>
      </c>
      <c r="H197">
        <f>+VLOOKUP($A197,'1v -ostali'!$A$14:$R$517,H$3,FALSE)</f>
        <v>0</v>
      </c>
      <c r="I197">
        <f>+VLOOKUP($A197,'1v -ostali'!$A$14:R$517,I$3,FALSE)</f>
        <v>0</v>
      </c>
      <c r="J197">
        <f>+VLOOKUP($A197,'1v -ostali'!$A$14:R$517,J$3,FALSE)</f>
        <v>0</v>
      </c>
      <c r="K197">
        <f>+VLOOKUP($A197,'1v -ostali'!$A$14:R$517,K$3,FALSE)</f>
        <v>0</v>
      </c>
      <c r="L197" t="str">
        <f>+IF(K197&gt;0,VLOOKUP($A197,'1v -ostali'!$A$14:R$517,L$3,FALSE),"")</f>
        <v/>
      </c>
      <c r="M197" t="str">
        <f>+IF(K197&gt;0,VLOOKUP($A197,'1v -ostali'!$A$14:R$517,M$3,FALSE),"")</f>
        <v/>
      </c>
      <c r="N197">
        <f>+VLOOKUP($A197,'1v -ostali'!$A$14:R$517,K$3,FALSE)</f>
        <v>0</v>
      </c>
      <c r="O197">
        <f>IF(K197&gt;0,"",VLOOKUP($A197,'1v -ostali'!$A$14:R$517,O$3,FALSE))</f>
        <v>0</v>
      </c>
      <c r="P197">
        <f>IF(K197&gt;0,"",VLOOKUP($A197,'1v -ostali'!$A$14:R$517,P$3,FALSE))</f>
        <v>0</v>
      </c>
      <c r="T197" s="44">
        <f>VLOOKUP($A197,'1v -ostali'!$A$14:AD$517,T$3,FALSE)</f>
        <v>0</v>
      </c>
      <c r="U197" s="44">
        <f>VLOOKUP($A197,'1v -ostali'!$A$14:AD$517,U$3,FALSE)</f>
        <v>0</v>
      </c>
      <c r="V197" s="44">
        <f t="shared" si="19"/>
        <v>0</v>
      </c>
      <c r="W197" s="44">
        <f>VLOOKUP($A197,'1v -ostali'!$A$14:AD$517,W$3,FALSE)/12</f>
        <v>0</v>
      </c>
      <c r="X197" s="44">
        <f>VLOOKUP($A197,'1v -ostali'!$A$14:AD$517,X$3,FALSE)</f>
        <v>0</v>
      </c>
      <c r="Y197" s="44">
        <f>VLOOKUP($A197,'1v -ostali'!$A$14:AD$517,Y$3,FALSE)</f>
        <v>0</v>
      </c>
      <c r="Z197" s="44">
        <f>VLOOKUP($A197,'1v -ostali'!$A$14:AD$517,Z$3,FALSE)</f>
        <v>0</v>
      </c>
      <c r="AA197" s="44">
        <f t="shared" si="20"/>
        <v>0</v>
      </c>
      <c r="AB197" s="44">
        <f>VLOOKUP($A197,'1v -ostali'!$A$14:AD$517,AB$3,FALSE)/12</f>
        <v>0</v>
      </c>
      <c r="AC197" s="44">
        <f>VLOOKUP($A197,'1v -ostali'!$A$14:AD$517,AC$3,FALSE)</f>
        <v>0</v>
      </c>
      <c r="AD197" s="44">
        <f>VLOOKUP($A197,'1v -ostali'!$A$14:AD$517,AD$3,FALSE)</f>
        <v>0</v>
      </c>
      <c r="AE197" s="44">
        <f>VLOOKUP($A197,'1v -ostali'!$A$14:AD$517,AE$3,FALSE)</f>
        <v>0</v>
      </c>
      <c r="AF197" s="44">
        <f t="shared" si="21"/>
        <v>0</v>
      </c>
      <c r="AG197" s="44">
        <f>VLOOKUP($A197,'1v -ostali'!$A$14:AD$517,AG$3,FALSE)/12</f>
        <v>0</v>
      </c>
      <c r="AH197" s="44">
        <f>VLOOKUP($A197,'1v -ostali'!$A$14:AD$517,AH$3,FALSE)</f>
        <v>0</v>
      </c>
      <c r="AI197" s="44">
        <f t="shared" si="22"/>
        <v>0</v>
      </c>
      <c r="AJ197" s="44">
        <f t="shared" si="23"/>
        <v>0</v>
      </c>
      <c r="AK197" s="44">
        <f>+IFERROR(AI197*(100+'1v -ostali'!$C$6)/100,"")</f>
        <v>0</v>
      </c>
      <c r="AL197" s="44">
        <f>+IFERROR(AJ197*(100+'1v -ostali'!$C$6)/100,"")</f>
        <v>0</v>
      </c>
    </row>
    <row r="198" spans="1:38">
      <c r="A198">
        <f>+IF(MAX(A$5:A197)+1&lt;=A$1,A197+1,0)</f>
        <v>0</v>
      </c>
      <c r="B198" s="249">
        <f t="shared" ref="B198:B261" si="27">+IF(A198&gt;0,B197,0)</f>
        <v>0</v>
      </c>
      <c r="C198">
        <f t="shared" ref="C198:C261" si="28">+IF(B198&gt;0,C197,0)</f>
        <v>0</v>
      </c>
      <c r="D198" s="419">
        <f t="shared" ref="D198:D261" si="29">+IF(C198&gt;0,D197,0)</f>
        <v>0</v>
      </c>
      <c r="E198">
        <f>IF(A198=0,0,+VLOOKUP($A198,'1v -ostali'!$A$14:$R$517,E$3,FALSE))</f>
        <v>0</v>
      </c>
      <c r="G198">
        <f>+VLOOKUP($A198,'1v -ostali'!$A$14:$R$517,G$3,FALSE)</f>
        <v>0</v>
      </c>
      <c r="H198">
        <f>+VLOOKUP($A198,'1v -ostali'!$A$14:$R$517,H$3,FALSE)</f>
        <v>0</v>
      </c>
      <c r="I198">
        <f>+VLOOKUP($A198,'1v -ostali'!$A$14:R$517,I$3,FALSE)</f>
        <v>0</v>
      </c>
      <c r="J198">
        <f>+VLOOKUP($A198,'1v -ostali'!$A$14:R$517,J$3,FALSE)</f>
        <v>0</v>
      </c>
      <c r="K198">
        <f>+VLOOKUP($A198,'1v -ostali'!$A$14:R$517,K$3,FALSE)</f>
        <v>0</v>
      </c>
      <c r="L198" t="str">
        <f>+IF(K198&gt;0,VLOOKUP($A198,'1v -ostali'!$A$14:R$517,L$3,FALSE),"")</f>
        <v/>
      </c>
      <c r="M198" t="str">
        <f>+IF(K198&gt;0,VLOOKUP($A198,'1v -ostali'!$A$14:R$517,M$3,FALSE),"")</f>
        <v/>
      </c>
      <c r="N198">
        <f>+VLOOKUP($A198,'1v -ostali'!$A$14:R$517,K$3,FALSE)</f>
        <v>0</v>
      </c>
      <c r="O198">
        <f>IF(K198&gt;0,"",VLOOKUP($A198,'1v -ostali'!$A$14:R$517,O$3,FALSE))</f>
        <v>0</v>
      </c>
      <c r="P198">
        <f>IF(K198&gt;0,"",VLOOKUP($A198,'1v -ostali'!$A$14:R$517,P$3,FALSE))</f>
        <v>0</v>
      </c>
      <c r="T198" s="44">
        <f>VLOOKUP($A198,'1v -ostali'!$A$14:AD$517,T$3,FALSE)</f>
        <v>0</v>
      </c>
      <c r="U198" s="44">
        <f>VLOOKUP($A198,'1v -ostali'!$A$14:AD$517,U$3,FALSE)</f>
        <v>0</v>
      </c>
      <c r="V198" s="44">
        <f t="shared" ref="V198:V261" si="30">+IFERROR(T198+U198,"")</f>
        <v>0</v>
      </c>
      <c r="W198" s="44">
        <f>VLOOKUP($A198,'1v -ostali'!$A$14:AD$517,W$3,FALSE)/12</f>
        <v>0</v>
      </c>
      <c r="X198" s="44">
        <f>VLOOKUP($A198,'1v -ostali'!$A$14:AD$517,X$3,FALSE)</f>
        <v>0</v>
      </c>
      <c r="Y198" s="44">
        <f>VLOOKUP($A198,'1v -ostali'!$A$14:AD$517,Y$3,FALSE)</f>
        <v>0</v>
      </c>
      <c r="Z198" s="44">
        <f>VLOOKUP($A198,'1v -ostali'!$A$14:AD$517,Z$3,FALSE)</f>
        <v>0</v>
      </c>
      <c r="AA198" s="44">
        <f t="shared" ref="AA198:AA261" si="31">+IFERROR(Y198+Z198,"")</f>
        <v>0</v>
      </c>
      <c r="AB198" s="44">
        <f>VLOOKUP($A198,'1v -ostali'!$A$14:AD$517,AB$3,FALSE)/12</f>
        <v>0</v>
      </c>
      <c r="AC198" s="44">
        <f>VLOOKUP($A198,'1v -ostali'!$A$14:AD$517,AC$3,FALSE)</f>
        <v>0</v>
      </c>
      <c r="AD198" s="44">
        <f>VLOOKUP($A198,'1v -ostali'!$A$14:AD$517,AD$3,FALSE)</f>
        <v>0</v>
      </c>
      <c r="AE198" s="44">
        <f>VLOOKUP($A198,'1v -ostali'!$A$14:AD$517,AE$3,FALSE)</f>
        <v>0</v>
      </c>
      <c r="AF198" s="44">
        <f t="shared" ref="AF198:AF261" si="32">+IFERROR(AD198+AE198,"")</f>
        <v>0</v>
      </c>
      <c r="AG198" s="44">
        <f>VLOOKUP($A198,'1v -ostali'!$A$14:AD$517,AG$3,FALSE)/12</f>
        <v>0</v>
      </c>
      <c r="AH198" s="44">
        <f>VLOOKUP($A198,'1v -ostali'!$A$14:AD$517,AH$3,FALSE)</f>
        <v>0</v>
      </c>
      <c r="AI198" s="44">
        <f t="shared" ref="AI198:AI261" si="33">IFERROR(X198+AC198-AH198,"")</f>
        <v>0</v>
      </c>
      <c r="AJ198" s="44">
        <f t="shared" ref="AJ198:AJ261" si="34">+IFERROR(AI198*$AJ$1,"")</f>
        <v>0</v>
      </c>
      <c r="AK198" s="44">
        <f>+IFERROR(AI198*(100+'1v -ostali'!$C$6)/100,"")</f>
        <v>0</v>
      </c>
      <c r="AL198" s="44">
        <f>+IFERROR(AJ198*(100+'1v -ostali'!$C$6)/100,"")</f>
        <v>0</v>
      </c>
    </row>
    <row r="199" spans="1:38">
      <c r="A199">
        <f>+IF(MAX(A$5:A198)+1&lt;=A$1,A198+1,0)</f>
        <v>0</v>
      </c>
      <c r="B199" s="249">
        <f t="shared" si="27"/>
        <v>0</v>
      </c>
      <c r="C199">
        <f t="shared" si="28"/>
        <v>0</v>
      </c>
      <c r="D199" s="419">
        <f t="shared" si="29"/>
        <v>0</v>
      </c>
      <c r="E199">
        <f>IF(A199=0,0,+VLOOKUP($A199,'1v -ostali'!$A$14:$R$517,E$3,FALSE))</f>
        <v>0</v>
      </c>
      <c r="G199">
        <f>+VLOOKUP($A199,'1v -ostali'!$A$14:$R$517,G$3,FALSE)</f>
        <v>0</v>
      </c>
      <c r="H199">
        <f>+VLOOKUP($A199,'1v -ostali'!$A$14:$R$517,H$3,FALSE)</f>
        <v>0</v>
      </c>
      <c r="I199">
        <f>+VLOOKUP($A199,'1v -ostali'!$A$14:R$517,I$3,FALSE)</f>
        <v>0</v>
      </c>
      <c r="J199">
        <f>+VLOOKUP($A199,'1v -ostali'!$A$14:R$517,J$3,FALSE)</f>
        <v>0</v>
      </c>
      <c r="K199">
        <f>+VLOOKUP($A199,'1v -ostali'!$A$14:R$517,K$3,FALSE)</f>
        <v>0</v>
      </c>
      <c r="L199" t="str">
        <f>+IF(K199&gt;0,VLOOKUP($A199,'1v -ostali'!$A$14:R$517,L$3,FALSE),"")</f>
        <v/>
      </c>
      <c r="M199" t="str">
        <f>+IF(K199&gt;0,VLOOKUP($A199,'1v -ostali'!$A$14:R$517,M$3,FALSE),"")</f>
        <v/>
      </c>
      <c r="N199">
        <f>+VLOOKUP($A199,'1v -ostali'!$A$14:R$517,K$3,FALSE)</f>
        <v>0</v>
      </c>
      <c r="O199">
        <f>IF(K199&gt;0,"",VLOOKUP($A199,'1v -ostali'!$A$14:R$517,O$3,FALSE))</f>
        <v>0</v>
      </c>
      <c r="P199">
        <f>IF(K199&gt;0,"",VLOOKUP($A199,'1v -ostali'!$A$14:R$517,P$3,FALSE))</f>
        <v>0</v>
      </c>
      <c r="T199" s="44">
        <f>VLOOKUP($A199,'1v -ostali'!$A$14:AD$517,T$3,FALSE)</f>
        <v>0</v>
      </c>
      <c r="U199" s="44">
        <f>VLOOKUP($A199,'1v -ostali'!$A$14:AD$517,U$3,FALSE)</f>
        <v>0</v>
      </c>
      <c r="V199" s="44">
        <f t="shared" si="30"/>
        <v>0</v>
      </c>
      <c r="W199" s="44">
        <f>VLOOKUP($A199,'1v -ostali'!$A$14:AD$517,W$3,FALSE)/12</f>
        <v>0</v>
      </c>
      <c r="X199" s="44">
        <f>VLOOKUP($A199,'1v -ostali'!$A$14:AD$517,X$3,FALSE)</f>
        <v>0</v>
      </c>
      <c r="Y199" s="44">
        <f>VLOOKUP($A199,'1v -ostali'!$A$14:AD$517,Y$3,FALSE)</f>
        <v>0</v>
      </c>
      <c r="Z199" s="44">
        <f>VLOOKUP($A199,'1v -ostali'!$A$14:AD$517,Z$3,FALSE)</f>
        <v>0</v>
      </c>
      <c r="AA199" s="44">
        <f t="shared" si="31"/>
        <v>0</v>
      </c>
      <c r="AB199" s="44">
        <f>VLOOKUP($A199,'1v -ostali'!$A$14:AD$517,AB$3,FALSE)/12</f>
        <v>0</v>
      </c>
      <c r="AC199" s="44">
        <f>VLOOKUP($A199,'1v -ostali'!$A$14:AD$517,AC$3,FALSE)</f>
        <v>0</v>
      </c>
      <c r="AD199" s="44">
        <f>VLOOKUP($A199,'1v -ostali'!$A$14:AD$517,AD$3,FALSE)</f>
        <v>0</v>
      </c>
      <c r="AE199" s="44">
        <f>VLOOKUP($A199,'1v -ostali'!$A$14:AD$517,AE$3,FALSE)</f>
        <v>0</v>
      </c>
      <c r="AF199" s="44">
        <f t="shared" si="32"/>
        <v>0</v>
      </c>
      <c r="AG199" s="44">
        <f>VLOOKUP($A199,'1v -ostali'!$A$14:AD$517,AG$3,FALSE)/12</f>
        <v>0</v>
      </c>
      <c r="AH199" s="44">
        <f>VLOOKUP($A199,'1v -ostali'!$A$14:AD$517,AH$3,FALSE)</f>
        <v>0</v>
      </c>
      <c r="AI199" s="44">
        <f t="shared" si="33"/>
        <v>0</v>
      </c>
      <c r="AJ199" s="44">
        <f t="shared" si="34"/>
        <v>0</v>
      </c>
      <c r="AK199" s="44">
        <f>+IFERROR(AI199*(100+'1v -ostali'!$C$6)/100,"")</f>
        <v>0</v>
      </c>
      <c r="AL199" s="44">
        <f>+IFERROR(AJ199*(100+'1v -ostali'!$C$6)/100,"")</f>
        <v>0</v>
      </c>
    </row>
    <row r="200" spans="1:38">
      <c r="A200">
        <f>+IF(MAX(A$5:A199)+1&lt;=A$1,A199+1,0)</f>
        <v>0</v>
      </c>
      <c r="B200" s="249">
        <f t="shared" si="27"/>
        <v>0</v>
      </c>
      <c r="C200">
        <f t="shared" si="28"/>
        <v>0</v>
      </c>
      <c r="D200" s="419">
        <f t="shared" si="29"/>
        <v>0</v>
      </c>
      <c r="E200">
        <f>IF(A200=0,0,+VLOOKUP($A200,'1v -ostali'!$A$14:$R$517,E$3,FALSE))</f>
        <v>0</v>
      </c>
      <c r="G200">
        <f>+VLOOKUP($A200,'1v -ostali'!$A$14:$R$517,G$3,FALSE)</f>
        <v>0</v>
      </c>
      <c r="H200">
        <f>+VLOOKUP($A200,'1v -ostali'!$A$14:$R$517,H$3,FALSE)</f>
        <v>0</v>
      </c>
      <c r="I200">
        <f>+VLOOKUP($A200,'1v -ostali'!$A$14:R$517,I$3,FALSE)</f>
        <v>0</v>
      </c>
      <c r="J200">
        <f>+VLOOKUP($A200,'1v -ostali'!$A$14:R$517,J$3,FALSE)</f>
        <v>0</v>
      </c>
      <c r="K200">
        <f>+VLOOKUP($A200,'1v -ostali'!$A$14:R$517,K$3,FALSE)</f>
        <v>0</v>
      </c>
      <c r="L200" t="str">
        <f>+IF(K200&gt;0,VLOOKUP($A200,'1v -ostali'!$A$14:R$517,L$3,FALSE),"")</f>
        <v/>
      </c>
      <c r="M200" t="str">
        <f>+IF(K200&gt;0,VLOOKUP($A200,'1v -ostali'!$A$14:R$517,M$3,FALSE),"")</f>
        <v/>
      </c>
      <c r="N200">
        <f>+VLOOKUP($A200,'1v -ostali'!$A$14:R$517,K$3,FALSE)</f>
        <v>0</v>
      </c>
      <c r="O200">
        <f>IF(K200&gt;0,"",VLOOKUP($A200,'1v -ostali'!$A$14:R$517,O$3,FALSE))</f>
        <v>0</v>
      </c>
      <c r="P200">
        <f>IF(K200&gt;0,"",VLOOKUP($A200,'1v -ostali'!$A$14:R$517,P$3,FALSE))</f>
        <v>0</v>
      </c>
      <c r="T200" s="44">
        <f>VLOOKUP($A200,'1v -ostali'!$A$14:AD$517,T$3,FALSE)</f>
        <v>0</v>
      </c>
      <c r="U200" s="44">
        <f>VLOOKUP($A200,'1v -ostali'!$A$14:AD$517,U$3,FALSE)</f>
        <v>0</v>
      </c>
      <c r="V200" s="44">
        <f t="shared" si="30"/>
        <v>0</v>
      </c>
      <c r="W200" s="44">
        <f>VLOOKUP($A200,'1v -ostali'!$A$14:AD$517,W$3,FALSE)/12</f>
        <v>0</v>
      </c>
      <c r="X200" s="44">
        <f>VLOOKUP($A200,'1v -ostali'!$A$14:AD$517,X$3,FALSE)</f>
        <v>0</v>
      </c>
      <c r="Y200" s="44">
        <f>VLOOKUP($A200,'1v -ostali'!$A$14:AD$517,Y$3,FALSE)</f>
        <v>0</v>
      </c>
      <c r="Z200" s="44">
        <f>VLOOKUP($A200,'1v -ostali'!$A$14:AD$517,Z$3,FALSE)</f>
        <v>0</v>
      </c>
      <c r="AA200" s="44">
        <f t="shared" si="31"/>
        <v>0</v>
      </c>
      <c r="AB200" s="44">
        <f>VLOOKUP($A200,'1v -ostali'!$A$14:AD$517,AB$3,FALSE)/12</f>
        <v>0</v>
      </c>
      <c r="AC200" s="44">
        <f>VLOOKUP($A200,'1v -ostali'!$A$14:AD$517,AC$3,FALSE)</f>
        <v>0</v>
      </c>
      <c r="AD200" s="44">
        <f>VLOOKUP($A200,'1v -ostali'!$A$14:AD$517,AD$3,FALSE)</f>
        <v>0</v>
      </c>
      <c r="AE200" s="44">
        <f>VLOOKUP($A200,'1v -ostali'!$A$14:AD$517,AE$3,FALSE)</f>
        <v>0</v>
      </c>
      <c r="AF200" s="44">
        <f t="shared" si="32"/>
        <v>0</v>
      </c>
      <c r="AG200" s="44">
        <f>VLOOKUP($A200,'1v -ostali'!$A$14:AD$517,AG$3,FALSE)/12</f>
        <v>0</v>
      </c>
      <c r="AH200" s="44">
        <f>VLOOKUP($A200,'1v -ostali'!$A$14:AD$517,AH$3,FALSE)</f>
        <v>0</v>
      </c>
      <c r="AI200" s="44">
        <f t="shared" si="33"/>
        <v>0</v>
      </c>
      <c r="AJ200" s="44">
        <f t="shared" si="34"/>
        <v>0</v>
      </c>
      <c r="AK200" s="44">
        <f>+IFERROR(AI200*(100+'1v -ostali'!$C$6)/100,"")</f>
        <v>0</v>
      </c>
      <c r="AL200" s="44">
        <f>+IFERROR(AJ200*(100+'1v -ostali'!$C$6)/100,"")</f>
        <v>0</v>
      </c>
    </row>
    <row r="201" spans="1:38">
      <c r="A201">
        <f>+IF(MAX(A$5:A200)+1&lt;=A$1,A200+1,0)</f>
        <v>0</v>
      </c>
      <c r="B201" s="249">
        <f t="shared" si="27"/>
        <v>0</v>
      </c>
      <c r="C201">
        <f t="shared" si="28"/>
        <v>0</v>
      </c>
      <c r="D201" s="419">
        <f t="shared" si="29"/>
        <v>0</v>
      </c>
      <c r="E201">
        <f>IF(A201=0,0,+VLOOKUP($A201,'1v -ostali'!$A$14:$R$517,E$3,FALSE))</f>
        <v>0</v>
      </c>
      <c r="G201">
        <f>+VLOOKUP($A201,'1v -ostali'!$A$14:$R$517,G$3,FALSE)</f>
        <v>0</v>
      </c>
      <c r="H201">
        <f>+VLOOKUP($A201,'1v -ostali'!$A$14:$R$517,H$3,FALSE)</f>
        <v>0</v>
      </c>
      <c r="I201">
        <f>+VLOOKUP($A201,'1v -ostali'!$A$14:R$517,I$3,FALSE)</f>
        <v>0</v>
      </c>
      <c r="J201">
        <f>+VLOOKUP($A201,'1v -ostali'!$A$14:R$517,J$3,FALSE)</f>
        <v>0</v>
      </c>
      <c r="K201">
        <f>+VLOOKUP($A201,'1v -ostali'!$A$14:R$517,K$3,FALSE)</f>
        <v>0</v>
      </c>
      <c r="L201" t="str">
        <f>+IF(K201&gt;0,VLOOKUP($A201,'1v -ostali'!$A$14:R$517,L$3,FALSE),"")</f>
        <v/>
      </c>
      <c r="M201" t="str">
        <f>+IF(K201&gt;0,VLOOKUP($A201,'1v -ostali'!$A$14:R$517,M$3,FALSE),"")</f>
        <v/>
      </c>
      <c r="N201">
        <f>+VLOOKUP($A201,'1v -ostali'!$A$14:R$517,K$3,FALSE)</f>
        <v>0</v>
      </c>
      <c r="O201">
        <f>IF(K201&gt;0,"",VLOOKUP($A201,'1v -ostali'!$A$14:R$517,O$3,FALSE))</f>
        <v>0</v>
      </c>
      <c r="P201">
        <f>IF(K201&gt;0,"",VLOOKUP($A201,'1v -ostali'!$A$14:R$517,P$3,FALSE))</f>
        <v>0</v>
      </c>
      <c r="T201" s="44">
        <f>VLOOKUP($A201,'1v -ostali'!$A$14:AD$517,T$3,FALSE)</f>
        <v>0</v>
      </c>
      <c r="U201" s="44">
        <f>VLOOKUP($A201,'1v -ostali'!$A$14:AD$517,U$3,FALSE)</f>
        <v>0</v>
      </c>
      <c r="V201" s="44">
        <f t="shared" si="30"/>
        <v>0</v>
      </c>
      <c r="W201" s="44">
        <f>VLOOKUP($A201,'1v -ostali'!$A$14:AD$517,W$3,FALSE)/12</f>
        <v>0</v>
      </c>
      <c r="X201" s="44">
        <f>VLOOKUP($A201,'1v -ostali'!$A$14:AD$517,X$3,FALSE)</f>
        <v>0</v>
      </c>
      <c r="Y201" s="44">
        <f>VLOOKUP($A201,'1v -ostali'!$A$14:AD$517,Y$3,FALSE)</f>
        <v>0</v>
      </c>
      <c r="Z201" s="44">
        <f>VLOOKUP($A201,'1v -ostali'!$A$14:AD$517,Z$3,FALSE)</f>
        <v>0</v>
      </c>
      <c r="AA201" s="44">
        <f t="shared" si="31"/>
        <v>0</v>
      </c>
      <c r="AB201" s="44">
        <f>VLOOKUP($A201,'1v -ostali'!$A$14:AD$517,AB$3,FALSE)/12</f>
        <v>0</v>
      </c>
      <c r="AC201" s="44">
        <f>VLOOKUP($A201,'1v -ostali'!$A$14:AD$517,AC$3,FALSE)</f>
        <v>0</v>
      </c>
      <c r="AD201" s="44">
        <f>VLOOKUP($A201,'1v -ostali'!$A$14:AD$517,AD$3,FALSE)</f>
        <v>0</v>
      </c>
      <c r="AE201" s="44">
        <f>VLOOKUP($A201,'1v -ostali'!$A$14:AD$517,AE$3,FALSE)</f>
        <v>0</v>
      </c>
      <c r="AF201" s="44">
        <f t="shared" si="32"/>
        <v>0</v>
      </c>
      <c r="AG201" s="44">
        <f>VLOOKUP($A201,'1v -ostali'!$A$14:AD$517,AG$3,FALSE)/12</f>
        <v>0</v>
      </c>
      <c r="AH201" s="44">
        <f>VLOOKUP($A201,'1v -ostali'!$A$14:AD$517,AH$3,FALSE)</f>
        <v>0</v>
      </c>
      <c r="AI201" s="44">
        <f t="shared" si="33"/>
        <v>0</v>
      </c>
      <c r="AJ201" s="44">
        <f t="shared" si="34"/>
        <v>0</v>
      </c>
      <c r="AK201" s="44">
        <f>+IFERROR(AI201*(100+'1v -ostali'!$C$6)/100,"")</f>
        <v>0</v>
      </c>
      <c r="AL201" s="44">
        <f>+IFERROR(AJ201*(100+'1v -ostali'!$C$6)/100,"")</f>
        <v>0</v>
      </c>
    </row>
    <row r="202" spans="1:38">
      <c r="A202">
        <f>+IF(MAX(A$5:A201)+1&lt;=A$1,A201+1,0)</f>
        <v>0</v>
      </c>
      <c r="B202" s="249">
        <f t="shared" si="27"/>
        <v>0</v>
      </c>
      <c r="C202">
        <f t="shared" si="28"/>
        <v>0</v>
      </c>
      <c r="D202" s="419">
        <f t="shared" si="29"/>
        <v>0</v>
      </c>
      <c r="E202">
        <f>IF(A202=0,0,+VLOOKUP($A202,'1v -ostali'!$A$14:$R$517,E$3,FALSE))</f>
        <v>0</v>
      </c>
      <c r="G202">
        <f>+VLOOKUP($A202,'1v -ostali'!$A$14:$R$517,G$3,FALSE)</f>
        <v>0</v>
      </c>
      <c r="H202">
        <f>+VLOOKUP($A202,'1v -ostali'!$A$14:$R$517,H$3,FALSE)</f>
        <v>0</v>
      </c>
      <c r="I202">
        <f>+VLOOKUP($A202,'1v -ostali'!$A$14:R$517,I$3,FALSE)</f>
        <v>0</v>
      </c>
      <c r="J202">
        <f>+VLOOKUP($A202,'1v -ostali'!$A$14:R$517,J$3,FALSE)</f>
        <v>0</v>
      </c>
      <c r="K202">
        <f>+VLOOKUP($A202,'1v -ostali'!$A$14:R$517,K$3,FALSE)</f>
        <v>0</v>
      </c>
      <c r="L202" t="str">
        <f>+IF(K202&gt;0,VLOOKUP($A202,'1v -ostali'!$A$14:R$517,L$3,FALSE),"")</f>
        <v/>
      </c>
      <c r="M202" t="str">
        <f>+IF(K202&gt;0,VLOOKUP($A202,'1v -ostali'!$A$14:R$517,M$3,FALSE),"")</f>
        <v/>
      </c>
      <c r="N202">
        <f>+VLOOKUP($A202,'1v -ostali'!$A$14:R$517,K$3,FALSE)</f>
        <v>0</v>
      </c>
      <c r="O202">
        <f>IF(K202&gt;0,"",VLOOKUP($A202,'1v -ostali'!$A$14:R$517,O$3,FALSE))</f>
        <v>0</v>
      </c>
      <c r="P202">
        <f>IF(K202&gt;0,"",VLOOKUP($A202,'1v -ostali'!$A$14:R$517,P$3,FALSE))</f>
        <v>0</v>
      </c>
      <c r="T202" s="44">
        <f>VLOOKUP($A202,'1v -ostali'!$A$14:AD$517,T$3,FALSE)</f>
        <v>0</v>
      </c>
      <c r="U202" s="44">
        <f>VLOOKUP($A202,'1v -ostali'!$A$14:AD$517,U$3,FALSE)</f>
        <v>0</v>
      </c>
      <c r="V202" s="44">
        <f t="shared" si="30"/>
        <v>0</v>
      </c>
      <c r="W202" s="44">
        <f>VLOOKUP($A202,'1v -ostali'!$A$14:AD$517,W$3,FALSE)/12</f>
        <v>0</v>
      </c>
      <c r="X202" s="44">
        <f>VLOOKUP($A202,'1v -ostali'!$A$14:AD$517,X$3,FALSE)</f>
        <v>0</v>
      </c>
      <c r="Y202" s="44">
        <f>VLOOKUP($A202,'1v -ostali'!$A$14:AD$517,Y$3,FALSE)</f>
        <v>0</v>
      </c>
      <c r="Z202" s="44">
        <f>VLOOKUP($A202,'1v -ostali'!$A$14:AD$517,Z$3,FALSE)</f>
        <v>0</v>
      </c>
      <c r="AA202" s="44">
        <f t="shared" si="31"/>
        <v>0</v>
      </c>
      <c r="AB202" s="44">
        <f>VLOOKUP($A202,'1v -ostali'!$A$14:AD$517,AB$3,FALSE)/12</f>
        <v>0</v>
      </c>
      <c r="AC202" s="44">
        <f>VLOOKUP($A202,'1v -ostali'!$A$14:AD$517,AC$3,FALSE)</f>
        <v>0</v>
      </c>
      <c r="AD202" s="44">
        <f>VLOOKUP($A202,'1v -ostali'!$A$14:AD$517,AD$3,FALSE)</f>
        <v>0</v>
      </c>
      <c r="AE202" s="44">
        <f>VLOOKUP($A202,'1v -ostali'!$A$14:AD$517,AE$3,FALSE)</f>
        <v>0</v>
      </c>
      <c r="AF202" s="44">
        <f t="shared" si="32"/>
        <v>0</v>
      </c>
      <c r="AG202" s="44">
        <f>VLOOKUP($A202,'1v -ostali'!$A$14:AD$517,AG$3,FALSE)/12</f>
        <v>0</v>
      </c>
      <c r="AH202" s="44">
        <f>VLOOKUP($A202,'1v -ostali'!$A$14:AD$517,AH$3,FALSE)</f>
        <v>0</v>
      </c>
      <c r="AI202" s="44">
        <f t="shared" si="33"/>
        <v>0</v>
      </c>
      <c r="AJ202" s="44">
        <f t="shared" si="34"/>
        <v>0</v>
      </c>
      <c r="AK202" s="44">
        <f>+IFERROR(AI202*(100+'1v -ostali'!$C$6)/100,"")</f>
        <v>0</v>
      </c>
      <c r="AL202" s="44">
        <f>+IFERROR(AJ202*(100+'1v -ostali'!$C$6)/100,"")</f>
        <v>0</v>
      </c>
    </row>
    <row r="203" spans="1:38">
      <c r="A203">
        <f>+IF(MAX(A$5:A202)+1&lt;=A$1,A202+1,0)</f>
        <v>0</v>
      </c>
      <c r="B203" s="249">
        <f t="shared" si="27"/>
        <v>0</v>
      </c>
      <c r="C203">
        <f t="shared" si="28"/>
        <v>0</v>
      </c>
      <c r="D203" s="419">
        <f t="shared" si="29"/>
        <v>0</v>
      </c>
      <c r="E203">
        <f>IF(A203=0,0,+VLOOKUP($A203,'1v -ostali'!$A$14:$R$517,E$3,FALSE))</f>
        <v>0</v>
      </c>
      <c r="G203">
        <f>+VLOOKUP($A203,'1v -ostali'!$A$14:$R$517,G$3,FALSE)</f>
        <v>0</v>
      </c>
      <c r="H203">
        <f>+VLOOKUP($A203,'1v -ostali'!$A$14:$R$517,H$3,FALSE)</f>
        <v>0</v>
      </c>
      <c r="I203">
        <f>+VLOOKUP($A203,'1v -ostali'!$A$14:R$517,I$3,FALSE)</f>
        <v>0</v>
      </c>
      <c r="J203">
        <f>+VLOOKUP($A203,'1v -ostali'!$A$14:R$517,J$3,FALSE)</f>
        <v>0</v>
      </c>
      <c r="K203">
        <f>+VLOOKUP($A203,'1v -ostali'!$A$14:R$517,K$3,FALSE)</f>
        <v>0</v>
      </c>
      <c r="L203" t="str">
        <f>+IF(K203&gt;0,VLOOKUP($A203,'1v -ostali'!$A$14:R$517,L$3,FALSE),"")</f>
        <v/>
      </c>
      <c r="M203" t="str">
        <f>+IF(K203&gt;0,VLOOKUP($A203,'1v -ostali'!$A$14:R$517,M$3,FALSE),"")</f>
        <v/>
      </c>
      <c r="N203">
        <f>+VLOOKUP($A203,'1v -ostali'!$A$14:R$517,K$3,FALSE)</f>
        <v>0</v>
      </c>
      <c r="O203">
        <f>IF(K203&gt;0,"",VLOOKUP($A203,'1v -ostali'!$A$14:R$517,O$3,FALSE))</f>
        <v>0</v>
      </c>
      <c r="P203">
        <f>IF(K203&gt;0,"",VLOOKUP($A203,'1v -ostali'!$A$14:R$517,P$3,FALSE))</f>
        <v>0</v>
      </c>
      <c r="T203" s="44">
        <f>VLOOKUP($A203,'1v -ostali'!$A$14:AD$517,T$3,FALSE)</f>
        <v>0</v>
      </c>
      <c r="U203" s="44">
        <f>VLOOKUP($A203,'1v -ostali'!$A$14:AD$517,U$3,FALSE)</f>
        <v>0</v>
      </c>
      <c r="V203" s="44">
        <f t="shared" si="30"/>
        <v>0</v>
      </c>
      <c r="W203" s="44">
        <f>VLOOKUP($A203,'1v -ostali'!$A$14:AD$517,W$3,FALSE)/12</f>
        <v>0</v>
      </c>
      <c r="X203" s="44">
        <f>VLOOKUP($A203,'1v -ostali'!$A$14:AD$517,X$3,FALSE)</f>
        <v>0</v>
      </c>
      <c r="Y203" s="44">
        <f>VLOOKUP($A203,'1v -ostali'!$A$14:AD$517,Y$3,FALSE)</f>
        <v>0</v>
      </c>
      <c r="Z203" s="44">
        <f>VLOOKUP($A203,'1v -ostali'!$A$14:AD$517,Z$3,FALSE)</f>
        <v>0</v>
      </c>
      <c r="AA203" s="44">
        <f t="shared" si="31"/>
        <v>0</v>
      </c>
      <c r="AB203" s="44">
        <f>VLOOKUP($A203,'1v -ostali'!$A$14:AD$517,AB$3,FALSE)/12</f>
        <v>0</v>
      </c>
      <c r="AC203" s="44">
        <f>VLOOKUP($A203,'1v -ostali'!$A$14:AD$517,AC$3,FALSE)</f>
        <v>0</v>
      </c>
      <c r="AD203" s="44">
        <f>VLOOKUP($A203,'1v -ostali'!$A$14:AD$517,AD$3,FALSE)</f>
        <v>0</v>
      </c>
      <c r="AE203" s="44">
        <f>VLOOKUP($A203,'1v -ostali'!$A$14:AD$517,AE$3,FALSE)</f>
        <v>0</v>
      </c>
      <c r="AF203" s="44">
        <f t="shared" si="32"/>
        <v>0</v>
      </c>
      <c r="AG203" s="44">
        <f>VLOOKUP($A203,'1v -ostali'!$A$14:AD$517,AG$3,FALSE)/12</f>
        <v>0</v>
      </c>
      <c r="AH203" s="44">
        <f>VLOOKUP($A203,'1v -ostali'!$A$14:AD$517,AH$3,FALSE)</f>
        <v>0</v>
      </c>
      <c r="AI203" s="44">
        <f t="shared" si="33"/>
        <v>0</v>
      </c>
      <c r="AJ203" s="44">
        <f t="shared" si="34"/>
        <v>0</v>
      </c>
      <c r="AK203" s="44">
        <f>+IFERROR(AI203*(100+'1v -ostali'!$C$6)/100,"")</f>
        <v>0</v>
      </c>
      <c r="AL203" s="44">
        <f>+IFERROR(AJ203*(100+'1v -ostali'!$C$6)/100,"")</f>
        <v>0</v>
      </c>
    </row>
    <row r="204" spans="1:38">
      <c r="A204">
        <f>+IF(MAX(A$5:A203)+1&lt;=A$1,A203+1,0)</f>
        <v>0</v>
      </c>
      <c r="B204" s="249">
        <f t="shared" si="27"/>
        <v>0</v>
      </c>
      <c r="C204">
        <f t="shared" si="28"/>
        <v>0</v>
      </c>
      <c r="D204" s="419">
        <f t="shared" si="29"/>
        <v>0</v>
      </c>
      <c r="E204">
        <f>IF(A204=0,0,+VLOOKUP($A204,'1v -ostali'!$A$14:$R$517,E$3,FALSE))</f>
        <v>0</v>
      </c>
      <c r="G204">
        <f>+VLOOKUP($A204,'1v -ostali'!$A$14:$R$517,G$3,FALSE)</f>
        <v>0</v>
      </c>
      <c r="H204">
        <f>+VLOOKUP($A204,'1v -ostali'!$A$14:$R$517,H$3,FALSE)</f>
        <v>0</v>
      </c>
      <c r="I204">
        <f>+VLOOKUP($A204,'1v -ostali'!$A$14:R$517,I$3,FALSE)</f>
        <v>0</v>
      </c>
      <c r="J204">
        <f>+VLOOKUP($A204,'1v -ostali'!$A$14:R$517,J$3,FALSE)</f>
        <v>0</v>
      </c>
      <c r="K204">
        <f>+VLOOKUP($A204,'1v -ostali'!$A$14:R$517,K$3,FALSE)</f>
        <v>0</v>
      </c>
      <c r="L204" t="str">
        <f>+IF(K204&gt;0,VLOOKUP($A204,'1v -ostali'!$A$14:R$517,L$3,FALSE),"")</f>
        <v/>
      </c>
      <c r="M204" t="str">
        <f>+IF(K204&gt;0,VLOOKUP($A204,'1v -ostali'!$A$14:R$517,M$3,FALSE),"")</f>
        <v/>
      </c>
      <c r="N204">
        <f>+VLOOKUP($A204,'1v -ostali'!$A$14:R$517,K$3,FALSE)</f>
        <v>0</v>
      </c>
      <c r="O204">
        <f>IF(K204&gt;0,"",VLOOKUP($A204,'1v -ostali'!$A$14:R$517,O$3,FALSE))</f>
        <v>0</v>
      </c>
      <c r="P204">
        <f>IF(K204&gt;0,"",VLOOKUP($A204,'1v -ostali'!$A$14:R$517,P$3,FALSE))</f>
        <v>0</v>
      </c>
      <c r="T204" s="44">
        <f>VLOOKUP($A204,'1v -ostali'!$A$14:AD$517,T$3,FALSE)</f>
        <v>0</v>
      </c>
      <c r="U204" s="44">
        <f>VLOOKUP($A204,'1v -ostali'!$A$14:AD$517,U$3,FALSE)</f>
        <v>0</v>
      </c>
      <c r="V204" s="44">
        <f t="shared" si="30"/>
        <v>0</v>
      </c>
      <c r="W204" s="44">
        <f>VLOOKUP($A204,'1v -ostali'!$A$14:AD$517,W$3,FALSE)/12</f>
        <v>0</v>
      </c>
      <c r="X204" s="44">
        <f>VLOOKUP($A204,'1v -ostali'!$A$14:AD$517,X$3,FALSE)</f>
        <v>0</v>
      </c>
      <c r="Y204" s="44">
        <f>VLOOKUP($A204,'1v -ostali'!$A$14:AD$517,Y$3,FALSE)</f>
        <v>0</v>
      </c>
      <c r="Z204" s="44">
        <f>VLOOKUP($A204,'1v -ostali'!$A$14:AD$517,Z$3,FALSE)</f>
        <v>0</v>
      </c>
      <c r="AA204" s="44">
        <f t="shared" si="31"/>
        <v>0</v>
      </c>
      <c r="AB204" s="44">
        <f>VLOOKUP($A204,'1v -ostali'!$A$14:AD$517,AB$3,FALSE)/12</f>
        <v>0</v>
      </c>
      <c r="AC204" s="44">
        <f>VLOOKUP($A204,'1v -ostali'!$A$14:AD$517,AC$3,FALSE)</f>
        <v>0</v>
      </c>
      <c r="AD204" s="44">
        <f>VLOOKUP($A204,'1v -ostali'!$A$14:AD$517,AD$3,FALSE)</f>
        <v>0</v>
      </c>
      <c r="AE204" s="44">
        <f>VLOOKUP($A204,'1v -ostali'!$A$14:AD$517,AE$3,FALSE)</f>
        <v>0</v>
      </c>
      <c r="AF204" s="44">
        <f t="shared" si="32"/>
        <v>0</v>
      </c>
      <c r="AG204" s="44">
        <f>VLOOKUP($A204,'1v -ostali'!$A$14:AD$517,AG$3,FALSE)/12</f>
        <v>0</v>
      </c>
      <c r="AH204" s="44">
        <f>VLOOKUP($A204,'1v -ostali'!$A$14:AD$517,AH$3,FALSE)</f>
        <v>0</v>
      </c>
      <c r="AI204" s="44">
        <f t="shared" si="33"/>
        <v>0</v>
      </c>
      <c r="AJ204" s="44">
        <f t="shared" si="34"/>
        <v>0</v>
      </c>
      <c r="AK204" s="44">
        <f>+IFERROR(AI204*(100+'1v -ostali'!$C$6)/100,"")</f>
        <v>0</v>
      </c>
      <c r="AL204" s="44">
        <f>+IFERROR(AJ204*(100+'1v -ostali'!$C$6)/100,"")</f>
        <v>0</v>
      </c>
    </row>
    <row r="205" spans="1:38">
      <c r="A205">
        <f>+IF(MAX(A$5:A204)+1&lt;=A$1,A204+1,0)</f>
        <v>0</v>
      </c>
      <c r="B205" s="249">
        <f t="shared" si="27"/>
        <v>0</v>
      </c>
      <c r="C205">
        <f t="shared" si="28"/>
        <v>0</v>
      </c>
      <c r="D205" s="419">
        <f t="shared" si="29"/>
        <v>0</v>
      </c>
      <c r="E205">
        <f>IF(A205=0,0,+VLOOKUP($A205,'1v -ostali'!$A$14:$R$517,E$3,FALSE))</f>
        <v>0</v>
      </c>
      <c r="G205">
        <f>+VLOOKUP($A205,'1v -ostali'!$A$14:$R$517,G$3,FALSE)</f>
        <v>0</v>
      </c>
      <c r="H205">
        <f>+VLOOKUP($A205,'1v -ostali'!$A$14:$R$517,H$3,FALSE)</f>
        <v>0</v>
      </c>
      <c r="I205">
        <f>+VLOOKUP($A205,'1v -ostali'!$A$14:R$517,I$3,FALSE)</f>
        <v>0</v>
      </c>
      <c r="J205">
        <f>+VLOOKUP($A205,'1v -ostali'!$A$14:R$517,J$3,FALSE)</f>
        <v>0</v>
      </c>
      <c r="K205">
        <f>+VLOOKUP($A205,'1v -ostali'!$A$14:R$517,K$3,FALSE)</f>
        <v>0</v>
      </c>
      <c r="L205" t="str">
        <f>+IF(K205&gt;0,VLOOKUP($A205,'1v -ostali'!$A$14:R$517,L$3,FALSE),"")</f>
        <v/>
      </c>
      <c r="M205" t="str">
        <f>+IF(K205&gt;0,VLOOKUP($A205,'1v -ostali'!$A$14:R$517,M$3,FALSE),"")</f>
        <v/>
      </c>
      <c r="N205">
        <f>+VLOOKUP($A205,'1v -ostali'!$A$14:R$517,K$3,FALSE)</f>
        <v>0</v>
      </c>
      <c r="O205">
        <f>IF(K205&gt;0,"",VLOOKUP($A205,'1v -ostali'!$A$14:R$517,O$3,FALSE))</f>
        <v>0</v>
      </c>
      <c r="P205">
        <f>IF(K205&gt;0,"",VLOOKUP($A205,'1v -ostali'!$A$14:R$517,P$3,FALSE))</f>
        <v>0</v>
      </c>
      <c r="T205" s="44">
        <f>VLOOKUP($A205,'1v -ostali'!$A$14:AD$517,T$3,FALSE)</f>
        <v>0</v>
      </c>
      <c r="U205" s="44">
        <f>VLOOKUP($A205,'1v -ostali'!$A$14:AD$517,U$3,FALSE)</f>
        <v>0</v>
      </c>
      <c r="V205" s="44">
        <f t="shared" si="30"/>
        <v>0</v>
      </c>
      <c r="W205" s="44">
        <f>VLOOKUP($A205,'1v -ostali'!$A$14:AD$517,W$3,FALSE)/12</f>
        <v>0</v>
      </c>
      <c r="X205" s="44">
        <f>VLOOKUP($A205,'1v -ostali'!$A$14:AD$517,X$3,FALSE)</f>
        <v>0</v>
      </c>
      <c r="Y205" s="44">
        <f>VLOOKUP($A205,'1v -ostali'!$A$14:AD$517,Y$3,FALSE)</f>
        <v>0</v>
      </c>
      <c r="Z205" s="44">
        <f>VLOOKUP($A205,'1v -ostali'!$A$14:AD$517,Z$3,FALSE)</f>
        <v>0</v>
      </c>
      <c r="AA205" s="44">
        <f t="shared" si="31"/>
        <v>0</v>
      </c>
      <c r="AB205" s="44">
        <f>VLOOKUP($A205,'1v -ostali'!$A$14:AD$517,AB$3,FALSE)/12</f>
        <v>0</v>
      </c>
      <c r="AC205" s="44">
        <f>VLOOKUP($A205,'1v -ostali'!$A$14:AD$517,AC$3,FALSE)</f>
        <v>0</v>
      </c>
      <c r="AD205" s="44">
        <f>VLOOKUP($A205,'1v -ostali'!$A$14:AD$517,AD$3,FALSE)</f>
        <v>0</v>
      </c>
      <c r="AE205" s="44">
        <f>VLOOKUP($A205,'1v -ostali'!$A$14:AD$517,AE$3,FALSE)</f>
        <v>0</v>
      </c>
      <c r="AF205" s="44">
        <f t="shared" si="32"/>
        <v>0</v>
      </c>
      <c r="AG205" s="44">
        <f>VLOOKUP($A205,'1v -ostali'!$A$14:AD$517,AG$3,FALSE)/12</f>
        <v>0</v>
      </c>
      <c r="AH205" s="44">
        <f>VLOOKUP($A205,'1v -ostali'!$A$14:AD$517,AH$3,FALSE)</f>
        <v>0</v>
      </c>
      <c r="AI205" s="44">
        <f t="shared" si="33"/>
        <v>0</v>
      </c>
      <c r="AJ205" s="44">
        <f t="shared" si="34"/>
        <v>0</v>
      </c>
      <c r="AK205" s="44">
        <f>+IFERROR(AI205*(100+'1v -ostali'!$C$6)/100,"")</f>
        <v>0</v>
      </c>
      <c r="AL205" s="44">
        <f>+IFERROR(AJ205*(100+'1v -ostali'!$C$6)/100,"")</f>
        <v>0</v>
      </c>
    </row>
    <row r="206" spans="1:38">
      <c r="A206">
        <f>+IF(MAX(A$5:A205)+1&lt;=A$1,A205+1,0)</f>
        <v>0</v>
      </c>
      <c r="B206" s="249">
        <f t="shared" si="27"/>
        <v>0</v>
      </c>
      <c r="C206">
        <f t="shared" si="28"/>
        <v>0</v>
      </c>
      <c r="D206" s="419">
        <f t="shared" si="29"/>
        <v>0</v>
      </c>
      <c r="E206">
        <f>IF(A206=0,0,+VLOOKUP($A206,'1v -ostali'!$A$14:$R$517,E$3,FALSE))</f>
        <v>0</v>
      </c>
      <c r="G206">
        <f>+VLOOKUP($A206,'1v -ostali'!$A$14:$R$517,G$3,FALSE)</f>
        <v>0</v>
      </c>
      <c r="H206">
        <f>+VLOOKUP($A206,'1v -ostali'!$A$14:$R$517,H$3,FALSE)</f>
        <v>0</v>
      </c>
      <c r="I206">
        <f>+VLOOKUP($A206,'1v -ostali'!$A$14:R$517,I$3,FALSE)</f>
        <v>0</v>
      </c>
      <c r="J206">
        <f>+VLOOKUP($A206,'1v -ostali'!$A$14:R$517,J$3,FALSE)</f>
        <v>0</v>
      </c>
      <c r="K206">
        <f>+VLOOKUP($A206,'1v -ostali'!$A$14:R$517,K$3,FALSE)</f>
        <v>0</v>
      </c>
      <c r="L206" t="str">
        <f>+IF(K206&gt;0,VLOOKUP($A206,'1v -ostali'!$A$14:R$517,L$3,FALSE),"")</f>
        <v/>
      </c>
      <c r="M206" t="str">
        <f>+IF(K206&gt;0,VLOOKUP($A206,'1v -ostali'!$A$14:R$517,M$3,FALSE),"")</f>
        <v/>
      </c>
      <c r="N206">
        <f>+VLOOKUP($A206,'1v -ostali'!$A$14:R$517,K$3,FALSE)</f>
        <v>0</v>
      </c>
      <c r="O206">
        <f>IF(K206&gt;0,"",VLOOKUP($A206,'1v -ostali'!$A$14:R$517,O$3,FALSE))</f>
        <v>0</v>
      </c>
      <c r="P206">
        <f>IF(K206&gt;0,"",VLOOKUP($A206,'1v -ostali'!$A$14:R$517,P$3,FALSE))</f>
        <v>0</v>
      </c>
      <c r="T206" s="44">
        <f>VLOOKUP($A206,'1v -ostali'!$A$14:AD$517,T$3,FALSE)</f>
        <v>0</v>
      </c>
      <c r="U206" s="44">
        <f>VLOOKUP($A206,'1v -ostali'!$A$14:AD$517,U$3,FALSE)</f>
        <v>0</v>
      </c>
      <c r="V206" s="44">
        <f t="shared" si="30"/>
        <v>0</v>
      </c>
      <c r="W206" s="44">
        <f>VLOOKUP($A206,'1v -ostali'!$A$14:AD$517,W$3,FALSE)/12</f>
        <v>0</v>
      </c>
      <c r="X206" s="44">
        <f>VLOOKUP($A206,'1v -ostali'!$A$14:AD$517,X$3,FALSE)</f>
        <v>0</v>
      </c>
      <c r="Y206" s="44">
        <f>VLOOKUP($A206,'1v -ostali'!$A$14:AD$517,Y$3,FALSE)</f>
        <v>0</v>
      </c>
      <c r="Z206" s="44">
        <f>VLOOKUP($A206,'1v -ostali'!$A$14:AD$517,Z$3,FALSE)</f>
        <v>0</v>
      </c>
      <c r="AA206" s="44">
        <f t="shared" si="31"/>
        <v>0</v>
      </c>
      <c r="AB206" s="44">
        <f>VLOOKUP($A206,'1v -ostali'!$A$14:AD$517,AB$3,FALSE)/12</f>
        <v>0</v>
      </c>
      <c r="AC206" s="44">
        <f>VLOOKUP($A206,'1v -ostali'!$A$14:AD$517,AC$3,FALSE)</f>
        <v>0</v>
      </c>
      <c r="AD206" s="44">
        <f>VLOOKUP($A206,'1v -ostali'!$A$14:AD$517,AD$3,FALSE)</f>
        <v>0</v>
      </c>
      <c r="AE206" s="44">
        <f>VLOOKUP($A206,'1v -ostali'!$A$14:AD$517,AE$3,FALSE)</f>
        <v>0</v>
      </c>
      <c r="AF206" s="44">
        <f t="shared" si="32"/>
        <v>0</v>
      </c>
      <c r="AG206" s="44">
        <f>VLOOKUP($A206,'1v -ostali'!$A$14:AD$517,AG$3,FALSE)/12</f>
        <v>0</v>
      </c>
      <c r="AH206" s="44">
        <f>VLOOKUP($A206,'1v -ostali'!$A$14:AD$517,AH$3,FALSE)</f>
        <v>0</v>
      </c>
      <c r="AI206" s="44">
        <f t="shared" si="33"/>
        <v>0</v>
      </c>
      <c r="AJ206" s="44">
        <f t="shared" si="34"/>
        <v>0</v>
      </c>
      <c r="AK206" s="44">
        <f>+IFERROR(AI206*(100+'1v -ostali'!$C$6)/100,"")</f>
        <v>0</v>
      </c>
      <c r="AL206" s="44">
        <f>+IFERROR(AJ206*(100+'1v -ostali'!$C$6)/100,"")</f>
        <v>0</v>
      </c>
    </row>
    <row r="207" spans="1:38">
      <c r="A207">
        <f>+IF(MAX(A$5:A206)+1&lt;=A$1,A206+1,0)</f>
        <v>0</v>
      </c>
      <c r="B207" s="249">
        <f t="shared" si="27"/>
        <v>0</v>
      </c>
      <c r="C207">
        <f t="shared" si="28"/>
        <v>0</v>
      </c>
      <c r="D207" s="419">
        <f t="shared" si="29"/>
        <v>0</v>
      </c>
      <c r="E207">
        <f>IF(A207=0,0,+VLOOKUP($A207,'1v -ostali'!$A$14:$R$517,E$3,FALSE))</f>
        <v>0</v>
      </c>
      <c r="G207">
        <f>+VLOOKUP($A207,'1v -ostali'!$A$14:$R$517,G$3,FALSE)</f>
        <v>0</v>
      </c>
      <c r="H207">
        <f>+VLOOKUP($A207,'1v -ostali'!$A$14:$R$517,H$3,FALSE)</f>
        <v>0</v>
      </c>
      <c r="I207">
        <f>+VLOOKUP($A207,'1v -ostali'!$A$14:R$517,I$3,FALSE)</f>
        <v>0</v>
      </c>
      <c r="J207">
        <f>+VLOOKUP($A207,'1v -ostali'!$A$14:R$517,J$3,FALSE)</f>
        <v>0</v>
      </c>
      <c r="K207">
        <f>+VLOOKUP($A207,'1v -ostali'!$A$14:R$517,K$3,FALSE)</f>
        <v>0</v>
      </c>
      <c r="L207" t="str">
        <f>+IF(K207&gt;0,VLOOKUP($A207,'1v -ostali'!$A$14:R$517,L$3,FALSE),"")</f>
        <v/>
      </c>
      <c r="M207" t="str">
        <f>+IF(K207&gt;0,VLOOKUP($A207,'1v -ostali'!$A$14:R$517,M$3,FALSE),"")</f>
        <v/>
      </c>
      <c r="N207">
        <f>+VLOOKUP($A207,'1v -ostali'!$A$14:R$517,K$3,FALSE)</f>
        <v>0</v>
      </c>
      <c r="O207">
        <f>IF(K207&gt;0,"",VLOOKUP($A207,'1v -ostali'!$A$14:R$517,O$3,FALSE))</f>
        <v>0</v>
      </c>
      <c r="P207">
        <f>IF(K207&gt;0,"",VLOOKUP($A207,'1v -ostali'!$A$14:R$517,P$3,FALSE))</f>
        <v>0</v>
      </c>
      <c r="T207" s="44">
        <f>VLOOKUP($A207,'1v -ostali'!$A$14:AD$517,T$3,FALSE)</f>
        <v>0</v>
      </c>
      <c r="U207" s="44">
        <f>VLOOKUP($A207,'1v -ostali'!$A$14:AD$517,U$3,FALSE)</f>
        <v>0</v>
      </c>
      <c r="V207" s="44">
        <f t="shared" si="30"/>
        <v>0</v>
      </c>
      <c r="W207" s="44">
        <f>VLOOKUP($A207,'1v -ostali'!$A$14:AD$517,W$3,FALSE)/12</f>
        <v>0</v>
      </c>
      <c r="X207" s="44">
        <f>VLOOKUP($A207,'1v -ostali'!$A$14:AD$517,X$3,FALSE)</f>
        <v>0</v>
      </c>
      <c r="Y207" s="44">
        <f>VLOOKUP($A207,'1v -ostali'!$A$14:AD$517,Y$3,FALSE)</f>
        <v>0</v>
      </c>
      <c r="Z207" s="44">
        <f>VLOOKUP($A207,'1v -ostali'!$A$14:AD$517,Z$3,FALSE)</f>
        <v>0</v>
      </c>
      <c r="AA207" s="44">
        <f t="shared" si="31"/>
        <v>0</v>
      </c>
      <c r="AB207" s="44">
        <f>VLOOKUP($A207,'1v -ostali'!$A$14:AD$517,AB$3,FALSE)/12</f>
        <v>0</v>
      </c>
      <c r="AC207" s="44">
        <f>VLOOKUP($A207,'1v -ostali'!$A$14:AD$517,AC$3,FALSE)</f>
        <v>0</v>
      </c>
      <c r="AD207" s="44">
        <f>VLOOKUP($A207,'1v -ostali'!$A$14:AD$517,AD$3,FALSE)</f>
        <v>0</v>
      </c>
      <c r="AE207" s="44">
        <f>VLOOKUP($A207,'1v -ostali'!$A$14:AD$517,AE$3,FALSE)</f>
        <v>0</v>
      </c>
      <c r="AF207" s="44">
        <f t="shared" si="32"/>
        <v>0</v>
      </c>
      <c r="AG207" s="44">
        <f>VLOOKUP($A207,'1v -ostali'!$A$14:AD$517,AG$3,FALSE)/12</f>
        <v>0</v>
      </c>
      <c r="AH207" s="44">
        <f>VLOOKUP($A207,'1v -ostali'!$A$14:AD$517,AH$3,FALSE)</f>
        <v>0</v>
      </c>
      <c r="AI207" s="44">
        <f t="shared" si="33"/>
        <v>0</v>
      </c>
      <c r="AJ207" s="44">
        <f t="shared" si="34"/>
        <v>0</v>
      </c>
      <c r="AK207" s="44">
        <f>+IFERROR(AI207*(100+'1v -ostali'!$C$6)/100,"")</f>
        <v>0</v>
      </c>
      <c r="AL207" s="44">
        <f>+IFERROR(AJ207*(100+'1v -ostali'!$C$6)/100,"")</f>
        <v>0</v>
      </c>
    </row>
    <row r="208" spans="1:38">
      <c r="A208">
        <f>+IF(MAX(A$5:A207)+1&lt;=A$1,A207+1,0)</f>
        <v>0</v>
      </c>
      <c r="B208" s="249">
        <f t="shared" si="27"/>
        <v>0</v>
      </c>
      <c r="C208">
        <f t="shared" si="28"/>
        <v>0</v>
      </c>
      <c r="D208" s="419">
        <f t="shared" si="29"/>
        <v>0</v>
      </c>
      <c r="E208">
        <f>IF(A208=0,0,+VLOOKUP($A208,'1v -ostali'!$A$14:$R$517,E$3,FALSE))</f>
        <v>0</v>
      </c>
      <c r="G208">
        <f>+VLOOKUP($A208,'1v -ostali'!$A$14:$R$517,G$3,FALSE)</f>
        <v>0</v>
      </c>
      <c r="H208">
        <f>+VLOOKUP($A208,'1v -ostali'!$A$14:$R$517,H$3,FALSE)</f>
        <v>0</v>
      </c>
      <c r="I208">
        <f>+VLOOKUP($A208,'1v -ostali'!$A$14:R$517,I$3,FALSE)</f>
        <v>0</v>
      </c>
      <c r="J208">
        <f>+VLOOKUP($A208,'1v -ostali'!$A$14:R$517,J$3,FALSE)</f>
        <v>0</v>
      </c>
      <c r="K208">
        <f>+VLOOKUP($A208,'1v -ostali'!$A$14:R$517,K$3,FALSE)</f>
        <v>0</v>
      </c>
      <c r="L208" t="str">
        <f>+IF(K208&gt;0,VLOOKUP($A208,'1v -ostali'!$A$14:R$517,L$3,FALSE),"")</f>
        <v/>
      </c>
      <c r="M208" t="str">
        <f>+IF(K208&gt;0,VLOOKUP($A208,'1v -ostali'!$A$14:R$517,M$3,FALSE),"")</f>
        <v/>
      </c>
      <c r="N208">
        <f>+VLOOKUP($A208,'1v -ostali'!$A$14:R$517,K$3,FALSE)</f>
        <v>0</v>
      </c>
      <c r="O208">
        <f>IF(K208&gt;0,"",VLOOKUP($A208,'1v -ostali'!$A$14:R$517,O$3,FALSE))</f>
        <v>0</v>
      </c>
      <c r="P208">
        <f>IF(K208&gt;0,"",VLOOKUP($A208,'1v -ostali'!$A$14:R$517,P$3,FALSE))</f>
        <v>0</v>
      </c>
      <c r="T208" s="44">
        <f>VLOOKUP($A208,'1v -ostali'!$A$14:AD$517,T$3,FALSE)</f>
        <v>0</v>
      </c>
      <c r="U208" s="44">
        <f>VLOOKUP($A208,'1v -ostali'!$A$14:AD$517,U$3,FALSE)</f>
        <v>0</v>
      </c>
      <c r="V208" s="44">
        <f t="shared" si="30"/>
        <v>0</v>
      </c>
      <c r="W208" s="44">
        <f>VLOOKUP($A208,'1v -ostali'!$A$14:AD$517,W$3,FALSE)/12</f>
        <v>0</v>
      </c>
      <c r="X208" s="44">
        <f>VLOOKUP($A208,'1v -ostali'!$A$14:AD$517,X$3,FALSE)</f>
        <v>0</v>
      </c>
      <c r="Y208" s="44">
        <f>VLOOKUP($A208,'1v -ostali'!$A$14:AD$517,Y$3,FALSE)</f>
        <v>0</v>
      </c>
      <c r="Z208" s="44">
        <f>VLOOKUP($A208,'1v -ostali'!$A$14:AD$517,Z$3,FALSE)</f>
        <v>0</v>
      </c>
      <c r="AA208" s="44">
        <f t="shared" si="31"/>
        <v>0</v>
      </c>
      <c r="AB208" s="44">
        <f>VLOOKUP($A208,'1v -ostali'!$A$14:AD$517,AB$3,FALSE)/12</f>
        <v>0</v>
      </c>
      <c r="AC208" s="44">
        <f>VLOOKUP($A208,'1v -ostali'!$A$14:AD$517,AC$3,FALSE)</f>
        <v>0</v>
      </c>
      <c r="AD208" s="44">
        <f>VLOOKUP($A208,'1v -ostali'!$A$14:AD$517,AD$3,FALSE)</f>
        <v>0</v>
      </c>
      <c r="AE208" s="44">
        <f>VLOOKUP($A208,'1v -ostali'!$A$14:AD$517,AE$3,FALSE)</f>
        <v>0</v>
      </c>
      <c r="AF208" s="44">
        <f t="shared" si="32"/>
        <v>0</v>
      </c>
      <c r="AG208" s="44">
        <f>VLOOKUP($A208,'1v -ostali'!$A$14:AD$517,AG$3,FALSE)/12</f>
        <v>0</v>
      </c>
      <c r="AH208" s="44">
        <f>VLOOKUP($A208,'1v -ostali'!$A$14:AD$517,AH$3,FALSE)</f>
        <v>0</v>
      </c>
      <c r="AI208" s="44">
        <f t="shared" si="33"/>
        <v>0</v>
      </c>
      <c r="AJ208" s="44">
        <f t="shared" si="34"/>
        <v>0</v>
      </c>
      <c r="AK208" s="44">
        <f>+IFERROR(AI208*(100+'1v -ostali'!$C$6)/100,"")</f>
        <v>0</v>
      </c>
      <c r="AL208" s="44">
        <f>+IFERROR(AJ208*(100+'1v -ostali'!$C$6)/100,"")</f>
        <v>0</v>
      </c>
    </row>
    <row r="209" spans="1:38">
      <c r="A209">
        <f>+IF(MAX(A$5:A208)+1&lt;=A$1,A208+1,0)</f>
        <v>0</v>
      </c>
      <c r="B209" s="249">
        <f t="shared" si="27"/>
        <v>0</v>
      </c>
      <c r="C209">
        <f t="shared" si="28"/>
        <v>0</v>
      </c>
      <c r="D209" s="419">
        <f t="shared" si="29"/>
        <v>0</v>
      </c>
      <c r="E209">
        <f>IF(A209=0,0,+VLOOKUP($A209,'1v -ostali'!$A$14:$R$517,E$3,FALSE))</f>
        <v>0</v>
      </c>
      <c r="G209">
        <f>+VLOOKUP($A209,'1v -ostali'!$A$14:$R$517,G$3,FALSE)</f>
        <v>0</v>
      </c>
      <c r="H209">
        <f>+VLOOKUP($A209,'1v -ostali'!$A$14:$R$517,H$3,FALSE)</f>
        <v>0</v>
      </c>
      <c r="I209">
        <f>+VLOOKUP($A209,'1v -ostali'!$A$14:R$517,I$3,FALSE)</f>
        <v>0</v>
      </c>
      <c r="J209">
        <f>+VLOOKUP($A209,'1v -ostali'!$A$14:R$517,J$3,FALSE)</f>
        <v>0</v>
      </c>
      <c r="K209">
        <f>+VLOOKUP($A209,'1v -ostali'!$A$14:R$517,K$3,FALSE)</f>
        <v>0</v>
      </c>
      <c r="L209" t="str">
        <f>+IF(K209&gt;0,VLOOKUP($A209,'1v -ostali'!$A$14:R$517,L$3,FALSE),"")</f>
        <v/>
      </c>
      <c r="M209" t="str">
        <f>+IF(K209&gt;0,VLOOKUP($A209,'1v -ostali'!$A$14:R$517,M$3,FALSE),"")</f>
        <v/>
      </c>
      <c r="N209">
        <f>+VLOOKUP($A209,'1v -ostali'!$A$14:R$517,K$3,FALSE)</f>
        <v>0</v>
      </c>
      <c r="O209">
        <f>IF(K209&gt;0,"",VLOOKUP($A209,'1v -ostali'!$A$14:R$517,O$3,FALSE))</f>
        <v>0</v>
      </c>
      <c r="P209">
        <f>IF(K209&gt;0,"",VLOOKUP($A209,'1v -ostali'!$A$14:R$517,P$3,FALSE))</f>
        <v>0</v>
      </c>
      <c r="T209" s="44">
        <f>VLOOKUP($A209,'1v -ostali'!$A$14:AD$517,T$3,FALSE)</f>
        <v>0</v>
      </c>
      <c r="U209" s="44">
        <f>VLOOKUP($A209,'1v -ostali'!$A$14:AD$517,U$3,FALSE)</f>
        <v>0</v>
      </c>
      <c r="V209" s="44">
        <f t="shared" si="30"/>
        <v>0</v>
      </c>
      <c r="W209" s="44">
        <f>VLOOKUP($A209,'1v -ostali'!$A$14:AD$517,W$3,FALSE)/12</f>
        <v>0</v>
      </c>
      <c r="X209" s="44">
        <f>VLOOKUP($A209,'1v -ostali'!$A$14:AD$517,X$3,FALSE)</f>
        <v>0</v>
      </c>
      <c r="Y209" s="44">
        <f>VLOOKUP($A209,'1v -ostali'!$A$14:AD$517,Y$3,FALSE)</f>
        <v>0</v>
      </c>
      <c r="Z209" s="44">
        <f>VLOOKUP($A209,'1v -ostali'!$A$14:AD$517,Z$3,FALSE)</f>
        <v>0</v>
      </c>
      <c r="AA209" s="44">
        <f t="shared" si="31"/>
        <v>0</v>
      </c>
      <c r="AB209" s="44">
        <f>VLOOKUP($A209,'1v -ostali'!$A$14:AD$517,AB$3,FALSE)/12</f>
        <v>0</v>
      </c>
      <c r="AC209" s="44">
        <f>VLOOKUP($A209,'1v -ostali'!$A$14:AD$517,AC$3,FALSE)</f>
        <v>0</v>
      </c>
      <c r="AD209" s="44">
        <f>VLOOKUP($A209,'1v -ostali'!$A$14:AD$517,AD$3,FALSE)</f>
        <v>0</v>
      </c>
      <c r="AE209" s="44">
        <f>VLOOKUP($A209,'1v -ostali'!$A$14:AD$517,AE$3,FALSE)</f>
        <v>0</v>
      </c>
      <c r="AF209" s="44">
        <f t="shared" si="32"/>
        <v>0</v>
      </c>
      <c r="AG209" s="44">
        <f>VLOOKUP($A209,'1v -ostali'!$A$14:AD$517,AG$3,FALSE)/12</f>
        <v>0</v>
      </c>
      <c r="AH209" s="44">
        <f>VLOOKUP($A209,'1v -ostali'!$A$14:AD$517,AH$3,FALSE)</f>
        <v>0</v>
      </c>
      <c r="AI209" s="44">
        <f t="shared" si="33"/>
        <v>0</v>
      </c>
      <c r="AJ209" s="44">
        <f t="shared" si="34"/>
        <v>0</v>
      </c>
      <c r="AK209" s="44">
        <f>+IFERROR(AI209*(100+'1v -ostali'!$C$6)/100,"")</f>
        <v>0</v>
      </c>
      <c r="AL209" s="44">
        <f>+IFERROR(AJ209*(100+'1v -ostali'!$C$6)/100,"")</f>
        <v>0</v>
      </c>
    </row>
    <row r="210" spans="1:38">
      <c r="A210">
        <f>+IF(MAX(A$5:A209)+1&lt;=A$1,A209+1,0)</f>
        <v>0</v>
      </c>
      <c r="B210" s="249">
        <f t="shared" si="27"/>
        <v>0</v>
      </c>
      <c r="C210">
        <f t="shared" si="28"/>
        <v>0</v>
      </c>
      <c r="D210" s="419">
        <f t="shared" si="29"/>
        <v>0</v>
      </c>
      <c r="E210">
        <f>IF(A210=0,0,+VLOOKUP($A210,'1v -ostali'!$A$14:$R$517,E$3,FALSE))</f>
        <v>0</v>
      </c>
      <c r="G210">
        <f>+VLOOKUP($A210,'1v -ostali'!$A$14:$R$517,G$3,FALSE)</f>
        <v>0</v>
      </c>
      <c r="H210">
        <f>+VLOOKUP($A210,'1v -ostali'!$A$14:$R$517,H$3,FALSE)</f>
        <v>0</v>
      </c>
      <c r="I210">
        <f>+VLOOKUP($A210,'1v -ostali'!$A$14:R$517,I$3,FALSE)</f>
        <v>0</v>
      </c>
      <c r="J210">
        <f>+VLOOKUP($A210,'1v -ostali'!$A$14:R$517,J$3,FALSE)</f>
        <v>0</v>
      </c>
      <c r="K210">
        <f>+VLOOKUP($A210,'1v -ostali'!$A$14:R$517,K$3,FALSE)</f>
        <v>0</v>
      </c>
      <c r="L210" t="str">
        <f>+IF(K210&gt;0,VLOOKUP($A210,'1v -ostali'!$A$14:R$517,L$3,FALSE),"")</f>
        <v/>
      </c>
      <c r="M210" t="str">
        <f>+IF(K210&gt;0,VLOOKUP($A210,'1v -ostali'!$A$14:R$517,M$3,FALSE),"")</f>
        <v/>
      </c>
      <c r="N210">
        <f>+VLOOKUP($A210,'1v -ostali'!$A$14:R$517,K$3,FALSE)</f>
        <v>0</v>
      </c>
      <c r="O210">
        <f>IF(K210&gt;0,"",VLOOKUP($A210,'1v -ostali'!$A$14:R$517,O$3,FALSE))</f>
        <v>0</v>
      </c>
      <c r="P210">
        <f>IF(K210&gt;0,"",VLOOKUP($A210,'1v -ostali'!$A$14:R$517,P$3,FALSE))</f>
        <v>0</v>
      </c>
      <c r="T210" s="44">
        <f>VLOOKUP($A210,'1v -ostali'!$A$14:AD$517,T$3,FALSE)</f>
        <v>0</v>
      </c>
      <c r="U210" s="44">
        <f>VLOOKUP($A210,'1v -ostali'!$A$14:AD$517,U$3,FALSE)</f>
        <v>0</v>
      </c>
      <c r="V210" s="44">
        <f t="shared" si="30"/>
        <v>0</v>
      </c>
      <c r="W210" s="44">
        <f>VLOOKUP($A210,'1v -ostali'!$A$14:AD$517,W$3,FALSE)/12</f>
        <v>0</v>
      </c>
      <c r="X210" s="44">
        <f>VLOOKUP($A210,'1v -ostali'!$A$14:AD$517,X$3,FALSE)</f>
        <v>0</v>
      </c>
      <c r="Y210" s="44">
        <f>VLOOKUP($A210,'1v -ostali'!$A$14:AD$517,Y$3,FALSE)</f>
        <v>0</v>
      </c>
      <c r="Z210" s="44">
        <f>VLOOKUP($A210,'1v -ostali'!$A$14:AD$517,Z$3,FALSE)</f>
        <v>0</v>
      </c>
      <c r="AA210" s="44">
        <f t="shared" si="31"/>
        <v>0</v>
      </c>
      <c r="AB210" s="44">
        <f>VLOOKUP($A210,'1v -ostali'!$A$14:AD$517,AB$3,FALSE)/12</f>
        <v>0</v>
      </c>
      <c r="AC210" s="44">
        <f>VLOOKUP($A210,'1v -ostali'!$A$14:AD$517,AC$3,FALSE)</f>
        <v>0</v>
      </c>
      <c r="AD210" s="44">
        <f>VLOOKUP($A210,'1v -ostali'!$A$14:AD$517,AD$3,FALSE)</f>
        <v>0</v>
      </c>
      <c r="AE210" s="44">
        <f>VLOOKUP($A210,'1v -ostali'!$A$14:AD$517,AE$3,FALSE)</f>
        <v>0</v>
      </c>
      <c r="AF210" s="44">
        <f t="shared" si="32"/>
        <v>0</v>
      </c>
      <c r="AG210" s="44">
        <f>VLOOKUP($A210,'1v -ostali'!$A$14:AD$517,AG$3,FALSE)/12</f>
        <v>0</v>
      </c>
      <c r="AH210" s="44">
        <f>VLOOKUP($A210,'1v -ostali'!$A$14:AD$517,AH$3,FALSE)</f>
        <v>0</v>
      </c>
      <c r="AI210" s="44">
        <f t="shared" si="33"/>
        <v>0</v>
      </c>
      <c r="AJ210" s="44">
        <f t="shared" si="34"/>
        <v>0</v>
      </c>
      <c r="AK210" s="44">
        <f>+IFERROR(AI210*(100+'1v -ostali'!$C$6)/100,"")</f>
        <v>0</v>
      </c>
      <c r="AL210" s="44">
        <f>+IFERROR(AJ210*(100+'1v -ostali'!$C$6)/100,"")</f>
        <v>0</v>
      </c>
    </row>
    <row r="211" spans="1:38">
      <c r="A211">
        <f>+IF(MAX(A$5:A210)+1&lt;=A$1,A210+1,0)</f>
        <v>0</v>
      </c>
      <c r="B211" s="249">
        <f t="shared" si="27"/>
        <v>0</v>
      </c>
      <c r="C211">
        <f t="shared" si="28"/>
        <v>0</v>
      </c>
      <c r="D211" s="419">
        <f t="shared" si="29"/>
        <v>0</v>
      </c>
      <c r="E211">
        <f>IF(A211=0,0,+VLOOKUP($A211,'1v -ostali'!$A$14:$R$517,E$3,FALSE))</f>
        <v>0</v>
      </c>
      <c r="G211">
        <f>+VLOOKUP($A211,'1v -ostali'!$A$14:$R$517,G$3,FALSE)</f>
        <v>0</v>
      </c>
      <c r="H211">
        <f>+VLOOKUP($A211,'1v -ostali'!$A$14:$R$517,H$3,FALSE)</f>
        <v>0</v>
      </c>
      <c r="I211">
        <f>+VLOOKUP($A211,'1v -ostali'!$A$14:R$517,I$3,FALSE)</f>
        <v>0</v>
      </c>
      <c r="J211">
        <f>+VLOOKUP($A211,'1v -ostali'!$A$14:R$517,J$3,FALSE)</f>
        <v>0</v>
      </c>
      <c r="K211">
        <f>+VLOOKUP($A211,'1v -ostali'!$A$14:R$517,K$3,FALSE)</f>
        <v>0</v>
      </c>
      <c r="L211" t="str">
        <f>+IF(K211&gt;0,VLOOKUP($A211,'1v -ostali'!$A$14:R$517,L$3,FALSE),"")</f>
        <v/>
      </c>
      <c r="M211" t="str">
        <f>+IF(K211&gt;0,VLOOKUP($A211,'1v -ostali'!$A$14:R$517,M$3,FALSE),"")</f>
        <v/>
      </c>
      <c r="N211">
        <f>+VLOOKUP($A211,'1v -ostali'!$A$14:R$517,K$3,FALSE)</f>
        <v>0</v>
      </c>
      <c r="O211">
        <f>IF(K211&gt;0,"",VLOOKUP($A211,'1v -ostali'!$A$14:R$517,O$3,FALSE))</f>
        <v>0</v>
      </c>
      <c r="P211">
        <f>IF(K211&gt;0,"",VLOOKUP($A211,'1v -ostali'!$A$14:R$517,P$3,FALSE))</f>
        <v>0</v>
      </c>
      <c r="T211" s="44">
        <f>VLOOKUP($A211,'1v -ostali'!$A$14:AD$517,T$3,FALSE)</f>
        <v>0</v>
      </c>
      <c r="U211" s="44">
        <f>VLOOKUP($A211,'1v -ostali'!$A$14:AD$517,U$3,FALSE)</f>
        <v>0</v>
      </c>
      <c r="V211" s="44">
        <f t="shared" si="30"/>
        <v>0</v>
      </c>
      <c r="W211" s="44">
        <f>VLOOKUP($A211,'1v -ostali'!$A$14:AD$517,W$3,FALSE)/12</f>
        <v>0</v>
      </c>
      <c r="X211" s="44">
        <f>VLOOKUP($A211,'1v -ostali'!$A$14:AD$517,X$3,FALSE)</f>
        <v>0</v>
      </c>
      <c r="Y211" s="44">
        <f>VLOOKUP($A211,'1v -ostali'!$A$14:AD$517,Y$3,FALSE)</f>
        <v>0</v>
      </c>
      <c r="Z211" s="44">
        <f>VLOOKUP($A211,'1v -ostali'!$A$14:AD$517,Z$3,FALSE)</f>
        <v>0</v>
      </c>
      <c r="AA211" s="44">
        <f t="shared" si="31"/>
        <v>0</v>
      </c>
      <c r="AB211" s="44">
        <f>VLOOKUP($A211,'1v -ostali'!$A$14:AD$517,AB$3,FALSE)/12</f>
        <v>0</v>
      </c>
      <c r="AC211" s="44">
        <f>VLOOKUP($A211,'1v -ostali'!$A$14:AD$517,AC$3,FALSE)</f>
        <v>0</v>
      </c>
      <c r="AD211" s="44">
        <f>VLOOKUP($A211,'1v -ostali'!$A$14:AD$517,AD$3,FALSE)</f>
        <v>0</v>
      </c>
      <c r="AE211" s="44">
        <f>VLOOKUP($A211,'1v -ostali'!$A$14:AD$517,AE$3,FALSE)</f>
        <v>0</v>
      </c>
      <c r="AF211" s="44">
        <f t="shared" si="32"/>
        <v>0</v>
      </c>
      <c r="AG211" s="44">
        <f>VLOOKUP($A211,'1v -ostali'!$A$14:AD$517,AG$3,FALSE)/12</f>
        <v>0</v>
      </c>
      <c r="AH211" s="44">
        <f>VLOOKUP($A211,'1v -ostali'!$A$14:AD$517,AH$3,FALSE)</f>
        <v>0</v>
      </c>
      <c r="AI211" s="44">
        <f t="shared" si="33"/>
        <v>0</v>
      </c>
      <c r="AJ211" s="44">
        <f t="shared" si="34"/>
        <v>0</v>
      </c>
      <c r="AK211" s="44">
        <f>+IFERROR(AI211*(100+'1v -ostali'!$C$6)/100,"")</f>
        <v>0</v>
      </c>
      <c r="AL211" s="44">
        <f>+IFERROR(AJ211*(100+'1v -ostali'!$C$6)/100,"")</f>
        <v>0</v>
      </c>
    </row>
    <row r="212" spans="1:38">
      <c r="A212">
        <f>+IF(MAX(A$5:A211)+1&lt;=A$1,A211+1,0)</f>
        <v>0</v>
      </c>
      <c r="B212" s="249">
        <f t="shared" si="27"/>
        <v>0</v>
      </c>
      <c r="C212">
        <f t="shared" si="28"/>
        <v>0</v>
      </c>
      <c r="D212" s="419">
        <f t="shared" si="29"/>
        <v>0</v>
      </c>
      <c r="E212">
        <f>IF(A212=0,0,+VLOOKUP($A212,'1v -ostali'!$A$14:$R$517,E$3,FALSE))</f>
        <v>0</v>
      </c>
      <c r="G212">
        <f>+VLOOKUP($A212,'1v -ostali'!$A$14:$R$517,G$3,FALSE)</f>
        <v>0</v>
      </c>
      <c r="H212">
        <f>+VLOOKUP($A212,'1v -ostali'!$A$14:$R$517,H$3,FALSE)</f>
        <v>0</v>
      </c>
      <c r="I212">
        <f>+VLOOKUP($A212,'1v -ostali'!$A$14:R$517,I$3,FALSE)</f>
        <v>0</v>
      </c>
      <c r="J212">
        <f>+VLOOKUP($A212,'1v -ostali'!$A$14:R$517,J$3,FALSE)</f>
        <v>0</v>
      </c>
      <c r="K212">
        <f>+VLOOKUP($A212,'1v -ostali'!$A$14:R$517,K$3,FALSE)</f>
        <v>0</v>
      </c>
      <c r="L212" t="str">
        <f>+IF(K212&gt;0,VLOOKUP($A212,'1v -ostali'!$A$14:R$517,L$3,FALSE),"")</f>
        <v/>
      </c>
      <c r="M212" t="str">
        <f>+IF(K212&gt;0,VLOOKUP($A212,'1v -ostali'!$A$14:R$517,M$3,FALSE),"")</f>
        <v/>
      </c>
      <c r="N212">
        <f>+VLOOKUP($A212,'1v -ostali'!$A$14:R$517,K$3,FALSE)</f>
        <v>0</v>
      </c>
      <c r="O212">
        <f>IF(K212&gt;0,"",VLOOKUP($A212,'1v -ostali'!$A$14:R$517,O$3,FALSE))</f>
        <v>0</v>
      </c>
      <c r="P212">
        <f>IF(K212&gt;0,"",VLOOKUP($A212,'1v -ostali'!$A$14:R$517,P$3,FALSE))</f>
        <v>0</v>
      </c>
      <c r="T212" s="44">
        <f>VLOOKUP($A212,'1v -ostali'!$A$14:AD$517,T$3,FALSE)</f>
        <v>0</v>
      </c>
      <c r="U212" s="44">
        <f>VLOOKUP($A212,'1v -ostali'!$A$14:AD$517,U$3,FALSE)</f>
        <v>0</v>
      </c>
      <c r="V212" s="44">
        <f t="shared" si="30"/>
        <v>0</v>
      </c>
      <c r="W212" s="44">
        <f>VLOOKUP($A212,'1v -ostali'!$A$14:AD$517,W$3,FALSE)/12</f>
        <v>0</v>
      </c>
      <c r="X212" s="44">
        <f>VLOOKUP($A212,'1v -ostali'!$A$14:AD$517,X$3,FALSE)</f>
        <v>0</v>
      </c>
      <c r="Y212" s="44">
        <f>VLOOKUP($A212,'1v -ostali'!$A$14:AD$517,Y$3,FALSE)</f>
        <v>0</v>
      </c>
      <c r="Z212" s="44">
        <f>VLOOKUP($A212,'1v -ostali'!$A$14:AD$517,Z$3,FALSE)</f>
        <v>0</v>
      </c>
      <c r="AA212" s="44">
        <f t="shared" si="31"/>
        <v>0</v>
      </c>
      <c r="AB212" s="44">
        <f>VLOOKUP($A212,'1v -ostali'!$A$14:AD$517,AB$3,FALSE)/12</f>
        <v>0</v>
      </c>
      <c r="AC212" s="44">
        <f>VLOOKUP($A212,'1v -ostali'!$A$14:AD$517,AC$3,FALSE)</f>
        <v>0</v>
      </c>
      <c r="AD212" s="44">
        <f>VLOOKUP($A212,'1v -ostali'!$A$14:AD$517,AD$3,FALSE)</f>
        <v>0</v>
      </c>
      <c r="AE212" s="44">
        <f>VLOOKUP($A212,'1v -ostali'!$A$14:AD$517,AE$3,FALSE)</f>
        <v>0</v>
      </c>
      <c r="AF212" s="44">
        <f t="shared" si="32"/>
        <v>0</v>
      </c>
      <c r="AG212" s="44">
        <f>VLOOKUP($A212,'1v -ostali'!$A$14:AD$517,AG$3,FALSE)/12</f>
        <v>0</v>
      </c>
      <c r="AH212" s="44">
        <f>VLOOKUP($A212,'1v -ostali'!$A$14:AD$517,AH$3,FALSE)</f>
        <v>0</v>
      </c>
      <c r="AI212" s="44">
        <f t="shared" si="33"/>
        <v>0</v>
      </c>
      <c r="AJ212" s="44">
        <f t="shared" si="34"/>
        <v>0</v>
      </c>
      <c r="AK212" s="44">
        <f>+IFERROR(AI212*(100+'1v -ostali'!$C$6)/100,"")</f>
        <v>0</v>
      </c>
      <c r="AL212" s="44">
        <f>+IFERROR(AJ212*(100+'1v -ostali'!$C$6)/100,"")</f>
        <v>0</v>
      </c>
    </row>
    <row r="213" spans="1:38">
      <c r="A213">
        <f>+IF(MAX(A$5:A212)+1&lt;=A$1,A212+1,0)</f>
        <v>0</v>
      </c>
      <c r="B213" s="249">
        <f t="shared" si="27"/>
        <v>0</v>
      </c>
      <c r="C213">
        <f t="shared" si="28"/>
        <v>0</v>
      </c>
      <c r="D213" s="419">
        <f t="shared" si="29"/>
        <v>0</v>
      </c>
      <c r="E213">
        <f>IF(A213=0,0,+VLOOKUP($A213,'1v -ostali'!$A$14:$R$517,E$3,FALSE))</f>
        <v>0</v>
      </c>
      <c r="G213">
        <f>+VLOOKUP($A213,'1v -ostali'!$A$14:$R$517,G$3,FALSE)</f>
        <v>0</v>
      </c>
      <c r="H213">
        <f>+VLOOKUP($A213,'1v -ostali'!$A$14:$R$517,H$3,FALSE)</f>
        <v>0</v>
      </c>
      <c r="I213">
        <f>+VLOOKUP($A213,'1v -ostali'!$A$14:R$517,I$3,FALSE)</f>
        <v>0</v>
      </c>
      <c r="J213">
        <f>+VLOOKUP($A213,'1v -ostali'!$A$14:R$517,J$3,FALSE)</f>
        <v>0</v>
      </c>
      <c r="K213">
        <f>+VLOOKUP($A213,'1v -ostali'!$A$14:R$517,K$3,FALSE)</f>
        <v>0</v>
      </c>
      <c r="L213" t="str">
        <f>+IF(K213&gt;0,VLOOKUP($A213,'1v -ostali'!$A$14:R$517,L$3,FALSE),"")</f>
        <v/>
      </c>
      <c r="M213" t="str">
        <f>+IF(K213&gt;0,VLOOKUP($A213,'1v -ostali'!$A$14:R$517,M$3,FALSE),"")</f>
        <v/>
      </c>
      <c r="N213">
        <f>+VLOOKUP($A213,'1v -ostali'!$A$14:R$517,K$3,FALSE)</f>
        <v>0</v>
      </c>
      <c r="O213">
        <f>IF(K213&gt;0,"",VLOOKUP($A213,'1v -ostali'!$A$14:R$517,O$3,FALSE))</f>
        <v>0</v>
      </c>
      <c r="P213">
        <f>IF(K213&gt;0,"",VLOOKUP($A213,'1v -ostali'!$A$14:R$517,P$3,FALSE))</f>
        <v>0</v>
      </c>
      <c r="T213" s="44">
        <f>VLOOKUP($A213,'1v -ostali'!$A$14:AD$517,T$3,FALSE)</f>
        <v>0</v>
      </c>
      <c r="U213" s="44">
        <f>VLOOKUP($A213,'1v -ostali'!$A$14:AD$517,U$3,FALSE)</f>
        <v>0</v>
      </c>
      <c r="V213" s="44">
        <f t="shared" si="30"/>
        <v>0</v>
      </c>
      <c r="W213" s="44">
        <f>VLOOKUP($A213,'1v -ostali'!$A$14:AD$517,W$3,FALSE)/12</f>
        <v>0</v>
      </c>
      <c r="X213" s="44">
        <f>VLOOKUP($A213,'1v -ostali'!$A$14:AD$517,X$3,FALSE)</f>
        <v>0</v>
      </c>
      <c r="Y213" s="44">
        <f>VLOOKUP($A213,'1v -ostali'!$A$14:AD$517,Y$3,FALSE)</f>
        <v>0</v>
      </c>
      <c r="Z213" s="44">
        <f>VLOOKUP($A213,'1v -ostali'!$A$14:AD$517,Z$3,FALSE)</f>
        <v>0</v>
      </c>
      <c r="AA213" s="44">
        <f t="shared" si="31"/>
        <v>0</v>
      </c>
      <c r="AB213" s="44">
        <f>VLOOKUP($A213,'1v -ostali'!$A$14:AD$517,AB$3,FALSE)/12</f>
        <v>0</v>
      </c>
      <c r="AC213" s="44">
        <f>VLOOKUP($A213,'1v -ostali'!$A$14:AD$517,AC$3,FALSE)</f>
        <v>0</v>
      </c>
      <c r="AD213" s="44">
        <f>VLOOKUP($A213,'1v -ostali'!$A$14:AD$517,AD$3,FALSE)</f>
        <v>0</v>
      </c>
      <c r="AE213" s="44">
        <f>VLOOKUP($A213,'1v -ostali'!$A$14:AD$517,AE$3,FALSE)</f>
        <v>0</v>
      </c>
      <c r="AF213" s="44">
        <f t="shared" si="32"/>
        <v>0</v>
      </c>
      <c r="AG213" s="44">
        <f>VLOOKUP($A213,'1v -ostali'!$A$14:AD$517,AG$3,FALSE)/12</f>
        <v>0</v>
      </c>
      <c r="AH213" s="44">
        <f>VLOOKUP($A213,'1v -ostali'!$A$14:AD$517,AH$3,FALSE)</f>
        <v>0</v>
      </c>
      <c r="AI213" s="44">
        <f t="shared" si="33"/>
        <v>0</v>
      </c>
      <c r="AJ213" s="44">
        <f t="shared" si="34"/>
        <v>0</v>
      </c>
      <c r="AK213" s="44">
        <f>+IFERROR(AI213*(100+'1v -ostali'!$C$6)/100,"")</f>
        <v>0</v>
      </c>
      <c r="AL213" s="44">
        <f>+IFERROR(AJ213*(100+'1v -ostali'!$C$6)/100,"")</f>
        <v>0</v>
      </c>
    </row>
    <row r="214" spans="1:38">
      <c r="A214">
        <f>+IF(MAX(A$5:A213)+1&lt;=A$1,A213+1,0)</f>
        <v>0</v>
      </c>
      <c r="B214" s="249">
        <f t="shared" si="27"/>
        <v>0</v>
      </c>
      <c r="C214">
        <f t="shared" si="28"/>
        <v>0</v>
      </c>
      <c r="D214" s="419">
        <f t="shared" si="29"/>
        <v>0</v>
      </c>
      <c r="E214">
        <f>IF(A214=0,0,+VLOOKUP($A214,'1v -ostali'!$A$14:$R$517,E$3,FALSE))</f>
        <v>0</v>
      </c>
      <c r="G214">
        <f>+VLOOKUP($A214,'1v -ostali'!$A$14:$R$517,G$3,FALSE)</f>
        <v>0</v>
      </c>
      <c r="H214">
        <f>+VLOOKUP($A214,'1v -ostali'!$A$14:$R$517,H$3,FALSE)</f>
        <v>0</v>
      </c>
      <c r="I214">
        <f>+VLOOKUP($A214,'1v -ostali'!$A$14:R$517,I$3,FALSE)</f>
        <v>0</v>
      </c>
      <c r="J214">
        <f>+VLOOKUP($A214,'1v -ostali'!$A$14:R$517,J$3,FALSE)</f>
        <v>0</v>
      </c>
      <c r="K214">
        <f>+VLOOKUP($A214,'1v -ostali'!$A$14:R$517,K$3,FALSE)</f>
        <v>0</v>
      </c>
      <c r="L214" t="str">
        <f>+IF(K214&gt;0,VLOOKUP($A214,'1v -ostali'!$A$14:R$517,L$3,FALSE),"")</f>
        <v/>
      </c>
      <c r="M214" t="str">
        <f>+IF(K214&gt;0,VLOOKUP($A214,'1v -ostali'!$A$14:R$517,M$3,FALSE),"")</f>
        <v/>
      </c>
      <c r="N214">
        <f>+VLOOKUP($A214,'1v -ostali'!$A$14:R$517,K$3,FALSE)</f>
        <v>0</v>
      </c>
      <c r="O214">
        <f>IF(K214&gt;0,"",VLOOKUP($A214,'1v -ostali'!$A$14:R$517,O$3,FALSE))</f>
        <v>0</v>
      </c>
      <c r="P214">
        <f>IF(K214&gt;0,"",VLOOKUP($A214,'1v -ostali'!$A$14:R$517,P$3,FALSE))</f>
        <v>0</v>
      </c>
      <c r="T214" s="44">
        <f>VLOOKUP($A214,'1v -ostali'!$A$14:AD$517,T$3,FALSE)</f>
        <v>0</v>
      </c>
      <c r="U214" s="44">
        <f>VLOOKUP($A214,'1v -ostali'!$A$14:AD$517,U$3,FALSE)</f>
        <v>0</v>
      </c>
      <c r="V214" s="44">
        <f t="shared" si="30"/>
        <v>0</v>
      </c>
      <c r="W214" s="44">
        <f>VLOOKUP($A214,'1v -ostali'!$A$14:AD$517,W$3,FALSE)/12</f>
        <v>0</v>
      </c>
      <c r="X214" s="44">
        <f>VLOOKUP($A214,'1v -ostali'!$A$14:AD$517,X$3,FALSE)</f>
        <v>0</v>
      </c>
      <c r="Y214" s="44">
        <f>VLOOKUP($A214,'1v -ostali'!$A$14:AD$517,Y$3,FALSE)</f>
        <v>0</v>
      </c>
      <c r="Z214" s="44">
        <f>VLOOKUP($A214,'1v -ostali'!$A$14:AD$517,Z$3,FALSE)</f>
        <v>0</v>
      </c>
      <c r="AA214" s="44">
        <f t="shared" si="31"/>
        <v>0</v>
      </c>
      <c r="AB214" s="44">
        <f>VLOOKUP($A214,'1v -ostali'!$A$14:AD$517,AB$3,FALSE)/12</f>
        <v>0</v>
      </c>
      <c r="AC214" s="44">
        <f>VLOOKUP($A214,'1v -ostali'!$A$14:AD$517,AC$3,FALSE)</f>
        <v>0</v>
      </c>
      <c r="AD214" s="44">
        <f>VLOOKUP($A214,'1v -ostali'!$A$14:AD$517,AD$3,FALSE)</f>
        <v>0</v>
      </c>
      <c r="AE214" s="44">
        <f>VLOOKUP($A214,'1v -ostali'!$A$14:AD$517,AE$3,FALSE)</f>
        <v>0</v>
      </c>
      <c r="AF214" s="44">
        <f t="shared" si="32"/>
        <v>0</v>
      </c>
      <c r="AG214" s="44">
        <f>VLOOKUP($A214,'1v -ostali'!$A$14:AD$517,AG$3,FALSE)/12</f>
        <v>0</v>
      </c>
      <c r="AH214" s="44">
        <f>VLOOKUP($A214,'1v -ostali'!$A$14:AD$517,AH$3,FALSE)</f>
        <v>0</v>
      </c>
      <c r="AI214" s="44">
        <f t="shared" si="33"/>
        <v>0</v>
      </c>
      <c r="AJ214" s="44">
        <f t="shared" si="34"/>
        <v>0</v>
      </c>
      <c r="AK214" s="44">
        <f>+IFERROR(AI214*(100+'1v -ostali'!$C$6)/100,"")</f>
        <v>0</v>
      </c>
      <c r="AL214" s="44">
        <f>+IFERROR(AJ214*(100+'1v -ostali'!$C$6)/100,"")</f>
        <v>0</v>
      </c>
    </row>
    <row r="215" spans="1:38">
      <c r="A215">
        <f>+IF(MAX(A$5:A214)+1&lt;=A$1,A214+1,0)</f>
        <v>0</v>
      </c>
      <c r="B215" s="249">
        <f t="shared" si="27"/>
        <v>0</v>
      </c>
      <c r="C215">
        <f t="shared" si="28"/>
        <v>0</v>
      </c>
      <c r="D215" s="419">
        <f t="shared" si="29"/>
        <v>0</v>
      </c>
      <c r="E215">
        <f>IF(A215=0,0,+VLOOKUP($A215,'1v -ostali'!$A$14:$R$517,E$3,FALSE))</f>
        <v>0</v>
      </c>
      <c r="G215">
        <f>+VLOOKUP($A215,'1v -ostali'!$A$14:$R$517,G$3,FALSE)</f>
        <v>0</v>
      </c>
      <c r="H215">
        <f>+VLOOKUP($A215,'1v -ostali'!$A$14:$R$517,H$3,FALSE)</f>
        <v>0</v>
      </c>
      <c r="I215">
        <f>+VLOOKUP($A215,'1v -ostali'!$A$14:R$517,I$3,FALSE)</f>
        <v>0</v>
      </c>
      <c r="J215">
        <f>+VLOOKUP($A215,'1v -ostali'!$A$14:R$517,J$3,FALSE)</f>
        <v>0</v>
      </c>
      <c r="K215">
        <f>+VLOOKUP($A215,'1v -ostali'!$A$14:R$517,K$3,FALSE)</f>
        <v>0</v>
      </c>
      <c r="L215" t="str">
        <f>+IF(K215&gt;0,VLOOKUP($A215,'1v -ostali'!$A$14:R$517,L$3,FALSE),"")</f>
        <v/>
      </c>
      <c r="M215" t="str">
        <f>+IF(K215&gt;0,VLOOKUP($A215,'1v -ostali'!$A$14:R$517,M$3,FALSE),"")</f>
        <v/>
      </c>
      <c r="N215">
        <f>+VLOOKUP($A215,'1v -ostali'!$A$14:R$517,K$3,FALSE)</f>
        <v>0</v>
      </c>
      <c r="O215">
        <f>IF(K215&gt;0,"",VLOOKUP($A215,'1v -ostali'!$A$14:R$517,O$3,FALSE))</f>
        <v>0</v>
      </c>
      <c r="P215">
        <f>IF(K215&gt;0,"",VLOOKUP($A215,'1v -ostali'!$A$14:R$517,P$3,FALSE))</f>
        <v>0</v>
      </c>
      <c r="T215" s="44">
        <f>VLOOKUP($A215,'1v -ostali'!$A$14:AD$517,T$3,FALSE)</f>
        <v>0</v>
      </c>
      <c r="U215" s="44">
        <f>VLOOKUP($A215,'1v -ostali'!$A$14:AD$517,U$3,FALSE)</f>
        <v>0</v>
      </c>
      <c r="V215" s="44">
        <f t="shared" si="30"/>
        <v>0</v>
      </c>
      <c r="W215" s="44">
        <f>VLOOKUP($A215,'1v -ostali'!$A$14:AD$517,W$3,FALSE)/12</f>
        <v>0</v>
      </c>
      <c r="X215" s="44">
        <f>VLOOKUP($A215,'1v -ostali'!$A$14:AD$517,X$3,FALSE)</f>
        <v>0</v>
      </c>
      <c r="Y215" s="44">
        <f>VLOOKUP($A215,'1v -ostali'!$A$14:AD$517,Y$3,FALSE)</f>
        <v>0</v>
      </c>
      <c r="Z215" s="44">
        <f>VLOOKUP($A215,'1v -ostali'!$A$14:AD$517,Z$3,FALSE)</f>
        <v>0</v>
      </c>
      <c r="AA215" s="44">
        <f t="shared" si="31"/>
        <v>0</v>
      </c>
      <c r="AB215" s="44">
        <f>VLOOKUP($A215,'1v -ostali'!$A$14:AD$517,AB$3,FALSE)/12</f>
        <v>0</v>
      </c>
      <c r="AC215" s="44">
        <f>VLOOKUP($A215,'1v -ostali'!$A$14:AD$517,AC$3,FALSE)</f>
        <v>0</v>
      </c>
      <c r="AD215" s="44">
        <f>VLOOKUP($A215,'1v -ostali'!$A$14:AD$517,AD$3,FALSE)</f>
        <v>0</v>
      </c>
      <c r="AE215" s="44">
        <f>VLOOKUP($A215,'1v -ostali'!$A$14:AD$517,AE$3,FALSE)</f>
        <v>0</v>
      </c>
      <c r="AF215" s="44">
        <f t="shared" si="32"/>
        <v>0</v>
      </c>
      <c r="AG215" s="44">
        <f>VLOOKUP($A215,'1v -ostali'!$A$14:AD$517,AG$3,FALSE)/12</f>
        <v>0</v>
      </c>
      <c r="AH215" s="44">
        <f>VLOOKUP($A215,'1v -ostali'!$A$14:AD$517,AH$3,FALSE)</f>
        <v>0</v>
      </c>
      <c r="AI215" s="44">
        <f t="shared" si="33"/>
        <v>0</v>
      </c>
      <c r="AJ215" s="44">
        <f t="shared" si="34"/>
        <v>0</v>
      </c>
      <c r="AK215" s="44">
        <f>+IFERROR(AI215*(100+'1v -ostali'!$C$6)/100,"")</f>
        <v>0</v>
      </c>
      <c r="AL215" s="44">
        <f>+IFERROR(AJ215*(100+'1v -ostali'!$C$6)/100,"")</f>
        <v>0</v>
      </c>
    </row>
    <row r="216" spans="1:38">
      <c r="A216">
        <f>+IF(MAX(A$5:A215)+1&lt;=A$1,A215+1,0)</f>
        <v>0</v>
      </c>
      <c r="B216" s="249">
        <f t="shared" si="27"/>
        <v>0</v>
      </c>
      <c r="C216">
        <f t="shared" si="28"/>
        <v>0</v>
      </c>
      <c r="D216" s="419">
        <f t="shared" si="29"/>
        <v>0</v>
      </c>
      <c r="E216">
        <f>IF(A216=0,0,+VLOOKUP($A216,'1v -ostali'!$A$14:$R$517,E$3,FALSE))</f>
        <v>0</v>
      </c>
      <c r="G216">
        <f>+VLOOKUP($A216,'1v -ostali'!$A$14:$R$517,G$3,FALSE)</f>
        <v>0</v>
      </c>
      <c r="H216">
        <f>+VLOOKUP($A216,'1v -ostali'!$A$14:$R$517,H$3,FALSE)</f>
        <v>0</v>
      </c>
      <c r="I216">
        <f>+VLOOKUP($A216,'1v -ostali'!$A$14:R$517,I$3,FALSE)</f>
        <v>0</v>
      </c>
      <c r="J216">
        <f>+VLOOKUP($A216,'1v -ostali'!$A$14:R$517,J$3,FALSE)</f>
        <v>0</v>
      </c>
      <c r="K216">
        <f>+VLOOKUP($A216,'1v -ostali'!$A$14:R$517,K$3,FALSE)</f>
        <v>0</v>
      </c>
      <c r="L216" t="str">
        <f>+IF(K216&gt;0,VLOOKUP($A216,'1v -ostali'!$A$14:R$517,L$3,FALSE),"")</f>
        <v/>
      </c>
      <c r="M216" t="str">
        <f>+IF(K216&gt;0,VLOOKUP($A216,'1v -ostali'!$A$14:R$517,M$3,FALSE),"")</f>
        <v/>
      </c>
      <c r="N216">
        <f>+VLOOKUP($A216,'1v -ostali'!$A$14:R$517,K$3,FALSE)</f>
        <v>0</v>
      </c>
      <c r="O216">
        <f>IF(K216&gt;0,"",VLOOKUP($A216,'1v -ostali'!$A$14:R$517,O$3,FALSE))</f>
        <v>0</v>
      </c>
      <c r="P216">
        <f>IF(K216&gt;0,"",VLOOKUP($A216,'1v -ostali'!$A$14:R$517,P$3,FALSE))</f>
        <v>0</v>
      </c>
      <c r="T216" s="44">
        <f>VLOOKUP($A216,'1v -ostali'!$A$14:AD$517,T$3,FALSE)</f>
        <v>0</v>
      </c>
      <c r="U216" s="44">
        <f>VLOOKUP($A216,'1v -ostali'!$A$14:AD$517,U$3,FALSE)</f>
        <v>0</v>
      </c>
      <c r="V216" s="44">
        <f t="shared" si="30"/>
        <v>0</v>
      </c>
      <c r="W216" s="44">
        <f>VLOOKUP($A216,'1v -ostali'!$A$14:AD$517,W$3,FALSE)/12</f>
        <v>0</v>
      </c>
      <c r="X216" s="44">
        <f>VLOOKUP($A216,'1v -ostali'!$A$14:AD$517,X$3,FALSE)</f>
        <v>0</v>
      </c>
      <c r="Y216" s="44">
        <f>VLOOKUP($A216,'1v -ostali'!$A$14:AD$517,Y$3,FALSE)</f>
        <v>0</v>
      </c>
      <c r="Z216" s="44">
        <f>VLOOKUP($A216,'1v -ostali'!$A$14:AD$517,Z$3,FALSE)</f>
        <v>0</v>
      </c>
      <c r="AA216" s="44">
        <f t="shared" si="31"/>
        <v>0</v>
      </c>
      <c r="AB216" s="44">
        <f>VLOOKUP($A216,'1v -ostali'!$A$14:AD$517,AB$3,FALSE)/12</f>
        <v>0</v>
      </c>
      <c r="AC216" s="44">
        <f>VLOOKUP($A216,'1v -ostali'!$A$14:AD$517,AC$3,FALSE)</f>
        <v>0</v>
      </c>
      <c r="AD216" s="44">
        <f>VLOOKUP($A216,'1v -ostali'!$A$14:AD$517,AD$3,FALSE)</f>
        <v>0</v>
      </c>
      <c r="AE216" s="44">
        <f>VLOOKUP($A216,'1v -ostali'!$A$14:AD$517,AE$3,FALSE)</f>
        <v>0</v>
      </c>
      <c r="AF216" s="44">
        <f t="shared" si="32"/>
        <v>0</v>
      </c>
      <c r="AG216" s="44">
        <f>VLOOKUP($A216,'1v -ostali'!$A$14:AD$517,AG$3,FALSE)/12</f>
        <v>0</v>
      </c>
      <c r="AH216" s="44">
        <f>VLOOKUP($A216,'1v -ostali'!$A$14:AD$517,AH$3,FALSE)</f>
        <v>0</v>
      </c>
      <c r="AI216" s="44">
        <f t="shared" si="33"/>
        <v>0</v>
      </c>
      <c r="AJ216" s="44">
        <f t="shared" si="34"/>
        <v>0</v>
      </c>
      <c r="AK216" s="44">
        <f>+IFERROR(AI216*(100+'1v -ostali'!$C$6)/100,"")</f>
        <v>0</v>
      </c>
      <c r="AL216" s="44">
        <f>+IFERROR(AJ216*(100+'1v -ostali'!$C$6)/100,"")</f>
        <v>0</v>
      </c>
    </row>
    <row r="217" spans="1:38">
      <c r="A217">
        <f>+IF(MAX(A$5:A216)+1&lt;=A$1,A216+1,0)</f>
        <v>0</v>
      </c>
      <c r="B217" s="249">
        <f t="shared" si="27"/>
        <v>0</v>
      </c>
      <c r="C217">
        <f t="shared" si="28"/>
        <v>0</v>
      </c>
      <c r="D217" s="419">
        <f t="shared" si="29"/>
        <v>0</v>
      </c>
      <c r="E217">
        <f>IF(A217=0,0,+VLOOKUP($A217,'1v -ostali'!$A$14:$R$517,E$3,FALSE))</f>
        <v>0</v>
      </c>
      <c r="G217">
        <f>+VLOOKUP($A217,'1v -ostali'!$A$14:$R$517,G$3,FALSE)</f>
        <v>0</v>
      </c>
      <c r="H217">
        <f>+VLOOKUP($A217,'1v -ostali'!$A$14:$R$517,H$3,FALSE)</f>
        <v>0</v>
      </c>
      <c r="I217">
        <f>+VLOOKUP($A217,'1v -ostali'!$A$14:R$517,I$3,FALSE)</f>
        <v>0</v>
      </c>
      <c r="J217">
        <f>+VLOOKUP($A217,'1v -ostali'!$A$14:R$517,J$3,FALSE)</f>
        <v>0</v>
      </c>
      <c r="K217">
        <f>+VLOOKUP($A217,'1v -ostali'!$A$14:R$517,K$3,FALSE)</f>
        <v>0</v>
      </c>
      <c r="L217" t="str">
        <f>+IF(K217&gt;0,VLOOKUP($A217,'1v -ostali'!$A$14:R$517,L$3,FALSE),"")</f>
        <v/>
      </c>
      <c r="M217" t="str">
        <f>+IF(K217&gt;0,VLOOKUP($A217,'1v -ostali'!$A$14:R$517,M$3,FALSE),"")</f>
        <v/>
      </c>
      <c r="N217">
        <f>+VLOOKUP($A217,'1v -ostali'!$A$14:R$517,K$3,FALSE)</f>
        <v>0</v>
      </c>
      <c r="O217">
        <f>IF(K217&gt;0,"",VLOOKUP($A217,'1v -ostali'!$A$14:R$517,O$3,FALSE))</f>
        <v>0</v>
      </c>
      <c r="P217">
        <f>IF(K217&gt;0,"",VLOOKUP($A217,'1v -ostali'!$A$14:R$517,P$3,FALSE))</f>
        <v>0</v>
      </c>
      <c r="T217" s="44">
        <f>VLOOKUP($A217,'1v -ostali'!$A$14:AD$517,T$3,FALSE)</f>
        <v>0</v>
      </c>
      <c r="U217" s="44">
        <f>VLOOKUP($A217,'1v -ostali'!$A$14:AD$517,U$3,FALSE)</f>
        <v>0</v>
      </c>
      <c r="V217" s="44">
        <f t="shared" si="30"/>
        <v>0</v>
      </c>
      <c r="W217" s="44">
        <f>VLOOKUP($A217,'1v -ostali'!$A$14:AD$517,W$3,FALSE)/12</f>
        <v>0</v>
      </c>
      <c r="X217" s="44">
        <f>VLOOKUP($A217,'1v -ostali'!$A$14:AD$517,X$3,FALSE)</f>
        <v>0</v>
      </c>
      <c r="Y217" s="44">
        <f>VLOOKUP($A217,'1v -ostali'!$A$14:AD$517,Y$3,FALSE)</f>
        <v>0</v>
      </c>
      <c r="Z217" s="44">
        <f>VLOOKUP($A217,'1v -ostali'!$A$14:AD$517,Z$3,FALSE)</f>
        <v>0</v>
      </c>
      <c r="AA217" s="44">
        <f t="shared" si="31"/>
        <v>0</v>
      </c>
      <c r="AB217" s="44">
        <f>VLOOKUP($A217,'1v -ostali'!$A$14:AD$517,AB$3,FALSE)/12</f>
        <v>0</v>
      </c>
      <c r="AC217" s="44">
        <f>VLOOKUP($A217,'1v -ostali'!$A$14:AD$517,AC$3,FALSE)</f>
        <v>0</v>
      </c>
      <c r="AD217" s="44">
        <f>VLOOKUP($A217,'1v -ostali'!$A$14:AD$517,AD$3,FALSE)</f>
        <v>0</v>
      </c>
      <c r="AE217" s="44">
        <f>VLOOKUP($A217,'1v -ostali'!$A$14:AD$517,AE$3,FALSE)</f>
        <v>0</v>
      </c>
      <c r="AF217" s="44">
        <f t="shared" si="32"/>
        <v>0</v>
      </c>
      <c r="AG217" s="44">
        <f>VLOOKUP($A217,'1v -ostali'!$A$14:AD$517,AG$3,FALSE)/12</f>
        <v>0</v>
      </c>
      <c r="AH217" s="44">
        <f>VLOOKUP($A217,'1v -ostali'!$A$14:AD$517,AH$3,FALSE)</f>
        <v>0</v>
      </c>
      <c r="AI217" s="44">
        <f t="shared" si="33"/>
        <v>0</v>
      </c>
      <c r="AJ217" s="44">
        <f t="shared" si="34"/>
        <v>0</v>
      </c>
      <c r="AK217" s="44">
        <f>+IFERROR(AI217*(100+'1v -ostali'!$C$6)/100,"")</f>
        <v>0</v>
      </c>
      <c r="AL217" s="44">
        <f>+IFERROR(AJ217*(100+'1v -ostali'!$C$6)/100,"")</f>
        <v>0</v>
      </c>
    </row>
    <row r="218" spans="1:38">
      <c r="A218">
        <f>+IF(MAX(A$5:A217)+1&lt;=A$1,A217+1,0)</f>
        <v>0</v>
      </c>
      <c r="B218" s="249">
        <f t="shared" si="27"/>
        <v>0</v>
      </c>
      <c r="C218">
        <f t="shared" si="28"/>
        <v>0</v>
      </c>
      <c r="D218" s="419">
        <f t="shared" si="29"/>
        <v>0</v>
      </c>
      <c r="E218">
        <f>IF(A218=0,0,+VLOOKUP($A218,'1v -ostali'!$A$14:$R$517,E$3,FALSE))</f>
        <v>0</v>
      </c>
      <c r="G218">
        <f>+VLOOKUP($A218,'1v -ostali'!$A$14:$R$517,G$3,FALSE)</f>
        <v>0</v>
      </c>
      <c r="H218">
        <f>+VLOOKUP($A218,'1v -ostali'!$A$14:$R$517,H$3,FALSE)</f>
        <v>0</v>
      </c>
      <c r="I218">
        <f>+VLOOKUP($A218,'1v -ostali'!$A$14:R$517,I$3,FALSE)</f>
        <v>0</v>
      </c>
      <c r="J218">
        <f>+VLOOKUP($A218,'1v -ostali'!$A$14:R$517,J$3,FALSE)</f>
        <v>0</v>
      </c>
      <c r="K218">
        <f>+VLOOKUP($A218,'1v -ostali'!$A$14:R$517,K$3,FALSE)</f>
        <v>0</v>
      </c>
      <c r="L218" t="str">
        <f>+IF(K218&gt;0,VLOOKUP($A218,'1v -ostali'!$A$14:R$517,L$3,FALSE),"")</f>
        <v/>
      </c>
      <c r="M218" t="str">
        <f>+IF(K218&gt;0,VLOOKUP($A218,'1v -ostali'!$A$14:R$517,M$3,FALSE),"")</f>
        <v/>
      </c>
      <c r="N218">
        <f>+VLOOKUP($A218,'1v -ostali'!$A$14:R$517,K$3,FALSE)</f>
        <v>0</v>
      </c>
      <c r="O218">
        <f>IF(K218&gt;0,"",VLOOKUP($A218,'1v -ostali'!$A$14:R$517,O$3,FALSE))</f>
        <v>0</v>
      </c>
      <c r="P218">
        <f>IF(K218&gt;0,"",VLOOKUP($A218,'1v -ostali'!$A$14:R$517,P$3,FALSE))</f>
        <v>0</v>
      </c>
      <c r="T218" s="44">
        <f>VLOOKUP($A218,'1v -ostali'!$A$14:AD$517,T$3,FALSE)</f>
        <v>0</v>
      </c>
      <c r="U218" s="44">
        <f>VLOOKUP($A218,'1v -ostali'!$A$14:AD$517,U$3,FALSE)</f>
        <v>0</v>
      </c>
      <c r="V218" s="44">
        <f t="shared" si="30"/>
        <v>0</v>
      </c>
      <c r="W218" s="44">
        <f>VLOOKUP($A218,'1v -ostali'!$A$14:AD$517,W$3,FALSE)/12</f>
        <v>0</v>
      </c>
      <c r="X218" s="44">
        <f>VLOOKUP($A218,'1v -ostali'!$A$14:AD$517,X$3,FALSE)</f>
        <v>0</v>
      </c>
      <c r="Y218" s="44">
        <f>VLOOKUP($A218,'1v -ostali'!$A$14:AD$517,Y$3,FALSE)</f>
        <v>0</v>
      </c>
      <c r="Z218" s="44">
        <f>VLOOKUP($A218,'1v -ostali'!$A$14:AD$517,Z$3,FALSE)</f>
        <v>0</v>
      </c>
      <c r="AA218" s="44">
        <f t="shared" si="31"/>
        <v>0</v>
      </c>
      <c r="AB218" s="44">
        <f>VLOOKUP($A218,'1v -ostali'!$A$14:AD$517,AB$3,FALSE)/12</f>
        <v>0</v>
      </c>
      <c r="AC218" s="44">
        <f>VLOOKUP($A218,'1v -ostali'!$A$14:AD$517,AC$3,FALSE)</f>
        <v>0</v>
      </c>
      <c r="AD218" s="44">
        <f>VLOOKUP($A218,'1v -ostali'!$A$14:AD$517,AD$3,FALSE)</f>
        <v>0</v>
      </c>
      <c r="AE218" s="44">
        <f>VLOOKUP($A218,'1v -ostali'!$A$14:AD$517,AE$3,FALSE)</f>
        <v>0</v>
      </c>
      <c r="AF218" s="44">
        <f t="shared" si="32"/>
        <v>0</v>
      </c>
      <c r="AG218" s="44">
        <f>VLOOKUP($A218,'1v -ostali'!$A$14:AD$517,AG$3,FALSE)/12</f>
        <v>0</v>
      </c>
      <c r="AH218" s="44">
        <f>VLOOKUP($A218,'1v -ostali'!$A$14:AD$517,AH$3,FALSE)</f>
        <v>0</v>
      </c>
      <c r="AI218" s="44">
        <f t="shared" si="33"/>
        <v>0</v>
      </c>
      <c r="AJ218" s="44">
        <f t="shared" si="34"/>
        <v>0</v>
      </c>
      <c r="AK218" s="44">
        <f>+IFERROR(AI218*(100+'1v -ostali'!$C$6)/100,"")</f>
        <v>0</v>
      </c>
      <c r="AL218" s="44">
        <f>+IFERROR(AJ218*(100+'1v -ostali'!$C$6)/100,"")</f>
        <v>0</v>
      </c>
    </row>
    <row r="219" spans="1:38">
      <c r="A219">
        <f>+IF(MAX(A$5:A218)+1&lt;=A$1,A218+1,0)</f>
        <v>0</v>
      </c>
      <c r="B219" s="249">
        <f t="shared" si="27"/>
        <v>0</v>
      </c>
      <c r="C219">
        <f t="shared" si="28"/>
        <v>0</v>
      </c>
      <c r="D219" s="419">
        <f t="shared" si="29"/>
        <v>0</v>
      </c>
      <c r="E219">
        <f>IF(A219=0,0,+VLOOKUP($A219,'1v -ostali'!$A$14:$R$517,E$3,FALSE))</f>
        <v>0</v>
      </c>
      <c r="G219">
        <f>+VLOOKUP($A219,'1v -ostali'!$A$14:$R$517,G$3,FALSE)</f>
        <v>0</v>
      </c>
      <c r="H219">
        <f>+VLOOKUP($A219,'1v -ostali'!$A$14:$R$517,H$3,FALSE)</f>
        <v>0</v>
      </c>
      <c r="I219">
        <f>+VLOOKUP($A219,'1v -ostali'!$A$14:R$517,I$3,FALSE)</f>
        <v>0</v>
      </c>
      <c r="J219">
        <f>+VLOOKUP($A219,'1v -ostali'!$A$14:R$517,J$3,FALSE)</f>
        <v>0</v>
      </c>
      <c r="K219">
        <f>+VLOOKUP($A219,'1v -ostali'!$A$14:R$517,K$3,FALSE)</f>
        <v>0</v>
      </c>
      <c r="L219" t="str">
        <f>+IF(K219&gt;0,VLOOKUP($A219,'1v -ostali'!$A$14:R$517,L$3,FALSE),"")</f>
        <v/>
      </c>
      <c r="M219" t="str">
        <f>+IF(K219&gt;0,VLOOKUP($A219,'1v -ostali'!$A$14:R$517,M$3,FALSE),"")</f>
        <v/>
      </c>
      <c r="N219">
        <f>+VLOOKUP($A219,'1v -ostali'!$A$14:R$517,K$3,FALSE)</f>
        <v>0</v>
      </c>
      <c r="O219">
        <f>IF(K219&gt;0,"",VLOOKUP($A219,'1v -ostali'!$A$14:R$517,O$3,FALSE))</f>
        <v>0</v>
      </c>
      <c r="P219">
        <f>IF(K219&gt;0,"",VLOOKUP($A219,'1v -ostali'!$A$14:R$517,P$3,FALSE))</f>
        <v>0</v>
      </c>
      <c r="T219" s="44">
        <f>VLOOKUP($A219,'1v -ostali'!$A$14:AD$517,T$3,FALSE)</f>
        <v>0</v>
      </c>
      <c r="U219" s="44">
        <f>VLOOKUP($A219,'1v -ostali'!$A$14:AD$517,U$3,FALSE)</f>
        <v>0</v>
      </c>
      <c r="V219" s="44">
        <f t="shared" si="30"/>
        <v>0</v>
      </c>
      <c r="W219" s="44">
        <f>VLOOKUP($A219,'1v -ostali'!$A$14:AD$517,W$3,FALSE)/12</f>
        <v>0</v>
      </c>
      <c r="X219" s="44">
        <f>VLOOKUP($A219,'1v -ostali'!$A$14:AD$517,X$3,FALSE)</f>
        <v>0</v>
      </c>
      <c r="Y219" s="44">
        <f>VLOOKUP($A219,'1v -ostali'!$A$14:AD$517,Y$3,FALSE)</f>
        <v>0</v>
      </c>
      <c r="Z219" s="44">
        <f>VLOOKUP($A219,'1v -ostali'!$A$14:AD$517,Z$3,FALSE)</f>
        <v>0</v>
      </c>
      <c r="AA219" s="44">
        <f t="shared" si="31"/>
        <v>0</v>
      </c>
      <c r="AB219" s="44">
        <f>VLOOKUP($A219,'1v -ostali'!$A$14:AD$517,AB$3,FALSE)/12</f>
        <v>0</v>
      </c>
      <c r="AC219" s="44">
        <f>VLOOKUP($A219,'1v -ostali'!$A$14:AD$517,AC$3,FALSE)</f>
        <v>0</v>
      </c>
      <c r="AD219" s="44">
        <f>VLOOKUP($A219,'1v -ostali'!$A$14:AD$517,AD$3,FALSE)</f>
        <v>0</v>
      </c>
      <c r="AE219" s="44">
        <f>VLOOKUP($A219,'1v -ostali'!$A$14:AD$517,AE$3,FALSE)</f>
        <v>0</v>
      </c>
      <c r="AF219" s="44">
        <f t="shared" si="32"/>
        <v>0</v>
      </c>
      <c r="AG219" s="44">
        <f>VLOOKUP($A219,'1v -ostali'!$A$14:AD$517,AG$3,FALSE)/12</f>
        <v>0</v>
      </c>
      <c r="AH219" s="44">
        <f>VLOOKUP($A219,'1v -ostali'!$A$14:AD$517,AH$3,FALSE)</f>
        <v>0</v>
      </c>
      <c r="AI219" s="44">
        <f t="shared" si="33"/>
        <v>0</v>
      </c>
      <c r="AJ219" s="44">
        <f t="shared" si="34"/>
        <v>0</v>
      </c>
      <c r="AK219" s="44">
        <f>+IFERROR(AI219*(100+'1v -ostali'!$C$6)/100,"")</f>
        <v>0</v>
      </c>
      <c r="AL219" s="44">
        <f>+IFERROR(AJ219*(100+'1v -ostali'!$C$6)/100,"")</f>
        <v>0</v>
      </c>
    </row>
    <row r="220" spans="1:38">
      <c r="A220">
        <f>+IF(MAX(A$5:A219)+1&lt;=A$1,A219+1,0)</f>
        <v>0</v>
      </c>
      <c r="B220" s="249">
        <f t="shared" si="27"/>
        <v>0</v>
      </c>
      <c r="C220">
        <f t="shared" si="28"/>
        <v>0</v>
      </c>
      <c r="D220" s="419">
        <f t="shared" si="29"/>
        <v>0</v>
      </c>
      <c r="E220">
        <f>IF(A220=0,0,+VLOOKUP($A220,'1v -ostali'!$A$14:$R$517,E$3,FALSE))</f>
        <v>0</v>
      </c>
      <c r="G220">
        <f>+VLOOKUP($A220,'1v -ostali'!$A$14:$R$517,G$3,FALSE)</f>
        <v>0</v>
      </c>
      <c r="H220">
        <f>+VLOOKUP($A220,'1v -ostali'!$A$14:$R$517,H$3,FALSE)</f>
        <v>0</v>
      </c>
      <c r="I220">
        <f>+VLOOKUP($A220,'1v -ostali'!$A$14:R$517,I$3,FALSE)</f>
        <v>0</v>
      </c>
      <c r="J220">
        <f>+VLOOKUP($A220,'1v -ostali'!$A$14:R$517,J$3,FALSE)</f>
        <v>0</v>
      </c>
      <c r="K220">
        <f>+VLOOKUP($A220,'1v -ostali'!$A$14:R$517,K$3,FALSE)</f>
        <v>0</v>
      </c>
      <c r="L220" t="str">
        <f>+IF(K220&gt;0,VLOOKUP($A220,'1v -ostali'!$A$14:R$517,L$3,FALSE),"")</f>
        <v/>
      </c>
      <c r="M220" t="str">
        <f>+IF(K220&gt;0,VLOOKUP($A220,'1v -ostali'!$A$14:R$517,M$3,FALSE),"")</f>
        <v/>
      </c>
      <c r="N220">
        <f>+VLOOKUP($A220,'1v -ostali'!$A$14:R$517,K$3,FALSE)</f>
        <v>0</v>
      </c>
      <c r="O220">
        <f>IF(K220&gt;0,"",VLOOKUP($A220,'1v -ostali'!$A$14:R$517,O$3,FALSE))</f>
        <v>0</v>
      </c>
      <c r="P220">
        <f>IF(K220&gt;0,"",VLOOKUP($A220,'1v -ostali'!$A$14:R$517,P$3,FALSE))</f>
        <v>0</v>
      </c>
      <c r="T220" s="44">
        <f>VLOOKUP($A220,'1v -ostali'!$A$14:AD$517,T$3,FALSE)</f>
        <v>0</v>
      </c>
      <c r="U220" s="44">
        <f>VLOOKUP($A220,'1v -ostali'!$A$14:AD$517,U$3,FALSE)</f>
        <v>0</v>
      </c>
      <c r="V220" s="44">
        <f t="shared" si="30"/>
        <v>0</v>
      </c>
      <c r="W220" s="44">
        <f>VLOOKUP($A220,'1v -ostali'!$A$14:AD$517,W$3,FALSE)/12</f>
        <v>0</v>
      </c>
      <c r="X220" s="44">
        <f>VLOOKUP($A220,'1v -ostali'!$A$14:AD$517,X$3,FALSE)</f>
        <v>0</v>
      </c>
      <c r="Y220" s="44">
        <f>VLOOKUP($A220,'1v -ostali'!$A$14:AD$517,Y$3,FALSE)</f>
        <v>0</v>
      </c>
      <c r="Z220" s="44">
        <f>VLOOKUP($A220,'1v -ostali'!$A$14:AD$517,Z$3,FALSE)</f>
        <v>0</v>
      </c>
      <c r="AA220" s="44">
        <f t="shared" si="31"/>
        <v>0</v>
      </c>
      <c r="AB220" s="44">
        <f>VLOOKUP($A220,'1v -ostali'!$A$14:AD$517,AB$3,FALSE)/12</f>
        <v>0</v>
      </c>
      <c r="AC220" s="44">
        <f>VLOOKUP($A220,'1v -ostali'!$A$14:AD$517,AC$3,FALSE)</f>
        <v>0</v>
      </c>
      <c r="AD220" s="44">
        <f>VLOOKUP($A220,'1v -ostali'!$A$14:AD$517,AD$3,FALSE)</f>
        <v>0</v>
      </c>
      <c r="AE220" s="44">
        <f>VLOOKUP($A220,'1v -ostali'!$A$14:AD$517,AE$3,FALSE)</f>
        <v>0</v>
      </c>
      <c r="AF220" s="44">
        <f t="shared" si="32"/>
        <v>0</v>
      </c>
      <c r="AG220" s="44">
        <f>VLOOKUP($A220,'1v -ostali'!$A$14:AD$517,AG$3,FALSE)/12</f>
        <v>0</v>
      </c>
      <c r="AH220" s="44">
        <f>VLOOKUP($A220,'1v -ostali'!$A$14:AD$517,AH$3,FALSE)</f>
        <v>0</v>
      </c>
      <c r="AI220" s="44">
        <f t="shared" si="33"/>
        <v>0</v>
      </c>
      <c r="AJ220" s="44">
        <f t="shared" si="34"/>
        <v>0</v>
      </c>
      <c r="AK220" s="44">
        <f>+IFERROR(AI220*(100+'1v -ostali'!$C$6)/100,"")</f>
        <v>0</v>
      </c>
      <c r="AL220" s="44">
        <f>+IFERROR(AJ220*(100+'1v -ostali'!$C$6)/100,"")</f>
        <v>0</v>
      </c>
    </row>
    <row r="221" spans="1:38">
      <c r="A221">
        <f>+IF(MAX(A$5:A220)+1&lt;=A$1,A220+1,0)</f>
        <v>0</v>
      </c>
      <c r="B221" s="249">
        <f t="shared" si="27"/>
        <v>0</v>
      </c>
      <c r="C221">
        <f t="shared" si="28"/>
        <v>0</v>
      </c>
      <c r="D221" s="419">
        <f t="shared" si="29"/>
        <v>0</v>
      </c>
      <c r="E221">
        <f>IF(A221=0,0,+VLOOKUP($A221,'1v -ostali'!$A$14:$R$517,E$3,FALSE))</f>
        <v>0</v>
      </c>
      <c r="G221">
        <f>+VLOOKUP($A221,'1v -ostali'!$A$14:$R$517,G$3,FALSE)</f>
        <v>0</v>
      </c>
      <c r="H221">
        <f>+VLOOKUP($A221,'1v -ostali'!$A$14:$R$517,H$3,FALSE)</f>
        <v>0</v>
      </c>
      <c r="I221">
        <f>+VLOOKUP($A221,'1v -ostali'!$A$14:R$517,I$3,FALSE)</f>
        <v>0</v>
      </c>
      <c r="J221">
        <f>+VLOOKUP($A221,'1v -ostali'!$A$14:R$517,J$3,FALSE)</f>
        <v>0</v>
      </c>
      <c r="K221">
        <f>+VLOOKUP($A221,'1v -ostali'!$A$14:R$517,K$3,FALSE)</f>
        <v>0</v>
      </c>
      <c r="L221" t="str">
        <f>+IF(K221&gt;0,VLOOKUP($A221,'1v -ostali'!$A$14:R$517,L$3,FALSE),"")</f>
        <v/>
      </c>
      <c r="M221" t="str">
        <f>+IF(K221&gt;0,VLOOKUP($A221,'1v -ostali'!$A$14:R$517,M$3,FALSE),"")</f>
        <v/>
      </c>
      <c r="N221">
        <f>+VLOOKUP($A221,'1v -ostali'!$A$14:R$517,K$3,FALSE)</f>
        <v>0</v>
      </c>
      <c r="O221">
        <f>IF(K221&gt;0,"",VLOOKUP($A221,'1v -ostali'!$A$14:R$517,O$3,FALSE))</f>
        <v>0</v>
      </c>
      <c r="P221">
        <f>IF(K221&gt;0,"",VLOOKUP($A221,'1v -ostali'!$A$14:R$517,P$3,FALSE))</f>
        <v>0</v>
      </c>
      <c r="T221" s="44">
        <f>VLOOKUP($A221,'1v -ostali'!$A$14:AD$517,T$3,FALSE)</f>
        <v>0</v>
      </c>
      <c r="U221" s="44">
        <f>VLOOKUP($A221,'1v -ostali'!$A$14:AD$517,U$3,FALSE)</f>
        <v>0</v>
      </c>
      <c r="V221" s="44">
        <f t="shared" si="30"/>
        <v>0</v>
      </c>
      <c r="W221" s="44">
        <f>VLOOKUP($A221,'1v -ostali'!$A$14:AD$517,W$3,FALSE)/12</f>
        <v>0</v>
      </c>
      <c r="X221" s="44">
        <f>VLOOKUP($A221,'1v -ostali'!$A$14:AD$517,X$3,FALSE)</f>
        <v>0</v>
      </c>
      <c r="Y221" s="44">
        <f>VLOOKUP($A221,'1v -ostali'!$A$14:AD$517,Y$3,FALSE)</f>
        <v>0</v>
      </c>
      <c r="Z221" s="44">
        <f>VLOOKUP($A221,'1v -ostali'!$A$14:AD$517,Z$3,FALSE)</f>
        <v>0</v>
      </c>
      <c r="AA221" s="44">
        <f t="shared" si="31"/>
        <v>0</v>
      </c>
      <c r="AB221" s="44">
        <f>VLOOKUP($A221,'1v -ostali'!$A$14:AD$517,AB$3,FALSE)/12</f>
        <v>0</v>
      </c>
      <c r="AC221" s="44">
        <f>VLOOKUP($A221,'1v -ostali'!$A$14:AD$517,AC$3,FALSE)</f>
        <v>0</v>
      </c>
      <c r="AD221" s="44">
        <f>VLOOKUP($A221,'1v -ostali'!$A$14:AD$517,AD$3,FALSE)</f>
        <v>0</v>
      </c>
      <c r="AE221" s="44">
        <f>VLOOKUP($A221,'1v -ostali'!$A$14:AD$517,AE$3,FALSE)</f>
        <v>0</v>
      </c>
      <c r="AF221" s="44">
        <f t="shared" si="32"/>
        <v>0</v>
      </c>
      <c r="AG221" s="44">
        <f>VLOOKUP($A221,'1v -ostali'!$A$14:AD$517,AG$3,FALSE)/12</f>
        <v>0</v>
      </c>
      <c r="AH221" s="44">
        <f>VLOOKUP($A221,'1v -ostali'!$A$14:AD$517,AH$3,FALSE)</f>
        <v>0</v>
      </c>
      <c r="AI221" s="44">
        <f t="shared" si="33"/>
        <v>0</v>
      </c>
      <c r="AJ221" s="44">
        <f t="shared" si="34"/>
        <v>0</v>
      </c>
      <c r="AK221" s="44">
        <f>+IFERROR(AI221*(100+'1v -ostali'!$C$6)/100,"")</f>
        <v>0</v>
      </c>
      <c r="AL221" s="44">
        <f>+IFERROR(AJ221*(100+'1v -ostali'!$C$6)/100,"")</f>
        <v>0</v>
      </c>
    </row>
    <row r="222" spans="1:38">
      <c r="A222">
        <f>+IF(MAX(A$5:A221)+1&lt;=A$1,A221+1,0)</f>
        <v>0</v>
      </c>
      <c r="B222" s="249">
        <f t="shared" si="27"/>
        <v>0</v>
      </c>
      <c r="C222">
        <f t="shared" si="28"/>
        <v>0</v>
      </c>
      <c r="D222" s="419">
        <f t="shared" si="29"/>
        <v>0</v>
      </c>
      <c r="E222">
        <f>IF(A222=0,0,+VLOOKUP($A222,'1v -ostali'!$A$14:$R$517,E$3,FALSE))</f>
        <v>0</v>
      </c>
      <c r="G222">
        <f>+VLOOKUP($A222,'1v -ostali'!$A$14:$R$517,G$3,FALSE)</f>
        <v>0</v>
      </c>
      <c r="H222">
        <f>+VLOOKUP($A222,'1v -ostali'!$A$14:$R$517,H$3,FALSE)</f>
        <v>0</v>
      </c>
      <c r="I222">
        <f>+VLOOKUP($A222,'1v -ostali'!$A$14:R$517,I$3,FALSE)</f>
        <v>0</v>
      </c>
      <c r="J222">
        <f>+VLOOKUP($A222,'1v -ostali'!$A$14:R$517,J$3,FALSE)</f>
        <v>0</v>
      </c>
      <c r="K222">
        <f>+VLOOKUP($A222,'1v -ostali'!$A$14:R$517,K$3,FALSE)</f>
        <v>0</v>
      </c>
      <c r="L222" t="str">
        <f>+IF(K222&gt;0,VLOOKUP($A222,'1v -ostali'!$A$14:R$517,L$3,FALSE),"")</f>
        <v/>
      </c>
      <c r="M222" t="str">
        <f>+IF(K222&gt;0,VLOOKUP($A222,'1v -ostali'!$A$14:R$517,M$3,FALSE),"")</f>
        <v/>
      </c>
      <c r="N222">
        <f>+VLOOKUP($A222,'1v -ostali'!$A$14:R$517,K$3,FALSE)</f>
        <v>0</v>
      </c>
      <c r="O222">
        <f>IF(K222&gt;0,"",VLOOKUP($A222,'1v -ostali'!$A$14:R$517,O$3,FALSE))</f>
        <v>0</v>
      </c>
      <c r="P222">
        <f>IF(K222&gt;0,"",VLOOKUP($A222,'1v -ostali'!$A$14:R$517,P$3,FALSE))</f>
        <v>0</v>
      </c>
      <c r="T222" s="44">
        <f>VLOOKUP($A222,'1v -ostali'!$A$14:AD$517,T$3,FALSE)</f>
        <v>0</v>
      </c>
      <c r="U222" s="44">
        <f>VLOOKUP($A222,'1v -ostali'!$A$14:AD$517,U$3,FALSE)</f>
        <v>0</v>
      </c>
      <c r="V222" s="44">
        <f t="shared" si="30"/>
        <v>0</v>
      </c>
      <c r="W222" s="44">
        <f>VLOOKUP($A222,'1v -ostali'!$A$14:AD$517,W$3,FALSE)/12</f>
        <v>0</v>
      </c>
      <c r="X222" s="44">
        <f>VLOOKUP($A222,'1v -ostali'!$A$14:AD$517,X$3,FALSE)</f>
        <v>0</v>
      </c>
      <c r="Y222" s="44">
        <f>VLOOKUP($A222,'1v -ostali'!$A$14:AD$517,Y$3,FALSE)</f>
        <v>0</v>
      </c>
      <c r="Z222" s="44">
        <f>VLOOKUP($A222,'1v -ostali'!$A$14:AD$517,Z$3,FALSE)</f>
        <v>0</v>
      </c>
      <c r="AA222" s="44">
        <f t="shared" si="31"/>
        <v>0</v>
      </c>
      <c r="AB222" s="44">
        <f>VLOOKUP($A222,'1v -ostali'!$A$14:AD$517,AB$3,FALSE)/12</f>
        <v>0</v>
      </c>
      <c r="AC222" s="44">
        <f>VLOOKUP($A222,'1v -ostali'!$A$14:AD$517,AC$3,FALSE)</f>
        <v>0</v>
      </c>
      <c r="AD222" s="44">
        <f>VLOOKUP($A222,'1v -ostali'!$A$14:AD$517,AD$3,FALSE)</f>
        <v>0</v>
      </c>
      <c r="AE222" s="44">
        <f>VLOOKUP($A222,'1v -ostali'!$A$14:AD$517,AE$3,FALSE)</f>
        <v>0</v>
      </c>
      <c r="AF222" s="44">
        <f t="shared" si="32"/>
        <v>0</v>
      </c>
      <c r="AG222" s="44">
        <f>VLOOKUP($A222,'1v -ostali'!$A$14:AD$517,AG$3,FALSE)/12</f>
        <v>0</v>
      </c>
      <c r="AH222" s="44">
        <f>VLOOKUP($A222,'1v -ostali'!$A$14:AD$517,AH$3,FALSE)</f>
        <v>0</v>
      </c>
      <c r="AI222" s="44">
        <f t="shared" si="33"/>
        <v>0</v>
      </c>
      <c r="AJ222" s="44">
        <f t="shared" si="34"/>
        <v>0</v>
      </c>
      <c r="AK222" s="44">
        <f>+IFERROR(AI222*(100+'1v -ostali'!$C$6)/100,"")</f>
        <v>0</v>
      </c>
      <c r="AL222" s="44">
        <f>+IFERROR(AJ222*(100+'1v -ostali'!$C$6)/100,"")</f>
        <v>0</v>
      </c>
    </row>
    <row r="223" spans="1:38">
      <c r="A223">
        <f>+IF(MAX(A$5:A222)+1&lt;=A$1,A222+1,0)</f>
        <v>0</v>
      </c>
      <c r="B223" s="249">
        <f t="shared" si="27"/>
        <v>0</v>
      </c>
      <c r="C223">
        <f t="shared" si="28"/>
        <v>0</v>
      </c>
      <c r="D223" s="419">
        <f t="shared" si="29"/>
        <v>0</v>
      </c>
      <c r="E223">
        <f>IF(A223=0,0,+VLOOKUP($A223,'1v -ostali'!$A$14:$R$517,E$3,FALSE))</f>
        <v>0</v>
      </c>
      <c r="G223">
        <f>+VLOOKUP($A223,'1v -ostali'!$A$14:$R$517,G$3,FALSE)</f>
        <v>0</v>
      </c>
      <c r="H223">
        <f>+VLOOKUP($A223,'1v -ostali'!$A$14:$R$517,H$3,FALSE)</f>
        <v>0</v>
      </c>
      <c r="I223">
        <f>+VLOOKUP($A223,'1v -ostali'!$A$14:R$517,I$3,FALSE)</f>
        <v>0</v>
      </c>
      <c r="J223">
        <f>+VLOOKUP($A223,'1v -ostali'!$A$14:R$517,J$3,FALSE)</f>
        <v>0</v>
      </c>
      <c r="K223">
        <f>+VLOOKUP($A223,'1v -ostali'!$A$14:R$517,K$3,FALSE)</f>
        <v>0</v>
      </c>
      <c r="L223" t="str">
        <f>+IF(K223&gt;0,VLOOKUP($A223,'1v -ostali'!$A$14:R$517,L$3,FALSE),"")</f>
        <v/>
      </c>
      <c r="M223" t="str">
        <f>+IF(K223&gt;0,VLOOKUP($A223,'1v -ostali'!$A$14:R$517,M$3,FALSE),"")</f>
        <v/>
      </c>
      <c r="N223">
        <f>+VLOOKUP($A223,'1v -ostali'!$A$14:R$517,K$3,FALSE)</f>
        <v>0</v>
      </c>
      <c r="O223">
        <f>IF(K223&gt;0,"",VLOOKUP($A223,'1v -ostali'!$A$14:R$517,O$3,FALSE))</f>
        <v>0</v>
      </c>
      <c r="P223">
        <f>IF(K223&gt;0,"",VLOOKUP($A223,'1v -ostali'!$A$14:R$517,P$3,FALSE))</f>
        <v>0</v>
      </c>
      <c r="T223" s="44">
        <f>VLOOKUP($A223,'1v -ostali'!$A$14:AD$517,T$3,FALSE)</f>
        <v>0</v>
      </c>
      <c r="U223" s="44">
        <f>VLOOKUP($A223,'1v -ostali'!$A$14:AD$517,U$3,FALSE)</f>
        <v>0</v>
      </c>
      <c r="V223" s="44">
        <f t="shared" si="30"/>
        <v>0</v>
      </c>
      <c r="W223" s="44">
        <f>VLOOKUP($A223,'1v -ostali'!$A$14:AD$517,W$3,FALSE)/12</f>
        <v>0</v>
      </c>
      <c r="X223" s="44">
        <f>VLOOKUP($A223,'1v -ostali'!$A$14:AD$517,X$3,FALSE)</f>
        <v>0</v>
      </c>
      <c r="Y223" s="44">
        <f>VLOOKUP($A223,'1v -ostali'!$A$14:AD$517,Y$3,FALSE)</f>
        <v>0</v>
      </c>
      <c r="Z223" s="44">
        <f>VLOOKUP($A223,'1v -ostali'!$A$14:AD$517,Z$3,FALSE)</f>
        <v>0</v>
      </c>
      <c r="AA223" s="44">
        <f t="shared" si="31"/>
        <v>0</v>
      </c>
      <c r="AB223" s="44">
        <f>VLOOKUP($A223,'1v -ostali'!$A$14:AD$517,AB$3,FALSE)/12</f>
        <v>0</v>
      </c>
      <c r="AC223" s="44">
        <f>VLOOKUP($A223,'1v -ostali'!$A$14:AD$517,AC$3,FALSE)</f>
        <v>0</v>
      </c>
      <c r="AD223" s="44">
        <f>VLOOKUP($A223,'1v -ostali'!$A$14:AD$517,AD$3,FALSE)</f>
        <v>0</v>
      </c>
      <c r="AE223" s="44">
        <f>VLOOKUP($A223,'1v -ostali'!$A$14:AD$517,AE$3,FALSE)</f>
        <v>0</v>
      </c>
      <c r="AF223" s="44">
        <f t="shared" si="32"/>
        <v>0</v>
      </c>
      <c r="AG223" s="44">
        <f>VLOOKUP($A223,'1v -ostali'!$A$14:AD$517,AG$3,FALSE)/12</f>
        <v>0</v>
      </c>
      <c r="AH223" s="44">
        <f>VLOOKUP($A223,'1v -ostali'!$A$14:AD$517,AH$3,FALSE)</f>
        <v>0</v>
      </c>
      <c r="AI223" s="44">
        <f t="shared" si="33"/>
        <v>0</v>
      </c>
      <c r="AJ223" s="44">
        <f t="shared" si="34"/>
        <v>0</v>
      </c>
      <c r="AK223" s="44">
        <f>+IFERROR(AI223*(100+'1v -ostali'!$C$6)/100,"")</f>
        <v>0</v>
      </c>
      <c r="AL223" s="44">
        <f>+IFERROR(AJ223*(100+'1v -ostali'!$C$6)/100,"")</f>
        <v>0</v>
      </c>
    </row>
    <row r="224" spans="1:38">
      <c r="A224">
        <f>+IF(MAX(A$5:A223)+1&lt;=A$1,A223+1,0)</f>
        <v>0</v>
      </c>
      <c r="B224" s="249">
        <f t="shared" si="27"/>
        <v>0</v>
      </c>
      <c r="C224">
        <f t="shared" si="28"/>
        <v>0</v>
      </c>
      <c r="D224" s="419">
        <f t="shared" si="29"/>
        <v>0</v>
      </c>
      <c r="E224">
        <f>IF(A224=0,0,+VLOOKUP($A224,'1v -ostali'!$A$14:$R$517,E$3,FALSE))</f>
        <v>0</v>
      </c>
      <c r="G224">
        <f>+VLOOKUP($A224,'1v -ostali'!$A$14:$R$517,G$3,FALSE)</f>
        <v>0</v>
      </c>
      <c r="H224">
        <f>+VLOOKUP($A224,'1v -ostali'!$A$14:$R$517,H$3,FALSE)</f>
        <v>0</v>
      </c>
      <c r="I224">
        <f>+VLOOKUP($A224,'1v -ostali'!$A$14:R$517,I$3,FALSE)</f>
        <v>0</v>
      </c>
      <c r="J224">
        <f>+VLOOKUP($A224,'1v -ostali'!$A$14:R$517,J$3,FALSE)</f>
        <v>0</v>
      </c>
      <c r="K224">
        <f>+VLOOKUP($A224,'1v -ostali'!$A$14:R$517,K$3,FALSE)</f>
        <v>0</v>
      </c>
      <c r="L224" t="str">
        <f>+IF(K224&gt;0,VLOOKUP($A224,'1v -ostali'!$A$14:R$517,L$3,FALSE),"")</f>
        <v/>
      </c>
      <c r="M224" t="str">
        <f>+IF(K224&gt;0,VLOOKUP($A224,'1v -ostali'!$A$14:R$517,M$3,FALSE),"")</f>
        <v/>
      </c>
      <c r="N224">
        <f>+VLOOKUP($A224,'1v -ostali'!$A$14:R$517,K$3,FALSE)</f>
        <v>0</v>
      </c>
      <c r="O224">
        <f>IF(K224&gt;0,"",VLOOKUP($A224,'1v -ostali'!$A$14:R$517,O$3,FALSE))</f>
        <v>0</v>
      </c>
      <c r="P224">
        <f>IF(K224&gt;0,"",VLOOKUP($A224,'1v -ostali'!$A$14:R$517,P$3,FALSE))</f>
        <v>0</v>
      </c>
      <c r="T224" s="44">
        <f>VLOOKUP($A224,'1v -ostali'!$A$14:AD$517,T$3,FALSE)</f>
        <v>0</v>
      </c>
      <c r="U224" s="44">
        <f>VLOOKUP($A224,'1v -ostali'!$A$14:AD$517,U$3,FALSE)</f>
        <v>0</v>
      </c>
      <c r="V224" s="44">
        <f t="shared" si="30"/>
        <v>0</v>
      </c>
      <c r="W224" s="44">
        <f>VLOOKUP($A224,'1v -ostali'!$A$14:AD$517,W$3,FALSE)/12</f>
        <v>0</v>
      </c>
      <c r="X224" s="44">
        <f>VLOOKUP($A224,'1v -ostali'!$A$14:AD$517,X$3,FALSE)</f>
        <v>0</v>
      </c>
      <c r="Y224" s="44">
        <f>VLOOKUP($A224,'1v -ostali'!$A$14:AD$517,Y$3,FALSE)</f>
        <v>0</v>
      </c>
      <c r="Z224" s="44">
        <f>VLOOKUP($A224,'1v -ostali'!$A$14:AD$517,Z$3,FALSE)</f>
        <v>0</v>
      </c>
      <c r="AA224" s="44">
        <f t="shared" si="31"/>
        <v>0</v>
      </c>
      <c r="AB224" s="44">
        <f>VLOOKUP($A224,'1v -ostali'!$A$14:AD$517,AB$3,FALSE)/12</f>
        <v>0</v>
      </c>
      <c r="AC224" s="44">
        <f>VLOOKUP($A224,'1v -ostali'!$A$14:AD$517,AC$3,FALSE)</f>
        <v>0</v>
      </c>
      <c r="AD224" s="44">
        <f>VLOOKUP($A224,'1v -ostali'!$A$14:AD$517,AD$3,FALSE)</f>
        <v>0</v>
      </c>
      <c r="AE224" s="44">
        <f>VLOOKUP($A224,'1v -ostali'!$A$14:AD$517,AE$3,FALSE)</f>
        <v>0</v>
      </c>
      <c r="AF224" s="44">
        <f t="shared" si="32"/>
        <v>0</v>
      </c>
      <c r="AG224" s="44">
        <f>VLOOKUP($A224,'1v -ostali'!$A$14:AD$517,AG$3,FALSE)/12</f>
        <v>0</v>
      </c>
      <c r="AH224" s="44">
        <f>VLOOKUP($A224,'1v -ostali'!$A$14:AD$517,AH$3,FALSE)</f>
        <v>0</v>
      </c>
      <c r="AI224" s="44">
        <f t="shared" si="33"/>
        <v>0</v>
      </c>
      <c r="AJ224" s="44">
        <f t="shared" si="34"/>
        <v>0</v>
      </c>
      <c r="AK224" s="44">
        <f>+IFERROR(AI224*(100+'1v -ostali'!$C$6)/100,"")</f>
        <v>0</v>
      </c>
      <c r="AL224" s="44">
        <f>+IFERROR(AJ224*(100+'1v -ostali'!$C$6)/100,"")</f>
        <v>0</v>
      </c>
    </row>
    <row r="225" spans="1:38">
      <c r="A225">
        <f>+IF(MAX(A$5:A224)+1&lt;=A$1,A224+1,0)</f>
        <v>0</v>
      </c>
      <c r="B225" s="249">
        <f t="shared" si="27"/>
        <v>0</v>
      </c>
      <c r="C225">
        <f t="shared" si="28"/>
        <v>0</v>
      </c>
      <c r="D225" s="419">
        <f t="shared" si="29"/>
        <v>0</v>
      </c>
      <c r="E225">
        <f>IF(A225=0,0,+VLOOKUP($A225,'1v -ostali'!$A$14:$R$517,E$3,FALSE))</f>
        <v>0</v>
      </c>
      <c r="G225">
        <f>+VLOOKUP($A225,'1v -ostali'!$A$14:$R$517,G$3,FALSE)</f>
        <v>0</v>
      </c>
      <c r="H225">
        <f>+VLOOKUP($A225,'1v -ostali'!$A$14:$R$517,H$3,FALSE)</f>
        <v>0</v>
      </c>
      <c r="I225">
        <f>+VLOOKUP($A225,'1v -ostali'!$A$14:R$517,I$3,FALSE)</f>
        <v>0</v>
      </c>
      <c r="J225">
        <f>+VLOOKUP($A225,'1v -ostali'!$A$14:R$517,J$3,FALSE)</f>
        <v>0</v>
      </c>
      <c r="K225">
        <f>+VLOOKUP($A225,'1v -ostali'!$A$14:R$517,K$3,FALSE)</f>
        <v>0</v>
      </c>
      <c r="L225" t="str">
        <f>+IF(K225&gt;0,VLOOKUP($A225,'1v -ostali'!$A$14:R$517,L$3,FALSE),"")</f>
        <v/>
      </c>
      <c r="M225" t="str">
        <f>+IF(K225&gt;0,VLOOKUP($A225,'1v -ostali'!$A$14:R$517,M$3,FALSE),"")</f>
        <v/>
      </c>
      <c r="N225">
        <f>+VLOOKUP($A225,'1v -ostali'!$A$14:R$517,K$3,FALSE)</f>
        <v>0</v>
      </c>
      <c r="O225">
        <f>IF(K225&gt;0,"",VLOOKUP($A225,'1v -ostali'!$A$14:R$517,O$3,FALSE))</f>
        <v>0</v>
      </c>
      <c r="P225">
        <f>IF(K225&gt;0,"",VLOOKUP($A225,'1v -ostali'!$A$14:R$517,P$3,FALSE))</f>
        <v>0</v>
      </c>
      <c r="T225" s="44">
        <f>VLOOKUP($A225,'1v -ostali'!$A$14:AD$517,T$3,FALSE)</f>
        <v>0</v>
      </c>
      <c r="U225" s="44">
        <f>VLOOKUP($A225,'1v -ostali'!$A$14:AD$517,U$3,FALSE)</f>
        <v>0</v>
      </c>
      <c r="V225" s="44">
        <f t="shared" si="30"/>
        <v>0</v>
      </c>
      <c r="W225" s="44">
        <f>VLOOKUP($A225,'1v -ostali'!$A$14:AD$517,W$3,FALSE)/12</f>
        <v>0</v>
      </c>
      <c r="X225" s="44">
        <f>VLOOKUP($A225,'1v -ostali'!$A$14:AD$517,X$3,FALSE)</f>
        <v>0</v>
      </c>
      <c r="Y225" s="44">
        <f>VLOOKUP($A225,'1v -ostali'!$A$14:AD$517,Y$3,FALSE)</f>
        <v>0</v>
      </c>
      <c r="Z225" s="44">
        <f>VLOOKUP($A225,'1v -ostali'!$A$14:AD$517,Z$3,FALSE)</f>
        <v>0</v>
      </c>
      <c r="AA225" s="44">
        <f t="shared" si="31"/>
        <v>0</v>
      </c>
      <c r="AB225" s="44">
        <f>VLOOKUP($A225,'1v -ostali'!$A$14:AD$517,AB$3,FALSE)/12</f>
        <v>0</v>
      </c>
      <c r="AC225" s="44">
        <f>VLOOKUP($A225,'1v -ostali'!$A$14:AD$517,AC$3,FALSE)</f>
        <v>0</v>
      </c>
      <c r="AD225" s="44">
        <f>VLOOKUP($A225,'1v -ostali'!$A$14:AD$517,AD$3,FALSE)</f>
        <v>0</v>
      </c>
      <c r="AE225" s="44">
        <f>VLOOKUP($A225,'1v -ostali'!$A$14:AD$517,AE$3,FALSE)</f>
        <v>0</v>
      </c>
      <c r="AF225" s="44">
        <f t="shared" si="32"/>
        <v>0</v>
      </c>
      <c r="AG225" s="44">
        <f>VLOOKUP($A225,'1v -ostali'!$A$14:AD$517,AG$3,FALSE)/12</f>
        <v>0</v>
      </c>
      <c r="AH225" s="44">
        <f>VLOOKUP($A225,'1v -ostali'!$A$14:AD$517,AH$3,FALSE)</f>
        <v>0</v>
      </c>
      <c r="AI225" s="44">
        <f t="shared" si="33"/>
        <v>0</v>
      </c>
      <c r="AJ225" s="44">
        <f t="shared" si="34"/>
        <v>0</v>
      </c>
      <c r="AK225" s="44">
        <f>+IFERROR(AI225*(100+'1v -ostali'!$C$6)/100,"")</f>
        <v>0</v>
      </c>
      <c r="AL225" s="44">
        <f>+IFERROR(AJ225*(100+'1v -ostali'!$C$6)/100,"")</f>
        <v>0</v>
      </c>
    </row>
    <row r="226" spans="1:38">
      <c r="A226">
        <f>+IF(MAX(A$5:A225)+1&lt;=A$1,A225+1,0)</f>
        <v>0</v>
      </c>
      <c r="B226" s="249">
        <f t="shared" si="27"/>
        <v>0</v>
      </c>
      <c r="C226">
        <f t="shared" si="28"/>
        <v>0</v>
      </c>
      <c r="D226" s="419">
        <f t="shared" si="29"/>
        <v>0</v>
      </c>
      <c r="E226">
        <f>IF(A226=0,0,+VLOOKUP($A226,'1v -ostali'!$A$14:$R$517,E$3,FALSE))</f>
        <v>0</v>
      </c>
      <c r="G226">
        <f>+VLOOKUP($A226,'1v -ostali'!$A$14:$R$517,G$3,FALSE)</f>
        <v>0</v>
      </c>
      <c r="H226">
        <f>+VLOOKUP($A226,'1v -ostali'!$A$14:$R$517,H$3,FALSE)</f>
        <v>0</v>
      </c>
      <c r="I226">
        <f>+VLOOKUP($A226,'1v -ostali'!$A$14:R$517,I$3,FALSE)</f>
        <v>0</v>
      </c>
      <c r="J226">
        <f>+VLOOKUP($A226,'1v -ostali'!$A$14:R$517,J$3,FALSE)</f>
        <v>0</v>
      </c>
      <c r="K226">
        <f>+VLOOKUP($A226,'1v -ostali'!$A$14:R$517,K$3,FALSE)</f>
        <v>0</v>
      </c>
      <c r="L226" t="str">
        <f>+IF(K226&gt;0,VLOOKUP($A226,'1v -ostali'!$A$14:R$517,L$3,FALSE),"")</f>
        <v/>
      </c>
      <c r="M226" t="str">
        <f>+IF(K226&gt;0,VLOOKUP($A226,'1v -ostali'!$A$14:R$517,M$3,FALSE),"")</f>
        <v/>
      </c>
      <c r="N226">
        <f>+VLOOKUP($A226,'1v -ostali'!$A$14:R$517,K$3,FALSE)</f>
        <v>0</v>
      </c>
      <c r="O226">
        <f>IF(K226&gt;0,"",VLOOKUP($A226,'1v -ostali'!$A$14:R$517,O$3,FALSE))</f>
        <v>0</v>
      </c>
      <c r="P226">
        <f>IF(K226&gt;0,"",VLOOKUP($A226,'1v -ostali'!$A$14:R$517,P$3,FALSE))</f>
        <v>0</v>
      </c>
      <c r="T226" s="44">
        <f>VLOOKUP($A226,'1v -ostali'!$A$14:AD$517,T$3,FALSE)</f>
        <v>0</v>
      </c>
      <c r="U226" s="44">
        <f>VLOOKUP($A226,'1v -ostali'!$A$14:AD$517,U$3,FALSE)</f>
        <v>0</v>
      </c>
      <c r="V226" s="44">
        <f t="shared" si="30"/>
        <v>0</v>
      </c>
      <c r="W226" s="44">
        <f>VLOOKUP($A226,'1v -ostali'!$A$14:AD$517,W$3,FALSE)/12</f>
        <v>0</v>
      </c>
      <c r="X226" s="44">
        <f>VLOOKUP($A226,'1v -ostali'!$A$14:AD$517,X$3,FALSE)</f>
        <v>0</v>
      </c>
      <c r="Y226" s="44">
        <f>VLOOKUP($A226,'1v -ostali'!$A$14:AD$517,Y$3,FALSE)</f>
        <v>0</v>
      </c>
      <c r="Z226" s="44">
        <f>VLOOKUP($A226,'1v -ostali'!$A$14:AD$517,Z$3,FALSE)</f>
        <v>0</v>
      </c>
      <c r="AA226" s="44">
        <f t="shared" si="31"/>
        <v>0</v>
      </c>
      <c r="AB226" s="44">
        <f>VLOOKUP($A226,'1v -ostali'!$A$14:AD$517,AB$3,FALSE)/12</f>
        <v>0</v>
      </c>
      <c r="AC226" s="44">
        <f>VLOOKUP($A226,'1v -ostali'!$A$14:AD$517,AC$3,FALSE)</f>
        <v>0</v>
      </c>
      <c r="AD226" s="44">
        <f>VLOOKUP($A226,'1v -ostali'!$A$14:AD$517,AD$3,FALSE)</f>
        <v>0</v>
      </c>
      <c r="AE226" s="44">
        <f>VLOOKUP($A226,'1v -ostali'!$A$14:AD$517,AE$3,FALSE)</f>
        <v>0</v>
      </c>
      <c r="AF226" s="44">
        <f t="shared" si="32"/>
        <v>0</v>
      </c>
      <c r="AG226" s="44">
        <f>VLOOKUP($A226,'1v -ostali'!$A$14:AD$517,AG$3,FALSE)/12</f>
        <v>0</v>
      </c>
      <c r="AH226" s="44">
        <f>VLOOKUP($A226,'1v -ostali'!$A$14:AD$517,AH$3,FALSE)</f>
        <v>0</v>
      </c>
      <c r="AI226" s="44">
        <f t="shared" si="33"/>
        <v>0</v>
      </c>
      <c r="AJ226" s="44">
        <f t="shared" si="34"/>
        <v>0</v>
      </c>
      <c r="AK226" s="44">
        <f>+IFERROR(AI226*(100+'1v -ostali'!$C$6)/100,"")</f>
        <v>0</v>
      </c>
      <c r="AL226" s="44">
        <f>+IFERROR(AJ226*(100+'1v -ostali'!$C$6)/100,"")</f>
        <v>0</v>
      </c>
    </row>
    <row r="227" spans="1:38">
      <c r="A227">
        <f>+IF(MAX(A$5:A226)+1&lt;=A$1,A226+1,0)</f>
        <v>0</v>
      </c>
      <c r="B227" s="249">
        <f t="shared" si="27"/>
        <v>0</v>
      </c>
      <c r="C227">
        <f t="shared" si="28"/>
        <v>0</v>
      </c>
      <c r="D227" s="419">
        <f t="shared" si="29"/>
        <v>0</v>
      </c>
      <c r="E227">
        <f>IF(A227=0,0,+VLOOKUP($A227,'1v -ostali'!$A$14:$R$517,E$3,FALSE))</f>
        <v>0</v>
      </c>
      <c r="G227">
        <f>+VLOOKUP($A227,'1v -ostali'!$A$14:$R$517,G$3,FALSE)</f>
        <v>0</v>
      </c>
      <c r="H227">
        <f>+VLOOKUP($A227,'1v -ostali'!$A$14:$R$517,H$3,FALSE)</f>
        <v>0</v>
      </c>
      <c r="I227">
        <f>+VLOOKUP($A227,'1v -ostali'!$A$14:R$517,I$3,FALSE)</f>
        <v>0</v>
      </c>
      <c r="J227">
        <f>+VLOOKUP($A227,'1v -ostali'!$A$14:R$517,J$3,FALSE)</f>
        <v>0</v>
      </c>
      <c r="K227">
        <f>+VLOOKUP($A227,'1v -ostali'!$A$14:R$517,K$3,FALSE)</f>
        <v>0</v>
      </c>
      <c r="L227" t="str">
        <f>+IF(K227&gt;0,VLOOKUP($A227,'1v -ostali'!$A$14:R$517,L$3,FALSE),"")</f>
        <v/>
      </c>
      <c r="M227" t="str">
        <f>+IF(K227&gt;0,VLOOKUP($A227,'1v -ostali'!$A$14:R$517,M$3,FALSE),"")</f>
        <v/>
      </c>
      <c r="N227">
        <f>+VLOOKUP($A227,'1v -ostali'!$A$14:R$517,K$3,FALSE)</f>
        <v>0</v>
      </c>
      <c r="O227">
        <f>IF(K227&gt;0,"",VLOOKUP($A227,'1v -ostali'!$A$14:R$517,O$3,FALSE))</f>
        <v>0</v>
      </c>
      <c r="P227">
        <f>IF(K227&gt;0,"",VLOOKUP($A227,'1v -ostali'!$A$14:R$517,P$3,FALSE))</f>
        <v>0</v>
      </c>
      <c r="T227" s="44">
        <f>VLOOKUP($A227,'1v -ostali'!$A$14:AD$517,T$3,FALSE)</f>
        <v>0</v>
      </c>
      <c r="U227" s="44">
        <f>VLOOKUP($A227,'1v -ostali'!$A$14:AD$517,U$3,FALSE)</f>
        <v>0</v>
      </c>
      <c r="V227" s="44">
        <f t="shared" si="30"/>
        <v>0</v>
      </c>
      <c r="W227" s="44">
        <f>VLOOKUP($A227,'1v -ostali'!$A$14:AD$517,W$3,FALSE)/12</f>
        <v>0</v>
      </c>
      <c r="X227" s="44">
        <f>VLOOKUP($A227,'1v -ostali'!$A$14:AD$517,X$3,FALSE)</f>
        <v>0</v>
      </c>
      <c r="Y227" s="44">
        <f>VLOOKUP($A227,'1v -ostali'!$A$14:AD$517,Y$3,FALSE)</f>
        <v>0</v>
      </c>
      <c r="Z227" s="44">
        <f>VLOOKUP($A227,'1v -ostali'!$A$14:AD$517,Z$3,FALSE)</f>
        <v>0</v>
      </c>
      <c r="AA227" s="44">
        <f t="shared" si="31"/>
        <v>0</v>
      </c>
      <c r="AB227" s="44">
        <f>VLOOKUP($A227,'1v -ostali'!$A$14:AD$517,AB$3,FALSE)/12</f>
        <v>0</v>
      </c>
      <c r="AC227" s="44">
        <f>VLOOKUP($A227,'1v -ostali'!$A$14:AD$517,AC$3,FALSE)</f>
        <v>0</v>
      </c>
      <c r="AD227" s="44">
        <f>VLOOKUP($A227,'1v -ostali'!$A$14:AD$517,AD$3,FALSE)</f>
        <v>0</v>
      </c>
      <c r="AE227" s="44">
        <f>VLOOKUP($A227,'1v -ostali'!$A$14:AD$517,AE$3,FALSE)</f>
        <v>0</v>
      </c>
      <c r="AF227" s="44">
        <f t="shared" si="32"/>
        <v>0</v>
      </c>
      <c r="AG227" s="44">
        <f>VLOOKUP($A227,'1v -ostali'!$A$14:AD$517,AG$3,FALSE)/12</f>
        <v>0</v>
      </c>
      <c r="AH227" s="44">
        <f>VLOOKUP($A227,'1v -ostali'!$A$14:AD$517,AH$3,FALSE)</f>
        <v>0</v>
      </c>
      <c r="AI227" s="44">
        <f t="shared" si="33"/>
        <v>0</v>
      </c>
      <c r="AJ227" s="44">
        <f t="shared" si="34"/>
        <v>0</v>
      </c>
      <c r="AK227" s="44">
        <f>+IFERROR(AI227*(100+'1v -ostali'!$C$6)/100,"")</f>
        <v>0</v>
      </c>
      <c r="AL227" s="44">
        <f>+IFERROR(AJ227*(100+'1v -ostali'!$C$6)/100,"")</f>
        <v>0</v>
      </c>
    </row>
    <row r="228" spans="1:38">
      <c r="A228">
        <f>+IF(MAX(A$5:A227)+1&lt;=A$1,A227+1,0)</f>
        <v>0</v>
      </c>
      <c r="B228" s="249">
        <f t="shared" si="27"/>
        <v>0</v>
      </c>
      <c r="C228">
        <f t="shared" si="28"/>
        <v>0</v>
      </c>
      <c r="D228" s="419">
        <f t="shared" si="29"/>
        <v>0</v>
      </c>
      <c r="E228">
        <f>IF(A228=0,0,+VLOOKUP($A228,'1v -ostali'!$A$14:$R$517,E$3,FALSE))</f>
        <v>0</v>
      </c>
      <c r="G228">
        <f>+VLOOKUP($A228,'1v -ostali'!$A$14:$R$517,G$3,FALSE)</f>
        <v>0</v>
      </c>
      <c r="H228">
        <f>+VLOOKUP($A228,'1v -ostali'!$A$14:$R$517,H$3,FALSE)</f>
        <v>0</v>
      </c>
      <c r="I228">
        <f>+VLOOKUP($A228,'1v -ostali'!$A$14:R$517,I$3,FALSE)</f>
        <v>0</v>
      </c>
      <c r="J228">
        <f>+VLOOKUP($A228,'1v -ostali'!$A$14:R$517,J$3,FALSE)</f>
        <v>0</v>
      </c>
      <c r="K228">
        <f>+VLOOKUP($A228,'1v -ostali'!$A$14:R$517,K$3,FALSE)</f>
        <v>0</v>
      </c>
      <c r="L228" t="str">
        <f>+IF(K228&gt;0,VLOOKUP($A228,'1v -ostali'!$A$14:R$517,L$3,FALSE),"")</f>
        <v/>
      </c>
      <c r="M228" t="str">
        <f>+IF(K228&gt;0,VLOOKUP($A228,'1v -ostali'!$A$14:R$517,M$3,FALSE),"")</f>
        <v/>
      </c>
      <c r="N228">
        <f>+VLOOKUP($A228,'1v -ostali'!$A$14:R$517,K$3,FALSE)</f>
        <v>0</v>
      </c>
      <c r="O228">
        <f>IF(K228&gt;0,"",VLOOKUP($A228,'1v -ostali'!$A$14:R$517,O$3,FALSE))</f>
        <v>0</v>
      </c>
      <c r="P228">
        <f>IF(K228&gt;0,"",VLOOKUP($A228,'1v -ostali'!$A$14:R$517,P$3,FALSE))</f>
        <v>0</v>
      </c>
      <c r="T228" s="44">
        <f>VLOOKUP($A228,'1v -ostali'!$A$14:AD$517,T$3,FALSE)</f>
        <v>0</v>
      </c>
      <c r="U228" s="44">
        <f>VLOOKUP($A228,'1v -ostali'!$A$14:AD$517,U$3,FALSE)</f>
        <v>0</v>
      </c>
      <c r="V228" s="44">
        <f t="shared" si="30"/>
        <v>0</v>
      </c>
      <c r="W228" s="44">
        <f>VLOOKUP($A228,'1v -ostali'!$A$14:AD$517,W$3,FALSE)/12</f>
        <v>0</v>
      </c>
      <c r="X228" s="44">
        <f>VLOOKUP($A228,'1v -ostali'!$A$14:AD$517,X$3,FALSE)</f>
        <v>0</v>
      </c>
      <c r="Y228" s="44">
        <f>VLOOKUP($A228,'1v -ostali'!$A$14:AD$517,Y$3,FALSE)</f>
        <v>0</v>
      </c>
      <c r="Z228" s="44">
        <f>VLOOKUP($A228,'1v -ostali'!$A$14:AD$517,Z$3,FALSE)</f>
        <v>0</v>
      </c>
      <c r="AA228" s="44">
        <f t="shared" si="31"/>
        <v>0</v>
      </c>
      <c r="AB228" s="44">
        <f>VLOOKUP($A228,'1v -ostali'!$A$14:AD$517,AB$3,FALSE)/12</f>
        <v>0</v>
      </c>
      <c r="AC228" s="44">
        <f>VLOOKUP($A228,'1v -ostali'!$A$14:AD$517,AC$3,FALSE)</f>
        <v>0</v>
      </c>
      <c r="AD228" s="44">
        <f>VLOOKUP($A228,'1v -ostali'!$A$14:AD$517,AD$3,FALSE)</f>
        <v>0</v>
      </c>
      <c r="AE228" s="44">
        <f>VLOOKUP($A228,'1v -ostali'!$A$14:AD$517,AE$3,FALSE)</f>
        <v>0</v>
      </c>
      <c r="AF228" s="44">
        <f t="shared" si="32"/>
        <v>0</v>
      </c>
      <c r="AG228" s="44">
        <f>VLOOKUP($A228,'1v -ostali'!$A$14:AD$517,AG$3,FALSE)/12</f>
        <v>0</v>
      </c>
      <c r="AH228" s="44">
        <f>VLOOKUP($A228,'1v -ostali'!$A$14:AD$517,AH$3,FALSE)</f>
        <v>0</v>
      </c>
      <c r="AI228" s="44">
        <f t="shared" si="33"/>
        <v>0</v>
      </c>
      <c r="AJ228" s="44">
        <f t="shared" si="34"/>
        <v>0</v>
      </c>
      <c r="AK228" s="44">
        <f>+IFERROR(AI228*(100+'1v -ostali'!$C$6)/100,"")</f>
        <v>0</v>
      </c>
      <c r="AL228" s="44">
        <f>+IFERROR(AJ228*(100+'1v -ostali'!$C$6)/100,"")</f>
        <v>0</v>
      </c>
    </row>
    <row r="229" spans="1:38">
      <c r="A229">
        <f>+IF(MAX(A$5:A228)+1&lt;=A$1,A228+1,0)</f>
        <v>0</v>
      </c>
      <c r="B229" s="249">
        <f t="shared" si="27"/>
        <v>0</v>
      </c>
      <c r="C229">
        <f t="shared" si="28"/>
        <v>0</v>
      </c>
      <c r="D229" s="419">
        <f t="shared" si="29"/>
        <v>0</v>
      </c>
      <c r="E229">
        <f>IF(A229=0,0,+VLOOKUP($A229,'1v -ostali'!$A$14:$R$517,E$3,FALSE))</f>
        <v>0</v>
      </c>
      <c r="G229">
        <f>+VLOOKUP($A229,'1v -ostali'!$A$14:$R$517,G$3,FALSE)</f>
        <v>0</v>
      </c>
      <c r="H229">
        <f>+VLOOKUP($A229,'1v -ostali'!$A$14:$R$517,H$3,FALSE)</f>
        <v>0</v>
      </c>
      <c r="I229">
        <f>+VLOOKUP($A229,'1v -ostali'!$A$14:R$517,I$3,FALSE)</f>
        <v>0</v>
      </c>
      <c r="J229">
        <f>+VLOOKUP($A229,'1v -ostali'!$A$14:R$517,J$3,FALSE)</f>
        <v>0</v>
      </c>
      <c r="K229">
        <f>+VLOOKUP($A229,'1v -ostali'!$A$14:R$517,K$3,FALSE)</f>
        <v>0</v>
      </c>
      <c r="L229" t="str">
        <f>+IF(K229&gt;0,VLOOKUP($A229,'1v -ostali'!$A$14:R$517,L$3,FALSE),"")</f>
        <v/>
      </c>
      <c r="M229" t="str">
        <f>+IF(K229&gt;0,VLOOKUP($A229,'1v -ostali'!$A$14:R$517,M$3,FALSE),"")</f>
        <v/>
      </c>
      <c r="N229">
        <f>+VLOOKUP($A229,'1v -ostali'!$A$14:R$517,K$3,FALSE)</f>
        <v>0</v>
      </c>
      <c r="O229">
        <f>IF(K229&gt;0,"",VLOOKUP($A229,'1v -ostali'!$A$14:R$517,O$3,FALSE))</f>
        <v>0</v>
      </c>
      <c r="P229">
        <f>IF(K229&gt;0,"",VLOOKUP($A229,'1v -ostali'!$A$14:R$517,P$3,FALSE))</f>
        <v>0</v>
      </c>
      <c r="T229" s="44">
        <f>VLOOKUP($A229,'1v -ostali'!$A$14:AD$517,T$3,FALSE)</f>
        <v>0</v>
      </c>
      <c r="U229" s="44">
        <f>VLOOKUP($A229,'1v -ostali'!$A$14:AD$517,U$3,FALSE)</f>
        <v>0</v>
      </c>
      <c r="V229" s="44">
        <f t="shared" si="30"/>
        <v>0</v>
      </c>
      <c r="W229" s="44">
        <f>VLOOKUP($A229,'1v -ostali'!$A$14:AD$517,W$3,FALSE)/12</f>
        <v>0</v>
      </c>
      <c r="X229" s="44">
        <f>VLOOKUP($A229,'1v -ostali'!$A$14:AD$517,X$3,FALSE)</f>
        <v>0</v>
      </c>
      <c r="Y229" s="44">
        <f>VLOOKUP($A229,'1v -ostali'!$A$14:AD$517,Y$3,FALSE)</f>
        <v>0</v>
      </c>
      <c r="Z229" s="44">
        <f>VLOOKUP($A229,'1v -ostali'!$A$14:AD$517,Z$3,FALSE)</f>
        <v>0</v>
      </c>
      <c r="AA229" s="44">
        <f t="shared" si="31"/>
        <v>0</v>
      </c>
      <c r="AB229" s="44">
        <f>VLOOKUP($A229,'1v -ostali'!$A$14:AD$517,AB$3,FALSE)/12</f>
        <v>0</v>
      </c>
      <c r="AC229" s="44">
        <f>VLOOKUP($A229,'1v -ostali'!$A$14:AD$517,AC$3,FALSE)</f>
        <v>0</v>
      </c>
      <c r="AD229" s="44">
        <f>VLOOKUP($A229,'1v -ostali'!$A$14:AD$517,AD$3,FALSE)</f>
        <v>0</v>
      </c>
      <c r="AE229" s="44">
        <f>VLOOKUP($A229,'1v -ostali'!$A$14:AD$517,AE$3,FALSE)</f>
        <v>0</v>
      </c>
      <c r="AF229" s="44">
        <f t="shared" si="32"/>
        <v>0</v>
      </c>
      <c r="AG229" s="44">
        <f>VLOOKUP($A229,'1v -ostali'!$A$14:AD$517,AG$3,FALSE)/12</f>
        <v>0</v>
      </c>
      <c r="AH229" s="44">
        <f>VLOOKUP($A229,'1v -ostali'!$A$14:AD$517,AH$3,FALSE)</f>
        <v>0</v>
      </c>
      <c r="AI229" s="44">
        <f t="shared" si="33"/>
        <v>0</v>
      </c>
      <c r="AJ229" s="44">
        <f t="shared" si="34"/>
        <v>0</v>
      </c>
      <c r="AK229" s="44">
        <f>+IFERROR(AI229*(100+'1v -ostali'!$C$6)/100,"")</f>
        <v>0</v>
      </c>
      <c r="AL229" s="44">
        <f>+IFERROR(AJ229*(100+'1v -ostali'!$C$6)/100,"")</f>
        <v>0</v>
      </c>
    </row>
    <row r="230" spans="1:38">
      <c r="A230">
        <f>+IF(MAX(A$5:A229)+1&lt;=A$1,A229+1,0)</f>
        <v>0</v>
      </c>
      <c r="B230" s="249">
        <f t="shared" si="27"/>
        <v>0</v>
      </c>
      <c r="C230">
        <f t="shared" si="28"/>
        <v>0</v>
      </c>
      <c r="D230" s="419">
        <f t="shared" si="29"/>
        <v>0</v>
      </c>
      <c r="E230">
        <f>IF(A230=0,0,+VLOOKUP($A230,'1v -ostali'!$A$14:$R$517,E$3,FALSE))</f>
        <v>0</v>
      </c>
      <c r="G230">
        <f>+VLOOKUP($A230,'1v -ostali'!$A$14:$R$517,G$3,FALSE)</f>
        <v>0</v>
      </c>
      <c r="H230">
        <f>+VLOOKUP($A230,'1v -ostali'!$A$14:$R$517,H$3,FALSE)</f>
        <v>0</v>
      </c>
      <c r="I230">
        <f>+VLOOKUP($A230,'1v -ostali'!$A$14:R$517,I$3,FALSE)</f>
        <v>0</v>
      </c>
      <c r="J230">
        <f>+VLOOKUP($A230,'1v -ostali'!$A$14:R$517,J$3,FALSE)</f>
        <v>0</v>
      </c>
      <c r="K230">
        <f>+VLOOKUP($A230,'1v -ostali'!$A$14:R$517,K$3,FALSE)</f>
        <v>0</v>
      </c>
      <c r="L230" t="str">
        <f>+IF(K230&gt;0,VLOOKUP($A230,'1v -ostali'!$A$14:R$517,L$3,FALSE),"")</f>
        <v/>
      </c>
      <c r="M230" t="str">
        <f>+IF(K230&gt;0,VLOOKUP($A230,'1v -ostali'!$A$14:R$517,M$3,FALSE),"")</f>
        <v/>
      </c>
      <c r="N230">
        <f>+VLOOKUP($A230,'1v -ostali'!$A$14:R$517,K$3,FALSE)</f>
        <v>0</v>
      </c>
      <c r="O230">
        <f>IF(K230&gt;0,"",VLOOKUP($A230,'1v -ostali'!$A$14:R$517,O$3,FALSE))</f>
        <v>0</v>
      </c>
      <c r="P230">
        <f>IF(K230&gt;0,"",VLOOKUP($A230,'1v -ostali'!$A$14:R$517,P$3,FALSE))</f>
        <v>0</v>
      </c>
      <c r="T230" s="44">
        <f>VLOOKUP($A230,'1v -ostali'!$A$14:AD$517,T$3,FALSE)</f>
        <v>0</v>
      </c>
      <c r="U230" s="44">
        <f>VLOOKUP($A230,'1v -ostali'!$A$14:AD$517,U$3,FALSE)</f>
        <v>0</v>
      </c>
      <c r="V230" s="44">
        <f t="shared" si="30"/>
        <v>0</v>
      </c>
      <c r="W230" s="44">
        <f>VLOOKUP($A230,'1v -ostali'!$A$14:AD$517,W$3,FALSE)/12</f>
        <v>0</v>
      </c>
      <c r="X230" s="44">
        <f>VLOOKUP($A230,'1v -ostali'!$A$14:AD$517,X$3,FALSE)</f>
        <v>0</v>
      </c>
      <c r="Y230" s="44">
        <f>VLOOKUP($A230,'1v -ostali'!$A$14:AD$517,Y$3,FALSE)</f>
        <v>0</v>
      </c>
      <c r="Z230" s="44">
        <f>VLOOKUP($A230,'1v -ostali'!$A$14:AD$517,Z$3,FALSE)</f>
        <v>0</v>
      </c>
      <c r="AA230" s="44">
        <f t="shared" si="31"/>
        <v>0</v>
      </c>
      <c r="AB230" s="44">
        <f>VLOOKUP($A230,'1v -ostali'!$A$14:AD$517,AB$3,FALSE)/12</f>
        <v>0</v>
      </c>
      <c r="AC230" s="44">
        <f>VLOOKUP($A230,'1v -ostali'!$A$14:AD$517,AC$3,FALSE)</f>
        <v>0</v>
      </c>
      <c r="AD230" s="44">
        <f>VLOOKUP($A230,'1v -ostali'!$A$14:AD$517,AD$3,FALSE)</f>
        <v>0</v>
      </c>
      <c r="AE230" s="44">
        <f>VLOOKUP($A230,'1v -ostali'!$A$14:AD$517,AE$3,FALSE)</f>
        <v>0</v>
      </c>
      <c r="AF230" s="44">
        <f t="shared" si="32"/>
        <v>0</v>
      </c>
      <c r="AG230" s="44">
        <f>VLOOKUP($A230,'1v -ostali'!$A$14:AD$517,AG$3,FALSE)/12</f>
        <v>0</v>
      </c>
      <c r="AH230" s="44">
        <f>VLOOKUP($A230,'1v -ostali'!$A$14:AD$517,AH$3,FALSE)</f>
        <v>0</v>
      </c>
      <c r="AI230" s="44">
        <f t="shared" si="33"/>
        <v>0</v>
      </c>
      <c r="AJ230" s="44">
        <f t="shared" si="34"/>
        <v>0</v>
      </c>
      <c r="AK230" s="44">
        <f>+IFERROR(AI230*(100+'1v -ostali'!$C$6)/100,"")</f>
        <v>0</v>
      </c>
      <c r="AL230" s="44">
        <f>+IFERROR(AJ230*(100+'1v -ostali'!$C$6)/100,"")</f>
        <v>0</v>
      </c>
    </row>
    <row r="231" spans="1:38">
      <c r="A231">
        <f>+IF(MAX(A$5:A230)+1&lt;=A$1,A230+1,0)</f>
        <v>0</v>
      </c>
      <c r="B231" s="249">
        <f t="shared" si="27"/>
        <v>0</v>
      </c>
      <c r="C231">
        <f t="shared" si="28"/>
        <v>0</v>
      </c>
      <c r="D231" s="419">
        <f t="shared" si="29"/>
        <v>0</v>
      </c>
      <c r="E231">
        <f>IF(A231=0,0,+VLOOKUP($A231,'1v -ostali'!$A$14:$R$517,E$3,FALSE))</f>
        <v>0</v>
      </c>
      <c r="G231">
        <f>+VLOOKUP($A231,'1v -ostali'!$A$14:$R$517,G$3,FALSE)</f>
        <v>0</v>
      </c>
      <c r="H231">
        <f>+VLOOKUP($A231,'1v -ostali'!$A$14:$R$517,H$3,FALSE)</f>
        <v>0</v>
      </c>
      <c r="I231">
        <f>+VLOOKUP($A231,'1v -ostali'!$A$14:R$517,I$3,FALSE)</f>
        <v>0</v>
      </c>
      <c r="J231">
        <f>+VLOOKUP($A231,'1v -ostali'!$A$14:R$517,J$3,FALSE)</f>
        <v>0</v>
      </c>
      <c r="K231">
        <f>+VLOOKUP($A231,'1v -ostali'!$A$14:R$517,K$3,FALSE)</f>
        <v>0</v>
      </c>
      <c r="L231" t="str">
        <f>+IF(K231&gt;0,VLOOKUP($A231,'1v -ostali'!$A$14:R$517,L$3,FALSE),"")</f>
        <v/>
      </c>
      <c r="M231" t="str">
        <f>+IF(K231&gt;0,VLOOKUP($A231,'1v -ostali'!$A$14:R$517,M$3,FALSE),"")</f>
        <v/>
      </c>
      <c r="N231">
        <f>+VLOOKUP($A231,'1v -ostali'!$A$14:R$517,K$3,FALSE)</f>
        <v>0</v>
      </c>
      <c r="O231">
        <f>IF(K231&gt;0,"",VLOOKUP($A231,'1v -ostali'!$A$14:R$517,O$3,FALSE))</f>
        <v>0</v>
      </c>
      <c r="P231">
        <f>IF(K231&gt;0,"",VLOOKUP($A231,'1v -ostali'!$A$14:R$517,P$3,FALSE))</f>
        <v>0</v>
      </c>
      <c r="T231" s="44">
        <f>VLOOKUP($A231,'1v -ostali'!$A$14:AD$517,T$3,FALSE)</f>
        <v>0</v>
      </c>
      <c r="U231" s="44">
        <f>VLOOKUP($A231,'1v -ostali'!$A$14:AD$517,U$3,FALSE)</f>
        <v>0</v>
      </c>
      <c r="V231" s="44">
        <f t="shared" si="30"/>
        <v>0</v>
      </c>
      <c r="W231" s="44">
        <f>VLOOKUP($A231,'1v -ostali'!$A$14:AD$517,W$3,FALSE)/12</f>
        <v>0</v>
      </c>
      <c r="X231" s="44">
        <f>VLOOKUP($A231,'1v -ostali'!$A$14:AD$517,X$3,FALSE)</f>
        <v>0</v>
      </c>
      <c r="Y231" s="44">
        <f>VLOOKUP($A231,'1v -ostali'!$A$14:AD$517,Y$3,FALSE)</f>
        <v>0</v>
      </c>
      <c r="Z231" s="44">
        <f>VLOOKUP($A231,'1v -ostali'!$A$14:AD$517,Z$3,FALSE)</f>
        <v>0</v>
      </c>
      <c r="AA231" s="44">
        <f t="shared" si="31"/>
        <v>0</v>
      </c>
      <c r="AB231" s="44">
        <f>VLOOKUP($A231,'1v -ostali'!$A$14:AD$517,AB$3,FALSE)/12</f>
        <v>0</v>
      </c>
      <c r="AC231" s="44">
        <f>VLOOKUP($A231,'1v -ostali'!$A$14:AD$517,AC$3,FALSE)</f>
        <v>0</v>
      </c>
      <c r="AD231" s="44">
        <f>VLOOKUP($A231,'1v -ostali'!$A$14:AD$517,AD$3,FALSE)</f>
        <v>0</v>
      </c>
      <c r="AE231" s="44">
        <f>VLOOKUP($A231,'1v -ostali'!$A$14:AD$517,AE$3,FALSE)</f>
        <v>0</v>
      </c>
      <c r="AF231" s="44">
        <f t="shared" si="32"/>
        <v>0</v>
      </c>
      <c r="AG231" s="44">
        <f>VLOOKUP($A231,'1v -ostali'!$A$14:AD$517,AG$3,FALSE)/12</f>
        <v>0</v>
      </c>
      <c r="AH231" s="44">
        <f>VLOOKUP($A231,'1v -ostali'!$A$14:AD$517,AH$3,FALSE)</f>
        <v>0</v>
      </c>
      <c r="AI231" s="44">
        <f t="shared" si="33"/>
        <v>0</v>
      </c>
      <c r="AJ231" s="44">
        <f t="shared" si="34"/>
        <v>0</v>
      </c>
      <c r="AK231" s="44">
        <f>+IFERROR(AI231*(100+'1v -ostali'!$C$6)/100,"")</f>
        <v>0</v>
      </c>
      <c r="AL231" s="44">
        <f>+IFERROR(AJ231*(100+'1v -ostali'!$C$6)/100,"")</f>
        <v>0</v>
      </c>
    </row>
    <row r="232" spans="1:38">
      <c r="A232">
        <f>+IF(MAX(A$5:A231)+1&lt;=A$1,A231+1,0)</f>
        <v>0</v>
      </c>
      <c r="B232" s="249">
        <f t="shared" si="27"/>
        <v>0</v>
      </c>
      <c r="C232">
        <f t="shared" si="28"/>
        <v>0</v>
      </c>
      <c r="D232" s="419">
        <f t="shared" si="29"/>
        <v>0</v>
      </c>
      <c r="E232">
        <f>IF(A232=0,0,+VLOOKUP($A232,'1v -ostali'!$A$14:$R$517,E$3,FALSE))</f>
        <v>0</v>
      </c>
      <c r="G232">
        <f>+VLOOKUP($A232,'1v -ostali'!$A$14:$R$517,G$3,FALSE)</f>
        <v>0</v>
      </c>
      <c r="H232">
        <f>+VLOOKUP($A232,'1v -ostali'!$A$14:$R$517,H$3,FALSE)</f>
        <v>0</v>
      </c>
      <c r="I232">
        <f>+VLOOKUP($A232,'1v -ostali'!$A$14:R$517,I$3,FALSE)</f>
        <v>0</v>
      </c>
      <c r="J232">
        <f>+VLOOKUP($A232,'1v -ostali'!$A$14:R$517,J$3,FALSE)</f>
        <v>0</v>
      </c>
      <c r="K232">
        <f>+VLOOKUP($A232,'1v -ostali'!$A$14:R$517,K$3,FALSE)</f>
        <v>0</v>
      </c>
      <c r="L232" t="str">
        <f>+IF(K232&gt;0,VLOOKUP($A232,'1v -ostali'!$A$14:R$517,L$3,FALSE),"")</f>
        <v/>
      </c>
      <c r="M232" t="str">
        <f>+IF(K232&gt;0,VLOOKUP($A232,'1v -ostali'!$A$14:R$517,M$3,FALSE),"")</f>
        <v/>
      </c>
      <c r="N232">
        <f>+VLOOKUP($A232,'1v -ostali'!$A$14:R$517,K$3,FALSE)</f>
        <v>0</v>
      </c>
      <c r="O232">
        <f>IF(K232&gt;0,"",VLOOKUP($A232,'1v -ostali'!$A$14:R$517,O$3,FALSE))</f>
        <v>0</v>
      </c>
      <c r="P232">
        <f>IF(K232&gt;0,"",VLOOKUP($A232,'1v -ostali'!$A$14:R$517,P$3,FALSE))</f>
        <v>0</v>
      </c>
      <c r="T232" s="44">
        <f>VLOOKUP($A232,'1v -ostali'!$A$14:AD$517,T$3,FALSE)</f>
        <v>0</v>
      </c>
      <c r="U232" s="44">
        <f>VLOOKUP($A232,'1v -ostali'!$A$14:AD$517,U$3,FALSE)</f>
        <v>0</v>
      </c>
      <c r="V232" s="44">
        <f t="shared" si="30"/>
        <v>0</v>
      </c>
      <c r="W232" s="44">
        <f>VLOOKUP($A232,'1v -ostali'!$A$14:AD$517,W$3,FALSE)/12</f>
        <v>0</v>
      </c>
      <c r="X232" s="44">
        <f>VLOOKUP($A232,'1v -ostali'!$A$14:AD$517,X$3,FALSE)</f>
        <v>0</v>
      </c>
      <c r="Y232" s="44">
        <f>VLOOKUP($A232,'1v -ostali'!$A$14:AD$517,Y$3,FALSE)</f>
        <v>0</v>
      </c>
      <c r="Z232" s="44">
        <f>VLOOKUP($A232,'1v -ostali'!$A$14:AD$517,Z$3,FALSE)</f>
        <v>0</v>
      </c>
      <c r="AA232" s="44">
        <f t="shared" si="31"/>
        <v>0</v>
      </c>
      <c r="AB232" s="44">
        <f>VLOOKUP($A232,'1v -ostali'!$A$14:AD$517,AB$3,FALSE)/12</f>
        <v>0</v>
      </c>
      <c r="AC232" s="44">
        <f>VLOOKUP($A232,'1v -ostali'!$A$14:AD$517,AC$3,FALSE)</f>
        <v>0</v>
      </c>
      <c r="AD232" s="44">
        <f>VLOOKUP($A232,'1v -ostali'!$A$14:AD$517,AD$3,FALSE)</f>
        <v>0</v>
      </c>
      <c r="AE232" s="44">
        <f>VLOOKUP($A232,'1v -ostali'!$A$14:AD$517,AE$3,FALSE)</f>
        <v>0</v>
      </c>
      <c r="AF232" s="44">
        <f t="shared" si="32"/>
        <v>0</v>
      </c>
      <c r="AG232" s="44">
        <f>VLOOKUP($A232,'1v -ostali'!$A$14:AD$517,AG$3,FALSE)/12</f>
        <v>0</v>
      </c>
      <c r="AH232" s="44">
        <f>VLOOKUP($A232,'1v -ostali'!$A$14:AD$517,AH$3,FALSE)</f>
        <v>0</v>
      </c>
      <c r="AI232" s="44">
        <f t="shared" si="33"/>
        <v>0</v>
      </c>
      <c r="AJ232" s="44">
        <f t="shared" si="34"/>
        <v>0</v>
      </c>
      <c r="AK232" s="44">
        <f>+IFERROR(AI232*(100+'1v -ostali'!$C$6)/100,"")</f>
        <v>0</v>
      </c>
      <c r="AL232" s="44">
        <f>+IFERROR(AJ232*(100+'1v -ostali'!$C$6)/100,"")</f>
        <v>0</v>
      </c>
    </row>
    <row r="233" spans="1:38">
      <c r="A233">
        <f>+IF(MAX(A$5:A232)+1&lt;=A$1,A232+1,0)</f>
        <v>0</v>
      </c>
      <c r="B233" s="249">
        <f t="shared" si="27"/>
        <v>0</v>
      </c>
      <c r="C233">
        <f t="shared" si="28"/>
        <v>0</v>
      </c>
      <c r="D233" s="419">
        <f t="shared" si="29"/>
        <v>0</v>
      </c>
      <c r="E233">
        <f>IF(A233=0,0,+VLOOKUP($A233,'1v -ostali'!$A$14:$R$517,E$3,FALSE))</f>
        <v>0</v>
      </c>
      <c r="G233">
        <f>+VLOOKUP($A233,'1v -ostali'!$A$14:$R$517,G$3,FALSE)</f>
        <v>0</v>
      </c>
      <c r="H233">
        <f>+VLOOKUP($A233,'1v -ostali'!$A$14:$R$517,H$3,FALSE)</f>
        <v>0</v>
      </c>
      <c r="I233">
        <f>+VLOOKUP($A233,'1v -ostali'!$A$14:R$517,I$3,FALSE)</f>
        <v>0</v>
      </c>
      <c r="J233">
        <f>+VLOOKUP($A233,'1v -ostali'!$A$14:R$517,J$3,FALSE)</f>
        <v>0</v>
      </c>
      <c r="K233">
        <f>+VLOOKUP($A233,'1v -ostali'!$A$14:R$517,K$3,FALSE)</f>
        <v>0</v>
      </c>
      <c r="L233" t="str">
        <f>+IF(K233&gt;0,VLOOKUP($A233,'1v -ostali'!$A$14:R$517,L$3,FALSE),"")</f>
        <v/>
      </c>
      <c r="M233" t="str">
        <f>+IF(K233&gt;0,VLOOKUP($A233,'1v -ostali'!$A$14:R$517,M$3,FALSE),"")</f>
        <v/>
      </c>
      <c r="N233">
        <f>+VLOOKUP($A233,'1v -ostali'!$A$14:R$517,K$3,FALSE)</f>
        <v>0</v>
      </c>
      <c r="O233">
        <f>IF(K233&gt;0,"",VLOOKUP($A233,'1v -ostali'!$A$14:R$517,O$3,FALSE))</f>
        <v>0</v>
      </c>
      <c r="P233">
        <f>IF(K233&gt;0,"",VLOOKUP($A233,'1v -ostali'!$A$14:R$517,P$3,FALSE))</f>
        <v>0</v>
      </c>
      <c r="T233" s="44">
        <f>VLOOKUP($A233,'1v -ostali'!$A$14:AD$517,T$3,FALSE)</f>
        <v>0</v>
      </c>
      <c r="U233" s="44">
        <f>VLOOKUP($A233,'1v -ostali'!$A$14:AD$517,U$3,FALSE)</f>
        <v>0</v>
      </c>
      <c r="V233" s="44">
        <f t="shared" si="30"/>
        <v>0</v>
      </c>
      <c r="W233" s="44">
        <f>VLOOKUP($A233,'1v -ostali'!$A$14:AD$517,W$3,FALSE)/12</f>
        <v>0</v>
      </c>
      <c r="X233" s="44">
        <f>VLOOKUP($A233,'1v -ostali'!$A$14:AD$517,X$3,FALSE)</f>
        <v>0</v>
      </c>
      <c r="Y233" s="44">
        <f>VLOOKUP($A233,'1v -ostali'!$A$14:AD$517,Y$3,FALSE)</f>
        <v>0</v>
      </c>
      <c r="Z233" s="44">
        <f>VLOOKUP($A233,'1v -ostali'!$A$14:AD$517,Z$3,FALSE)</f>
        <v>0</v>
      </c>
      <c r="AA233" s="44">
        <f t="shared" si="31"/>
        <v>0</v>
      </c>
      <c r="AB233" s="44">
        <f>VLOOKUP($A233,'1v -ostali'!$A$14:AD$517,AB$3,FALSE)/12</f>
        <v>0</v>
      </c>
      <c r="AC233" s="44">
        <f>VLOOKUP($A233,'1v -ostali'!$A$14:AD$517,AC$3,FALSE)</f>
        <v>0</v>
      </c>
      <c r="AD233" s="44">
        <f>VLOOKUP($A233,'1v -ostali'!$A$14:AD$517,AD$3,FALSE)</f>
        <v>0</v>
      </c>
      <c r="AE233" s="44">
        <f>VLOOKUP($A233,'1v -ostali'!$A$14:AD$517,AE$3,FALSE)</f>
        <v>0</v>
      </c>
      <c r="AF233" s="44">
        <f t="shared" si="32"/>
        <v>0</v>
      </c>
      <c r="AG233" s="44">
        <f>VLOOKUP($A233,'1v -ostali'!$A$14:AD$517,AG$3,FALSE)/12</f>
        <v>0</v>
      </c>
      <c r="AH233" s="44">
        <f>VLOOKUP($A233,'1v -ostali'!$A$14:AD$517,AH$3,FALSE)</f>
        <v>0</v>
      </c>
      <c r="AI233" s="44">
        <f t="shared" si="33"/>
        <v>0</v>
      </c>
      <c r="AJ233" s="44">
        <f t="shared" si="34"/>
        <v>0</v>
      </c>
      <c r="AK233" s="44">
        <f>+IFERROR(AI233*(100+'1v -ostali'!$C$6)/100,"")</f>
        <v>0</v>
      </c>
      <c r="AL233" s="44">
        <f>+IFERROR(AJ233*(100+'1v -ostali'!$C$6)/100,"")</f>
        <v>0</v>
      </c>
    </row>
    <row r="234" spans="1:38">
      <c r="A234">
        <f>+IF(MAX(A$5:A233)+1&lt;=A$1,A233+1,0)</f>
        <v>0</v>
      </c>
      <c r="B234" s="249">
        <f t="shared" si="27"/>
        <v>0</v>
      </c>
      <c r="C234">
        <f t="shared" si="28"/>
        <v>0</v>
      </c>
      <c r="D234" s="419">
        <f t="shared" si="29"/>
        <v>0</v>
      </c>
      <c r="E234">
        <f>IF(A234=0,0,+VLOOKUP($A234,'1v -ostali'!$A$14:$R$517,E$3,FALSE))</f>
        <v>0</v>
      </c>
      <c r="G234">
        <f>+VLOOKUP($A234,'1v -ostali'!$A$14:$R$517,G$3,FALSE)</f>
        <v>0</v>
      </c>
      <c r="H234">
        <f>+VLOOKUP($A234,'1v -ostali'!$A$14:$R$517,H$3,FALSE)</f>
        <v>0</v>
      </c>
      <c r="I234">
        <f>+VLOOKUP($A234,'1v -ostali'!$A$14:R$517,I$3,FALSE)</f>
        <v>0</v>
      </c>
      <c r="J234">
        <f>+VLOOKUP($A234,'1v -ostali'!$A$14:R$517,J$3,FALSE)</f>
        <v>0</v>
      </c>
      <c r="K234">
        <f>+VLOOKUP($A234,'1v -ostali'!$A$14:R$517,K$3,FALSE)</f>
        <v>0</v>
      </c>
      <c r="L234" t="str">
        <f>+IF(K234&gt;0,VLOOKUP($A234,'1v -ostali'!$A$14:R$517,L$3,FALSE),"")</f>
        <v/>
      </c>
      <c r="M234" t="str">
        <f>+IF(K234&gt;0,VLOOKUP($A234,'1v -ostali'!$A$14:R$517,M$3,FALSE),"")</f>
        <v/>
      </c>
      <c r="N234">
        <f>+VLOOKUP($A234,'1v -ostali'!$A$14:R$517,K$3,FALSE)</f>
        <v>0</v>
      </c>
      <c r="O234">
        <f>IF(K234&gt;0,"",VLOOKUP($A234,'1v -ostali'!$A$14:R$517,O$3,FALSE))</f>
        <v>0</v>
      </c>
      <c r="P234">
        <f>IF(K234&gt;0,"",VLOOKUP($A234,'1v -ostali'!$A$14:R$517,P$3,FALSE))</f>
        <v>0</v>
      </c>
      <c r="T234" s="44">
        <f>VLOOKUP($A234,'1v -ostali'!$A$14:AD$517,T$3,FALSE)</f>
        <v>0</v>
      </c>
      <c r="U234" s="44">
        <f>VLOOKUP($A234,'1v -ostali'!$A$14:AD$517,U$3,FALSE)</f>
        <v>0</v>
      </c>
      <c r="V234" s="44">
        <f t="shared" si="30"/>
        <v>0</v>
      </c>
      <c r="W234" s="44">
        <f>VLOOKUP($A234,'1v -ostali'!$A$14:AD$517,W$3,FALSE)/12</f>
        <v>0</v>
      </c>
      <c r="X234" s="44">
        <f>VLOOKUP($A234,'1v -ostali'!$A$14:AD$517,X$3,FALSE)</f>
        <v>0</v>
      </c>
      <c r="Y234" s="44">
        <f>VLOOKUP($A234,'1v -ostali'!$A$14:AD$517,Y$3,FALSE)</f>
        <v>0</v>
      </c>
      <c r="Z234" s="44">
        <f>VLOOKUP($A234,'1v -ostali'!$A$14:AD$517,Z$3,FALSE)</f>
        <v>0</v>
      </c>
      <c r="AA234" s="44">
        <f t="shared" si="31"/>
        <v>0</v>
      </c>
      <c r="AB234" s="44">
        <f>VLOOKUP($A234,'1v -ostali'!$A$14:AD$517,AB$3,FALSE)/12</f>
        <v>0</v>
      </c>
      <c r="AC234" s="44">
        <f>VLOOKUP($A234,'1v -ostali'!$A$14:AD$517,AC$3,FALSE)</f>
        <v>0</v>
      </c>
      <c r="AD234" s="44">
        <f>VLOOKUP($A234,'1v -ostali'!$A$14:AD$517,AD$3,FALSE)</f>
        <v>0</v>
      </c>
      <c r="AE234" s="44">
        <f>VLOOKUP($A234,'1v -ostali'!$A$14:AD$517,AE$3,FALSE)</f>
        <v>0</v>
      </c>
      <c r="AF234" s="44">
        <f t="shared" si="32"/>
        <v>0</v>
      </c>
      <c r="AG234" s="44">
        <f>VLOOKUP($A234,'1v -ostali'!$A$14:AD$517,AG$3,FALSE)/12</f>
        <v>0</v>
      </c>
      <c r="AH234" s="44">
        <f>VLOOKUP($A234,'1v -ostali'!$A$14:AD$517,AH$3,FALSE)</f>
        <v>0</v>
      </c>
      <c r="AI234" s="44">
        <f t="shared" si="33"/>
        <v>0</v>
      </c>
      <c r="AJ234" s="44">
        <f t="shared" si="34"/>
        <v>0</v>
      </c>
      <c r="AK234" s="44">
        <f>+IFERROR(AI234*(100+'1v -ostali'!$C$6)/100,"")</f>
        <v>0</v>
      </c>
      <c r="AL234" s="44">
        <f>+IFERROR(AJ234*(100+'1v -ostali'!$C$6)/100,"")</f>
        <v>0</v>
      </c>
    </row>
    <row r="235" spans="1:38">
      <c r="A235">
        <f>+IF(MAX(A$5:A234)+1&lt;=A$1,A234+1,0)</f>
        <v>0</v>
      </c>
      <c r="B235" s="249">
        <f t="shared" si="27"/>
        <v>0</v>
      </c>
      <c r="C235">
        <f t="shared" si="28"/>
        <v>0</v>
      </c>
      <c r="D235" s="419">
        <f t="shared" si="29"/>
        <v>0</v>
      </c>
      <c r="E235">
        <f>IF(A235=0,0,+VLOOKUP($A235,'1v -ostali'!$A$14:$R$517,E$3,FALSE))</f>
        <v>0</v>
      </c>
      <c r="G235">
        <f>+VLOOKUP($A235,'1v -ostali'!$A$14:$R$517,G$3,FALSE)</f>
        <v>0</v>
      </c>
      <c r="H235">
        <f>+VLOOKUP($A235,'1v -ostali'!$A$14:$R$517,H$3,FALSE)</f>
        <v>0</v>
      </c>
      <c r="I235">
        <f>+VLOOKUP($A235,'1v -ostali'!$A$14:R$517,I$3,FALSE)</f>
        <v>0</v>
      </c>
      <c r="J235">
        <f>+VLOOKUP($A235,'1v -ostali'!$A$14:R$517,J$3,FALSE)</f>
        <v>0</v>
      </c>
      <c r="K235">
        <f>+VLOOKUP($A235,'1v -ostali'!$A$14:R$517,K$3,FALSE)</f>
        <v>0</v>
      </c>
      <c r="L235" t="str">
        <f>+IF(K235&gt;0,VLOOKUP($A235,'1v -ostali'!$A$14:R$517,L$3,FALSE),"")</f>
        <v/>
      </c>
      <c r="M235" t="str">
        <f>+IF(K235&gt;0,VLOOKUP($A235,'1v -ostali'!$A$14:R$517,M$3,FALSE),"")</f>
        <v/>
      </c>
      <c r="N235">
        <f>+VLOOKUP($A235,'1v -ostali'!$A$14:R$517,K$3,FALSE)</f>
        <v>0</v>
      </c>
      <c r="O235">
        <f>IF(K235&gt;0,"",VLOOKUP($A235,'1v -ostali'!$A$14:R$517,O$3,FALSE))</f>
        <v>0</v>
      </c>
      <c r="P235">
        <f>IF(K235&gt;0,"",VLOOKUP($A235,'1v -ostali'!$A$14:R$517,P$3,FALSE))</f>
        <v>0</v>
      </c>
      <c r="T235" s="44">
        <f>VLOOKUP($A235,'1v -ostali'!$A$14:AD$517,T$3,FALSE)</f>
        <v>0</v>
      </c>
      <c r="U235" s="44">
        <f>VLOOKUP($A235,'1v -ostali'!$A$14:AD$517,U$3,FALSE)</f>
        <v>0</v>
      </c>
      <c r="V235" s="44">
        <f t="shared" si="30"/>
        <v>0</v>
      </c>
      <c r="W235" s="44">
        <f>VLOOKUP($A235,'1v -ostali'!$A$14:AD$517,W$3,FALSE)/12</f>
        <v>0</v>
      </c>
      <c r="X235" s="44">
        <f>VLOOKUP($A235,'1v -ostali'!$A$14:AD$517,X$3,FALSE)</f>
        <v>0</v>
      </c>
      <c r="Y235" s="44">
        <f>VLOOKUP($A235,'1v -ostali'!$A$14:AD$517,Y$3,FALSE)</f>
        <v>0</v>
      </c>
      <c r="Z235" s="44">
        <f>VLOOKUP($A235,'1v -ostali'!$A$14:AD$517,Z$3,FALSE)</f>
        <v>0</v>
      </c>
      <c r="AA235" s="44">
        <f t="shared" si="31"/>
        <v>0</v>
      </c>
      <c r="AB235" s="44">
        <f>VLOOKUP($A235,'1v -ostali'!$A$14:AD$517,AB$3,FALSE)/12</f>
        <v>0</v>
      </c>
      <c r="AC235" s="44">
        <f>VLOOKUP($A235,'1v -ostali'!$A$14:AD$517,AC$3,FALSE)</f>
        <v>0</v>
      </c>
      <c r="AD235" s="44">
        <f>VLOOKUP($A235,'1v -ostali'!$A$14:AD$517,AD$3,FALSE)</f>
        <v>0</v>
      </c>
      <c r="AE235" s="44">
        <f>VLOOKUP($A235,'1v -ostali'!$A$14:AD$517,AE$3,FALSE)</f>
        <v>0</v>
      </c>
      <c r="AF235" s="44">
        <f t="shared" si="32"/>
        <v>0</v>
      </c>
      <c r="AG235" s="44">
        <f>VLOOKUP($A235,'1v -ostali'!$A$14:AD$517,AG$3,FALSE)/12</f>
        <v>0</v>
      </c>
      <c r="AH235" s="44">
        <f>VLOOKUP($A235,'1v -ostali'!$A$14:AD$517,AH$3,FALSE)</f>
        <v>0</v>
      </c>
      <c r="AI235" s="44">
        <f t="shared" si="33"/>
        <v>0</v>
      </c>
      <c r="AJ235" s="44">
        <f t="shared" si="34"/>
        <v>0</v>
      </c>
      <c r="AK235" s="44">
        <f>+IFERROR(AI235*(100+'1v -ostali'!$C$6)/100,"")</f>
        <v>0</v>
      </c>
      <c r="AL235" s="44">
        <f>+IFERROR(AJ235*(100+'1v -ostali'!$C$6)/100,"")</f>
        <v>0</v>
      </c>
    </row>
    <row r="236" spans="1:38">
      <c r="A236">
        <f>+IF(MAX(A$5:A235)+1&lt;=A$1,A235+1,0)</f>
        <v>0</v>
      </c>
      <c r="B236" s="249">
        <f t="shared" si="27"/>
        <v>0</v>
      </c>
      <c r="C236">
        <f t="shared" si="28"/>
        <v>0</v>
      </c>
      <c r="D236" s="419">
        <f t="shared" si="29"/>
        <v>0</v>
      </c>
      <c r="E236">
        <f>IF(A236=0,0,+VLOOKUP($A236,'1v -ostali'!$A$14:$R$517,E$3,FALSE))</f>
        <v>0</v>
      </c>
      <c r="G236">
        <f>+VLOOKUP($A236,'1v -ostali'!$A$14:$R$517,G$3,FALSE)</f>
        <v>0</v>
      </c>
      <c r="H236">
        <f>+VLOOKUP($A236,'1v -ostali'!$A$14:$R$517,H$3,FALSE)</f>
        <v>0</v>
      </c>
      <c r="I236">
        <f>+VLOOKUP($A236,'1v -ostali'!$A$14:R$517,I$3,FALSE)</f>
        <v>0</v>
      </c>
      <c r="J236">
        <f>+VLOOKUP($A236,'1v -ostali'!$A$14:R$517,J$3,FALSE)</f>
        <v>0</v>
      </c>
      <c r="K236">
        <f>+VLOOKUP($A236,'1v -ostali'!$A$14:R$517,K$3,FALSE)</f>
        <v>0</v>
      </c>
      <c r="L236" t="str">
        <f>+IF(K236&gt;0,VLOOKUP($A236,'1v -ostali'!$A$14:R$517,L$3,FALSE),"")</f>
        <v/>
      </c>
      <c r="M236" t="str">
        <f>+IF(K236&gt;0,VLOOKUP($A236,'1v -ostali'!$A$14:R$517,M$3,FALSE),"")</f>
        <v/>
      </c>
      <c r="N236">
        <f>+VLOOKUP($A236,'1v -ostali'!$A$14:R$517,K$3,FALSE)</f>
        <v>0</v>
      </c>
      <c r="O236">
        <f>IF(K236&gt;0,"",VLOOKUP($A236,'1v -ostali'!$A$14:R$517,O$3,FALSE))</f>
        <v>0</v>
      </c>
      <c r="P236">
        <f>IF(K236&gt;0,"",VLOOKUP($A236,'1v -ostali'!$A$14:R$517,P$3,FALSE))</f>
        <v>0</v>
      </c>
      <c r="T236" s="44">
        <f>VLOOKUP($A236,'1v -ostali'!$A$14:AD$517,T$3,FALSE)</f>
        <v>0</v>
      </c>
      <c r="U236" s="44">
        <f>VLOOKUP($A236,'1v -ostali'!$A$14:AD$517,U$3,FALSE)</f>
        <v>0</v>
      </c>
      <c r="V236" s="44">
        <f t="shared" si="30"/>
        <v>0</v>
      </c>
      <c r="W236" s="44">
        <f>VLOOKUP($A236,'1v -ostali'!$A$14:AD$517,W$3,FALSE)/12</f>
        <v>0</v>
      </c>
      <c r="X236" s="44">
        <f>VLOOKUP($A236,'1v -ostali'!$A$14:AD$517,X$3,FALSE)</f>
        <v>0</v>
      </c>
      <c r="Y236" s="44">
        <f>VLOOKUP($A236,'1v -ostali'!$A$14:AD$517,Y$3,FALSE)</f>
        <v>0</v>
      </c>
      <c r="Z236" s="44">
        <f>VLOOKUP($A236,'1v -ostali'!$A$14:AD$517,Z$3,FALSE)</f>
        <v>0</v>
      </c>
      <c r="AA236" s="44">
        <f t="shared" si="31"/>
        <v>0</v>
      </c>
      <c r="AB236" s="44">
        <f>VLOOKUP($A236,'1v -ostali'!$A$14:AD$517,AB$3,FALSE)/12</f>
        <v>0</v>
      </c>
      <c r="AC236" s="44">
        <f>VLOOKUP($A236,'1v -ostali'!$A$14:AD$517,AC$3,FALSE)</f>
        <v>0</v>
      </c>
      <c r="AD236" s="44">
        <f>VLOOKUP($A236,'1v -ostali'!$A$14:AD$517,AD$3,FALSE)</f>
        <v>0</v>
      </c>
      <c r="AE236" s="44">
        <f>VLOOKUP($A236,'1v -ostali'!$A$14:AD$517,AE$3,FALSE)</f>
        <v>0</v>
      </c>
      <c r="AF236" s="44">
        <f t="shared" si="32"/>
        <v>0</v>
      </c>
      <c r="AG236" s="44">
        <f>VLOOKUP($A236,'1v -ostali'!$A$14:AD$517,AG$3,FALSE)/12</f>
        <v>0</v>
      </c>
      <c r="AH236" s="44">
        <f>VLOOKUP($A236,'1v -ostali'!$A$14:AD$517,AH$3,FALSE)</f>
        <v>0</v>
      </c>
      <c r="AI236" s="44">
        <f t="shared" si="33"/>
        <v>0</v>
      </c>
      <c r="AJ236" s="44">
        <f t="shared" si="34"/>
        <v>0</v>
      </c>
      <c r="AK236" s="44">
        <f>+IFERROR(AI236*(100+'1v -ostali'!$C$6)/100,"")</f>
        <v>0</v>
      </c>
      <c r="AL236" s="44">
        <f>+IFERROR(AJ236*(100+'1v -ostali'!$C$6)/100,"")</f>
        <v>0</v>
      </c>
    </row>
    <row r="237" spans="1:38">
      <c r="A237">
        <f>+IF(MAX(A$5:A236)+1&lt;=A$1,A236+1,0)</f>
        <v>0</v>
      </c>
      <c r="B237" s="249">
        <f t="shared" si="27"/>
        <v>0</v>
      </c>
      <c r="C237">
        <f t="shared" si="28"/>
        <v>0</v>
      </c>
      <c r="D237" s="419">
        <f t="shared" si="29"/>
        <v>0</v>
      </c>
      <c r="E237">
        <f>IF(A237=0,0,+VLOOKUP($A237,'1v -ostali'!$A$14:$R$517,E$3,FALSE))</f>
        <v>0</v>
      </c>
      <c r="G237">
        <f>+VLOOKUP($A237,'1v -ostali'!$A$14:$R$517,G$3,FALSE)</f>
        <v>0</v>
      </c>
      <c r="H237">
        <f>+VLOOKUP($A237,'1v -ostali'!$A$14:$R$517,H$3,FALSE)</f>
        <v>0</v>
      </c>
      <c r="I237">
        <f>+VLOOKUP($A237,'1v -ostali'!$A$14:R$517,I$3,FALSE)</f>
        <v>0</v>
      </c>
      <c r="J237">
        <f>+VLOOKUP($A237,'1v -ostali'!$A$14:R$517,J$3,FALSE)</f>
        <v>0</v>
      </c>
      <c r="K237">
        <f>+VLOOKUP($A237,'1v -ostali'!$A$14:R$517,K$3,FALSE)</f>
        <v>0</v>
      </c>
      <c r="L237" t="str">
        <f>+IF(K237&gt;0,VLOOKUP($A237,'1v -ostali'!$A$14:R$517,L$3,FALSE),"")</f>
        <v/>
      </c>
      <c r="M237" t="str">
        <f>+IF(K237&gt;0,VLOOKUP($A237,'1v -ostali'!$A$14:R$517,M$3,FALSE),"")</f>
        <v/>
      </c>
      <c r="N237">
        <f>+VLOOKUP($A237,'1v -ostali'!$A$14:R$517,K$3,FALSE)</f>
        <v>0</v>
      </c>
      <c r="O237">
        <f>IF(K237&gt;0,"",VLOOKUP($A237,'1v -ostali'!$A$14:R$517,O$3,FALSE))</f>
        <v>0</v>
      </c>
      <c r="P237">
        <f>IF(K237&gt;0,"",VLOOKUP($A237,'1v -ostali'!$A$14:R$517,P$3,FALSE))</f>
        <v>0</v>
      </c>
      <c r="T237" s="44">
        <f>VLOOKUP($A237,'1v -ostali'!$A$14:AD$517,T$3,FALSE)</f>
        <v>0</v>
      </c>
      <c r="U237" s="44">
        <f>VLOOKUP($A237,'1v -ostali'!$A$14:AD$517,U$3,FALSE)</f>
        <v>0</v>
      </c>
      <c r="V237" s="44">
        <f t="shared" si="30"/>
        <v>0</v>
      </c>
      <c r="W237" s="44">
        <f>VLOOKUP($A237,'1v -ostali'!$A$14:AD$517,W$3,FALSE)/12</f>
        <v>0</v>
      </c>
      <c r="X237" s="44">
        <f>VLOOKUP($A237,'1v -ostali'!$A$14:AD$517,X$3,FALSE)</f>
        <v>0</v>
      </c>
      <c r="Y237" s="44">
        <f>VLOOKUP($A237,'1v -ostali'!$A$14:AD$517,Y$3,FALSE)</f>
        <v>0</v>
      </c>
      <c r="Z237" s="44">
        <f>VLOOKUP($A237,'1v -ostali'!$A$14:AD$517,Z$3,FALSE)</f>
        <v>0</v>
      </c>
      <c r="AA237" s="44">
        <f t="shared" si="31"/>
        <v>0</v>
      </c>
      <c r="AB237" s="44">
        <f>VLOOKUP($A237,'1v -ostali'!$A$14:AD$517,AB$3,FALSE)/12</f>
        <v>0</v>
      </c>
      <c r="AC237" s="44">
        <f>VLOOKUP($A237,'1v -ostali'!$A$14:AD$517,AC$3,FALSE)</f>
        <v>0</v>
      </c>
      <c r="AD237" s="44">
        <f>VLOOKUP($A237,'1v -ostali'!$A$14:AD$517,AD$3,FALSE)</f>
        <v>0</v>
      </c>
      <c r="AE237" s="44">
        <f>VLOOKUP($A237,'1v -ostali'!$A$14:AD$517,AE$3,FALSE)</f>
        <v>0</v>
      </c>
      <c r="AF237" s="44">
        <f t="shared" si="32"/>
        <v>0</v>
      </c>
      <c r="AG237" s="44">
        <f>VLOOKUP($A237,'1v -ostali'!$A$14:AD$517,AG$3,FALSE)/12</f>
        <v>0</v>
      </c>
      <c r="AH237" s="44">
        <f>VLOOKUP($A237,'1v -ostali'!$A$14:AD$517,AH$3,FALSE)</f>
        <v>0</v>
      </c>
      <c r="AI237" s="44">
        <f t="shared" si="33"/>
        <v>0</v>
      </c>
      <c r="AJ237" s="44">
        <f t="shared" si="34"/>
        <v>0</v>
      </c>
      <c r="AK237" s="44">
        <f>+IFERROR(AI237*(100+'1v -ostali'!$C$6)/100,"")</f>
        <v>0</v>
      </c>
      <c r="AL237" s="44">
        <f>+IFERROR(AJ237*(100+'1v -ostali'!$C$6)/100,"")</f>
        <v>0</v>
      </c>
    </row>
    <row r="238" spans="1:38">
      <c r="A238">
        <f>+IF(MAX(A$5:A237)+1&lt;=A$1,A237+1,0)</f>
        <v>0</v>
      </c>
      <c r="B238" s="249">
        <f t="shared" si="27"/>
        <v>0</v>
      </c>
      <c r="C238">
        <f t="shared" si="28"/>
        <v>0</v>
      </c>
      <c r="D238" s="419">
        <f t="shared" si="29"/>
        <v>0</v>
      </c>
      <c r="E238">
        <f>IF(A238=0,0,+VLOOKUP($A238,'1v -ostali'!$A$14:$R$517,E$3,FALSE))</f>
        <v>0</v>
      </c>
      <c r="G238">
        <f>+VLOOKUP($A238,'1v -ostali'!$A$14:$R$517,G$3,FALSE)</f>
        <v>0</v>
      </c>
      <c r="H238">
        <f>+VLOOKUP($A238,'1v -ostali'!$A$14:$R$517,H$3,FALSE)</f>
        <v>0</v>
      </c>
      <c r="I238">
        <f>+VLOOKUP($A238,'1v -ostali'!$A$14:R$517,I$3,FALSE)</f>
        <v>0</v>
      </c>
      <c r="J238">
        <f>+VLOOKUP($A238,'1v -ostali'!$A$14:R$517,J$3,FALSE)</f>
        <v>0</v>
      </c>
      <c r="K238">
        <f>+VLOOKUP($A238,'1v -ostali'!$A$14:R$517,K$3,FALSE)</f>
        <v>0</v>
      </c>
      <c r="L238" t="str">
        <f>+IF(K238&gt;0,VLOOKUP($A238,'1v -ostali'!$A$14:R$517,L$3,FALSE),"")</f>
        <v/>
      </c>
      <c r="M238" t="str">
        <f>+IF(K238&gt;0,VLOOKUP($A238,'1v -ostali'!$A$14:R$517,M$3,FALSE),"")</f>
        <v/>
      </c>
      <c r="N238">
        <f>+VLOOKUP($A238,'1v -ostali'!$A$14:R$517,K$3,FALSE)</f>
        <v>0</v>
      </c>
      <c r="O238">
        <f>IF(K238&gt;0,"",VLOOKUP($A238,'1v -ostali'!$A$14:R$517,O$3,FALSE))</f>
        <v>0</v>
      </c>
      <c r="P238">
        <f>IF(K238&gt;0,"",VLOOKUP($A238,'1v -ostali'!$A$14:R$517,P$3,FALSE))</f>
        <v>0</v>
      </c>
      <c r="T238" s="44">
        <f>VLOOKUP($A238,'1v -ostali'!$A$14:AD$517,T$3,FALSE)</f>
        <v>0</v>
      </c>
      <c r="U238" s="44">
        <f>VLOOKUP($A238,'1v -ostali'!$A$14:AD$517,U$3,FALSE)</f>
        <v>0</v>
      </c>
      <c r="V238" s="44">
        <f t="shared" si="30"/>
        <v>0</v>
      </c>
      <c r="W238" s="44">
        <f>VLOOKUP($A238,'1v -ostali'!$A$14:AD$517,W$3,FALSE)/12</f>
        <v>0</v>
      </c>
      <c r="X238" s="44">
        <f>VLOOKUP($A238,'1v -ostali'!$A$14:AD$517,X$3,FALSE)</f>
        <v>0</v>
      </c>
      <c r="Y238" s="44">
        <f>VLOOKUP($A238,'1v -ostali'!$A$14:AD$517,Y$3,FALSE)</f>
        <v>0</v>
      </c>
      <c r="Z238" s="44">
        <f>VLOOKUP($A238,'1v -ostali'!$A$14:AD$517,Z$3,FALSE)</f>
        <v>0</v>
      </c>
      <c r="AA238" s="44">
        <f t="shared" si="31"/>
        <v>0</v>
      </c>
      <c r="AB238" s="44">
        <f>VLOOKUP($A238,'1v -ostali'!$A$14:AD$517,AB$3,FALSE)/12</f>
        <v>0</v>
      </c>
      <c r="AC238" s="44">
        <f>VLOOKUP($A238,'1v -ostali'!$A$14:AD$517,AC$3,FALSE)</f>
        <v>0</v>
      </c>
      <c r="AD238" s="44">
        <f>VLOOKUP($A238,'1v -ostali'!$A$14:AD$517,AD$3,FALSE)</f>
        <v>0</v>
      </c>
      <c r="AE238" s="44">
        <f>VLOOKUP($A238,'1v -ostali'!$A$14:AD$517,AE$3,FALSE)</f>
        <v>0</v>
      </c>
      <c r="AF238" s="44">
        <f t="shared" si="32"/>
        <v>0</v>
      </c>
      <c r="AG238" s="44">
        <f>VLOOKUP($A238,'1v -ostali'!$A$14:AD$517,AG$3,FALSE)/12</f>
        <v>0</v>
      </c>
      <c r="AH238" s="44">
        <f>VLOOKUP($A238,'1v -ostali'!$A$14:AD$517,AH$3,FALSE)</f>
        <v>0</v>
      </c>
      <c r="AI238" s="44">
        <f t="shared" si="33"/>
        <v>0</v>
      </c>
      <c r="AJ238" s="44">
        <f t="shared" si="34"/>
        <v>0</v>
      </c>
      <c r="AK238" s="44">
        <f>+IFERROR(AI238*(100+'1v -ostali'!$C$6)/100,"")</f>
        <v>0</v>
      </c>
      <c r="AL238" s="44">
        <f>+IFERROR(AJ238*(100+'1v -ostali'!$C$6)/100,"")</f>
        <v>0</v>
      </c>
    </row>
    <row r="239" spans="1:38">
      <c r="A239">
        <f>+IF(MAX(A$5:A238)+1&lt;=A$1,A238+1,0)</f>
        <v>0</v>
      </c>
      <c r="B239" s="249">
        <f t="shared" si="27"/>
        <v>0</v>
      </c>
      <c r="C239">
        <f t="shared" si="28"/>
        <v>0</v>
      </c>
      <c r="D239" s="419">
        <f t="shared" si="29"/>
        <v>0</v>
      </c>
      <c r="E239">
        <f>IF(A239=0,0,+VLOOKUP($A239,'1v -ostali'!$A$14:$R$517,E$3,FALSE))</f>
        <v>0</v>
      </c>
      <c r="G239">
        <f>+VLOOKUP($A239,'1v -ostali'!$A$14:$R$517,G$3,FALSE)</f>
        <v>0</v>
      </c>
      <c r="H239">
        <f>+VLOOKUP($A239,'1v -ostali'!$A$14:$R$517,H$3,FALSE)</f>
        <v>0</v>
      </c>
      <c r="I239">
        <f>+VLOOKUP($A239,'1v -ostali'!$A$14:R$517,I$3,FALSE)</f>
        <v>0</v>
      </c>
      <c r="J239">
        <f>+VLOOKUP($A239,'1v -ostali'!$A$14:R$517,J$3,FALSE)</f>
        <v>0</v>
      </c>
      <c r="K239">
        <f>+VLOOKUP($A239,'1v -ostali'!$A$14:R$517,K$3,FALSE)</f>
        <v>0</v>
      </c>
      <c r="L239" t="str">
        <f>+IF(K239&gt;0,VLOOKUP($A239,'1v -ostali'!$A$14:R$517,L$3,FALSE),"")</f>
        <v/>
      </c>
      <c r="M239" t="str">
        <f>+IF(K239&gt;0,VLOOKUP($A239,'1v -ostali'!$A$14:R$517,M$3,FALSE),"")</f>
        <v/>
      </c>
      <c r="N239">
        <f>+VLOOKUP($A239,'1v -ostali'!$A$14:R$517,K$3,FALSE)</f>
        <v>0</v>
      </c>
      <c r="O239">
        <f>IF(K239&gt;0,"",VLOOKUP($A239,'1v -ostali'!$A$14:R$517,O$3,FALSE))</f>
        <v>0</v>
      </c>
      <c r="P239">
        <f>IF(K239&gt;0,"",VLOOKUP($A239,'1v -ostali'!$A$14:R$517,P$3,FALSE))</f>
        <v>0</v>
      </c>
      <c r="T239" s="44">
        <f>VLOOKUP($A239,'1v -ostali'!$A$14:AD$517,T$3,FALSE)</f>
        <v>0</v>
      </c>
      <c r="U239" s="44">
        <f>VLOOKUP($A239,'1v -ostali'!$A$14:AD$517,U$3,FALSE)</f>
        <v>0</v>
      </c>
      <c r="V239" s="44">
        <f t="shared" si="30"/>
        <v>0</v>
      </c>
      <c r="W239" s="44">
        <f>VLOOKUP($A239,'1v -ostali'!$A$14:AD$517,W$3,FALSE)/12</f>
        <v>0</v>
      </c>
      <c r="X239" s="44">
        <f>VLOOKUP($A239,'1v -ostali'!$A$14:AD$517,X$3,FALSE)</f>
        <v>0</v>
      </c>
      <c r="Y239" s="44">
        <f>VLOOKUP($A239,'1v -ostali'!$A$14:AD$517,Y$3,FALSE)</f>
        <v>0</v>
      </c>
      <c r="Z239" s="44">
        <f>VLOOKUP($A239,'1v -ostali'!$A$14:AD$517,Z$3,FALSE)</f>
        <v>0</v>
      </c>
      <c r="AA239" s="44">
        <f t="shared" si="31"/>
        <v>0</v>
      </c>
      <c r="AB239" s="44">
        <f>VLOOKUP($A239,'1v -ostali'!$A$14:AD$517,AB$3,FALSE)/12</f>
        <v>0</v>
      </c>
      <c r="AC239" s="44">
        <f>VLOOKUP($A239,'1v -ostali'!$A$14:AD$517,AC$3,FALSE)</f>
        <v>0</v>
      </c>
      <c r="AD239" s="44">
        <f>VLOOKUP($A239,'1v -ostali'!$A$14:AD$517,AD$3,FALSE)</f>
        <v>0</v>
      </c>
      <c r="AE239" s="44">
        <f>VLOOKUP($A239,'1v -ostali'!$A$14:AD$517,AE$3,FALSE)</f>
        <v>0</v>
      </c>
      <c r="AF239" s="44">
        <f t="shared" si="32"/>
        <v>0</v>
      </c>
      <c r="AG239" s="44">
        <f>VLOOKUP($A239,'1v -ostali'!$A$14:AD$517,AG$3,FALSE)/12</f>
        <v>0</v>
      </c>
      <c r="AH239" s="44">
        <f>VLOOKUP($A239,'1v -ostali'!$A$14:AD$517,AH$3,FALSE)</f>
        <v>0</v>
      </c>
      <c r="AI239" s="44">
        <f t="shared" si="33"/>
        <v>0</v>
      </c>
      <c r="AJ239" s="44">
        <f t="shared" si="34"/>
        <v>0</v>
      </c>
      <c r="AK239" s="44">
        <f>+IFERROR(AI239*(100+'1v -ostali'!$C$6)/100,"")</f>
        <v>0</v>
      </c>
      <c r="AL239" s="44">
        <f>+IFERROR(AJ239*(100+'1v -ostali'!$C$6)/100,"")</f>
        <v>0</v>
      </c>
    </row>
    <row r="240" spans="1:38">
      <c r="A240">
        <f>+IF(MAX(A$5:A239)+1&lt;=A$1,A239+1,0)</f>
        <v>0</v>
      </c>
      <c r="B240" s="249">
        <f t="shared" si="27"/>
        <v>0</v>
      </c>
      <c r="C240">
        <f t="shared" si="28"/>
        <v>0</v>
      </c>
      <c r="D240" s="419">
        <f t="shared" si="29"/>
        <v>0</v>
      </c>
      <c r="E240">
        <f>IF(A240=0,0,+VLOOKUP($A240,'1v -ostali'!$A$14:$R$517,E$3,FALSE))</f>
        <v>0</v>
      </c>
      <c r="G240">
        <f>+VLOOKUP($A240,'1v -ostali'!$A$14:$R$517,G$3,FALSE)</f>
        <v>0</v>
      </c>
      <c r="H240">
        <f>+VLOOKUP($A240,'1v -ostali'!$A$14:$R$517,H$3,FALSE)</f>
        <v>0</v>
      </c>
      <c r="I240">
        <f>+VLOOKUP($A240,'1v -ostali'!$A$14:R$517,I$3,FALSE)</f>
        <v>0</v>
      </c>
      <c r="J240">
        <f>+VLOOKUP($A240,'1v -ostali'!$A$14:R$517,J$3,FALSE)</f>
        <v>0</v>
      </c>
      <c r="K240">
        <f>+VLOOKUP($A240,'1v -ostali'!$A$14:R$517,K$3,FALSE)</f>
        <v>0</v>
      </c>
      <c r="L240" t="str">
        <f>+IF(K240&gt;0,VLOOKUP($A240,'1v -ostali'!$A$14:R$517,L$3,FALSE),"")</f>
        <v/>
      </c>
      <c r="M240" t="str">
        <f>+IF(K240&gt;0,VLOOKUP($A240,'1v -ostali'!$A$14:R$517,M$3,FALSE),"")</f>
        <v/>
      </c>
      <c r="N240">
        <f>+VLOOKUP($A240,'1v -ostali'!$A$14:R$517,K$3,FALSE)</f>
        <v>0</v>
      </c>
      <c r="O240">
        <f>IF(K240&gt;0,"",VLOOKUP($A240,'1v -ostali'!$A$14:R$517,O$3,FALSE))</f>
        <v>0</v>
      </c>
      <c r="P240">
        <f>IF(K240&gt;0,"",VLOOKUP($A240,'1v -ostali'!$A$14:R$517,P$3,FALSE))</f>
        <v>0</v>
      </c>
      <c r="T240" s="44">
        <f>VLOOKUP($A240,'1v -ostali'!$A$14:AD$517,T$3,FALSE)</f>
        <v>0</v>
      </c>
      <c r="U240" s="44">
        <f>VLOOKUP($A240,'1v -ostali'!$A$14:AD$517,U$3,FALSE)</f>
        <v>0</v>
      </c>
      <c r="V240" s="44">
        <f t="shared" si="30"/>
        <v>0</v>
      </c>
      <c r="W240" s="44">
        <f>VLOOKUP($A240,'1v -ostali'!$A$14:AD$517,W$3,FALSE)/12</f>
        <v>0</v>
      </c>
      <c r="X240" s="44">
        <f>VLOOKUP($A240,'1v -ostali'!$A$14:AD$517,X$3,FALSE)</f>
        <v>0</v>
      </c>
      <c r="Y240" s="44">
        <f>VLOOKUP($A240,'1v -ostali'!$A$14:AD$517,Y$3,FALSE)</f>
        <v>0</v>
      </c>
      <c r="Z240" s="44">
        <f>VLOOKUP($A240,'1v -ostali'!$A$14:AD$517,Z$3,FALSE)</f>
        <v>0</v>
      </c>
      <c r="AA240" s="44">
        <f t="shared" si="31"/>
        <v>0</v>
      </c>
      <c r="AB240" s="44">
        <f>VLOOKUP($A240,'1v -ostali'!$A$14:AD$517,AB$3,FALSE)/12</f>
        <v>0</v>
      </c>
      <c r="AC240" s="44">
        <f>VLOOKUP($A240,'1v -ostali'!$A$14:AD$517,AC$3,FALSE)</f>
        <v>0</v>
      </c>
      <c r="AD240" s="44">
        <f>VLOOKUP($A240,'1v -ostali'!$A$14:AD$517,AD$3,FALSE)</f>
        <v>0</v>
      </c>
      <c r="AE240" s="44">
        <f>VLOOKUP($A240,'1v -ostali'!$A$14:AD$517,AE$3,FALSE)</f>
        <v>0</v>
      </c>
      <c r="AF240" s="44">
        <f t="shared" si="32"/>
        <v>0</v>
      </c>
      <c r="AG240" s="44">
        <f>VLOOKUP($A240,'1v -ostali'!$A$14:AD$517,AG$3,FALSE)/12</f>
        <v>0</v>
      </c>
      <c r="AH240" s="44">
        <f>VLOOKUP($A240,'1v -ostali'!$A$14:AD$517,AH$3,FALSE)</f>
        <v>0</v>
      </c>
      <c r="AI240" s="44">
        <f t="shared" si="33"/>
        <v>0</v>
      </c>
      <c r="AJ240" s="44">
        <f t="shared" si="34"/>
        <v>0</v>
      </c>
      <c r="AK240" s="44">
        <f>+IFERROR(AI240*(100+'1v -ostali'!$C$6)/100,"")</f>
        <v>0</v>
      </c>
      <c r="AL240" s="44">
        <f>+IFERROR(AJ240*(100+'1v -ostali'!$C$6)/100,"")</f>
        <v>0</v>
      </c>
    </row>
    <row r="241" spans="1:38">
      <c r="A241">
        <f>+IF(MAX(A$5:A240)+1&lt;=A$1,A240+1,0)</f>
        <v>0</v>
      </c>
      <c r="B241" s="249">
        <f t="shared" si="27"/>
        <v>0</v>
      </c>
      <c r="C241">
        <f t="shared" si="28"/>
        <v>0</v>
      </c>
      <c r="D241" s="419">
        <f t="shared" si="29"/>
        <v>0</v>
      </c>
      <c r="E241">
        <f>IF(A241=0,0,+VLOOKUP($A241,'1v -ostali'!$A$14:$R$517,E$3,FALSE))</f>
        <v>0</v>
      </c>
      <c r="G241">
        <f>+VLOOKUP($A241,'1v -ostali'!$A$14:$R$517,G$3,FALSE)</f>
        <v>0</v>
      </c>
      <c r="H241">
        <f>+VLOOKUP($A241,'1v -ostali'!$A$14:$R$517,H$3,FALSE)</f>
        <v>0</v>
      </c>
      <c r="I241">
        <f>+VLOOKUP($A241,'1v -ostali'!$A$14:R$517,I$3,FALSE)</f>
        <v>0</v>
      </c>
      <c r="J241">
        <f>+VLOOKUP($A241,'1v -ostali'!$A$14:R$517,J$3,FALSE)</f>
        <v>0</v>
      </c>
      <c r="K241">
        <f>+VLOOKUP($A241,'1v -ostali'!$A$14:R$517,K$3,FALSE)</f>
        <v>0</v>
      </c>
      <c r="L241" t="str">
        <f>+IF(K241&gt;0,VLOOKUP($A241,'1v -ostali'!$A$14:R$517,L$3,FALSE),"")</f>
        <v/>
      </c>
      <c r="M241" t="str">
        <f>+IF(K241&gt;0,VLOOKUP($A241,'1v -ostali'!$A$14:R$517,M$3,FALSE),"")</f>
        <v/>
      </c>
      <c r="N241">
        <f>+VLOOKUP($A241,'1v -ostali'!$A$14:R$517,K$3,FALSE)</f>
        <v>0</v>
      </c>
      <c r="O241">
        <f>IF(K241&gt;0,"",VLOOKUP($A241,'1v -ostali'!$A$14:R$517,O$3,FALSE))</f>
        <v>0</v>
      </c>
      <c r="P241">
        <f>IF(K241&gt;0,"",VLOOKUP($A241,'1v -ostali'!$A$14:R$517,P$3,FALSE))</f>
        <v>0</v>
      </c>
      <c r="T241" s="44">
        <f>VLOOKUP($A241,'1v -ostali'!$A$14:AD$517,T$3,FALSE)</f>
        <v>0</v>
      </c>
      <c r="U241" s="44">
        <f>VLOOKUP($A241,'1v -ostali'!$A$14:AD$517,U$3,FALSE)</f>
        <v>0</v>
      </c>
      <c r="V241" s="44">
        <f t="shared" si="30"/>
        <v>0</v>
      </c>
      <c r="W241" s="44">
        <f>VLOOKUP($A241,'1v -ostali'!$A$14:AD$517,W$3,FALSE)/12</f>
        <v>0</v>
      </c>
      <c r="X241" s="44">
        <f>VLOOKUP($A241,'1v -ostali'!$A$14:AD$517,X$3,FALSE)</f>
        <v>0</v>
      </c>
      <c r="Y241" s="44">
        <f>VLOOKUP($A241,'1v -ostali'!$A$14:AD$517,Y$3,FALSE)</f>
        <v>0</v>
      </c>
      <c r="Z241" s="44">
        <f>VLOOKUP($A241,'1v -ostali'!$A$14:AD$517,Z$3,FALSE)</f>
        <v>0</v>
      </c>
      <c r="AA241" s="44">
        <f t="shared" si="31"/>
        <v>0</v>
      </c>
      <c r="AB241" s="44">
        <f>VLOOKUP($A241,'1v -ostali'!$A$14:AD$517,AB$3,FALSE)/12</f>
        <v>0</v>
      </c>
      <c r="AC241" s="44">
        <f>VLOOKUP($A241,'1v -ostali'!$A$14:AD$517,AC$3,FALSE)</f>
        <v>0</v>
      </c>
      <c r="AD241" s="44">
        <f>VLOOKUP($A241,'1v -ostali'!$A$14:AD$517,AD$3,FALSE)</f>
        <v>0</v>
      </c>
      <c r="AE241" s="44">
        <f>VLOOKUP($A241,'1v -ostali'!$A$14:AD$517,AE$3,FALSE)</f>
        <v>0</v>
      </c>
      <c r="AF241" s="44">
        <f t="shared" si="32"/>
        <v>0</v>
      </c>
      <c r="AG241" s="44">
        <f>VLOOKUP($A241,'1v -ostali'!$A$14:AD$517,AG$3,FALSE)/12</f>
        <v>0</v>
      </c>
      <c r="AH241" s="44">
        <f>VLOOKUP($A241,'1v -ostali'!$A$14:AD$517,AH$3,FALSE)</f>
        <v>0</v>
      </c>
      <c r="AI241" s="44">
        <f t="shared" si="33"/>
        <v>0</v>
      </c>
      <c r="AJ241" s="44">
        <f t="shared" si="34"/>
        <v>0</v>
      </c>
      <c r="AK241" s="44">
        <f>+IFERROR(AI241*(100+'1v -ostali'!$C$6)/100,"")</f>
        <v>0</v>
      </c>
      <c r="AL241" s="44">
        <f>+IFERROR(AJ241*(100+'1v -ostali'!$C$6)/100,"")</f>
        <v>0</v>
      </c>
    </row>
    <row r="242" spans="1:38">
      <c r="A242">
        <f>+IF(MAX(A$5:A241)+1&lt;=A$1,A241+1,0)</f>
        <v>0</v>
      </c>
      <c r="B242" s="249">
        <f t="shared" si="27"/>
        <v>0</v>
      </c>
      <c r="C242">
        <f t="shared" si="28"/>
        <v>0</v>
      </c>
      <c r="D242" s="419">
        <f t="shared" si="29"/>
        <v>0</v>
      </c>
      <c r="E242">
        <f>IF(A242=0,0,+VLOOKUP($A242,'1v -ostali'!$A$14:$R$517,E$3,FALSE))</f>
        <v>0</v>
      </c>
      <c r="G242">
        <f>+VLOOKUP($A242,'1v -ostali'!$A$14:$R$517,G$3,FALSE)</f>
        <v>0</v>
      </c>
      <c r="H242">
        <f>+VLOOKUP($A242,'1v -ostali'!$A$14:$R$517,H$3,FALSE)</f>
        <v>0</v>
      </c>
      <c r="I242">
        <f>+VLOOKUP($A242,'1v -ostali'!$A$14:R$517,I$3,FALSE)</f>
        <v>0</v>
      </c>
      <c r="J242">
        <f>+VLOOKUP($A242,'1v -ostali'!$A$14:R$517,J$3,FALSE)</f>
        <v>0</v>
      </c>
      <c r="K242">
        <f>+VLOOKUP($A242,'1v -ostali'!$A$14:R$517,K$3,FALSE)</f>
        <v>0</v>
      </c>
      <c r="L242" t="str">
        <f>+IF(K242&gt;0,VLOOKUP($A242,'1v -ostali'!$A$14:R$517,L$3,FALSE),"")</f>
        <v/>
      </c>
      <c r="M242" t="str">
        <f>+IF(K242&gt;0,VLOOKUP($A242,'1v -ostali'!$A$14:R$517,M$3,FALSE),"")</f>
        <v/>
      </c>
      <c r="N242">
        <f>+VLOOKUP($A242,'1v -ostali'!$A$14:R$517,K$3,FALSE)</f>
        <v>0</v>
      </c>
      <c r="O242">
        <f>IF(K242&gt;0,"",VLOOKUP($A242,'1v -ostali'!$A$14:R$517,O$3,FALSE))</f>
        <v>0</v>
      </c>
      <c r="P242">
        <f>IF(K242&gt;0,"",VLOOKUP($A242,'1v -ostali'!$A$14:R$517,P$3,FALSE))</f>
        <v>0</v>
      </c>
      <c r="T242" s="44">
        <f>VLOOKUP($A242,'1v -ostali'!$A$14:AD$517,T$3,FALSE)</f>
        <v>0</v>
      </c>
      <c r="U242" s="44">
        <f>VLOOKUP($A242,'1v -ostali'!$A$14:AD$517,U$3,FALSE)</f>
        <v>0</v>
      </c>
      <c r="V242" s="44">
        <f t="shared" si="30"/>
        <v>0</v>
      </c>
      <c r="W242" s="44">
        <f>VLOOKUP($A242,'1v -ostali'!$A$14:AD$517,W$3,FALSE)/12</f>
        <v>0</v>
      </c>
      <c r="X242" s="44">
        <f>VLOOKUP($A242,'1v -ostali'!$A$14:AD$517,X$3,FALSE)</f>
        <v>0</v>
      </c>
      <c r="Y242" s="44">
        <f>VLOOKUP($A242,'1v -ostali'!$A$14:AD$517,Y$3,FALSE)</f>
        <v>0</v>
      </c>
      <c r="Z242" s="44">
        <f>VLOOKUP($A242,'1v -ostali'!$A$14:AD$517,Z$3,FALSE)</f>
        <v>0</v>
      </c>
      <c r="AA242" s="44">
        <f t="shared" si="31"/>
        <v>0</v>
      </c>
      <c r="AB242" s="44">
        <f>VLOOKUP($A242,'1v -ostali'!$A$14:AD$517,AB$3,FALSE)/12</f>
        <v>0</v>
      </c>
      <c r="AC242" s="44">
        <f>VLOOKUP($A242,'1v -ostali'!$A$14:AD$517,AC$3,FALSE)</f>
        <v>0</v>
      </c>
      <c r="AD242" s="44">
        <f>VLOOKUP($A242,'1v -ostali'!$A$14:AD$517,AD$3,FALSE)</f>
        <v>0</v>
      </c>
      <c r="AE242" s="44">
        <f>VLOOKUP($A242,'1v -ostali'!$A$14:AD$517,AE$3,FALSE)</f>
        <v>0</v>
      </c>
      <c r="AF242" s="44">
        <f t="shared" si="32"/>
        <v>0</v>
      </c>
      <c r="AG242" s="44">
        <f>VLOOKUP($A242,'1v -ostali'!$A$14:AD$517,AG$3,FALSE)/12</f>
        <v>0</v>
      </c>
      <c r="AH242" s="44">
        <f>VLOOKUP($A242,'1v -ostali'!$A$14:AD$517,AH$3,FALSE)</f>
        <v>0</v>
      </c>
      <c r="AI242" s="44">
        <f t="shared" si="33"/>
        <v>0</v>
      </c>
      <c r="AJ242" s="44">
        <f t="shared" si="34"/>
        <v>0</v>
      </c>
      <c r="AK242" s="44">
        <f>+IFERROR(AI242*(100+'1v -ostali'!$C$6)/100,"")</f>
        <v>0</v>
      </c>
      <c r="AL242" s="44">
        <f>+IFERROR(AJ242*(100+'1v -ostali'!$C$6)/100,"")</f>
        <v>0</v>
      </c>
    </row>
    <row r="243" spans="1:38">
      <c r="A243">
        <f>+IF(MAX(A$5:A242)+1&lt;=A$1,A242+1,0)</f>
        <v>0</v>
      </c>
      <c r="B243" s="249">
        <f t="shared" si="27"/>
        <v>0</v>
      </c>
      <c r="C243">
        <f t="shared" si="28"/>
        <v>0</v>
      </c>
      <c r="D243" s="419">
        <f t="shared" si="29"/>
        <v>0</v>
      </c>
      <c r="E243">
        <f>IF(A243=0,0,+VLOOKUP($A243,'1v -ostali'!$A$14:$R$517,E$3,FALSE))</f>
        <v>0</v>
      </c>
      <c r="G243">
        <f>+VLOOKUP($A243,'1v -ostali'!$A$14:$R$517,G$3,FALSE)</f>
        <v>0</v>
      </c>
      <c r="H243">
        <f>+VLOOKUP($A243,'1v -ostali'!$A$14:$R$517,H$3,FALSE)</f>
        <v>0</v>
      </c>
      <c r="I243">
        <f>+VLOOKUP($A243,'1v -ostali'!$A$14:R$517,I$3,FALSE)</f>
        <v>0</v>
      </c>
      <c r="J243">
        <f>+VLOOKUP($A243,'1v -ostali'!$A$14:R$517,J$3,FALSE)</f>
        <v>0</v>
      </c>
      <c r="K243">
        <f>+VLOOKUP($A243,'1v -ostali'!$A$14:R$517,K$3,FALSE)</f>
        <v>0</v>
      </c>
      <c r="L243" t="str">
        <f>+IF(K243&gt;0,VLOOKUP($A243,'1v -ostali'!$A$14:R$517,L$3,FALSE),"")</f>
        <v/>
      </c>
      <c r="M243" t="str">
        <f>+IF(K243&gt;0,VLOOKUP($A243,'1v -ostali'!$A$14:R$517,M$3,FALSE),"")</f>
        <v/>
      </c>
      <c r="N243">
        <f>+VLOOKUP($A243,'1v -ostali'!$A$14:R$517,K$3,FALSE)</f>
        <v>0</v>
      </c>
      <c r="O243">
        <f>IF(K243&gt;0,"",VLOOKUP($A243,'1v -ostali'!$A$14:R$517,O$3,FALSE))</f>
        <v>0</v>
      </c>
      <c r="P243">
        <f>IF(K243&gt;0,"",VLOOKUP($A243,'1v -ostali'!$A$14:R$517,P$3,FALSE))</f>
        <v>0</v>
      </c>
      <c r="T243" s="44">
        <f>VLOOKUP($A243,'1v -ostali'!$A$14:AD$517,T$3,FALSE)</f>
        <v>0</v>
      </c>
      <c r="U243" s="44">
        <f>VLOOKUP($A243,'1v -ostali'!$A$14:AD$517,U$3,FALSE)</f>
        <v>0</v>
      </c>
      <c r="V243" s="44">
        <f t="shared" si="30"/>
        <v>0</v>
      </c>
      <c r="W243" s="44">
        <f>VLOOKUP($A243,'1v -ostali'!$A$14:AD$517,W$3,FALSE)/12</f>
        <v>0</v>
      </c>
      <c r="X243" s="44">
        <f>VLOOKUP($A243,'1v -ostali'!$A$14:AD$517,X$3,FALSE)</f>
        <v>0</v>
      </c>
      <c r="Y243" s="44">
        <f>VLOOKUP($A243,'1v -ostali'!$A$14:AD$517,Y$3,FALSE)</f>
        <v>0</v>
      </c>
      <c r="Z243" s="44">
        <f>VLOOKUP($A243,'1v -ostali'!$A$14:AD$517,Z$3,FALSE)</f>
        <v>0</v>
      </c>
      <c r="AA243" s="44">
        <f t="shared" si="31"/>
        <v>0</v>
      </c>
      <c r="AB243" s="44">
        <f>VLOOKUP($A243,'1v -ostali'!$A$14:AD$517,AB$3,FALSE)/12</f>
        <v>0</v>
      </c>
      <c r="AC243" s="44">
        <f>VLOOKUP($A243,'1v -ostali'!$A$14:AD$517,AC$3,FALSE)</f>
        <v>0</v>
      </c>
      <c r="AD243" s="44">
        <f>VLOOKUP($A243,'1v -ostali'!$A$14:AD$517,AD$3,FALSE)</f>
        <v>0</v>
      </c>
      <c r="AE243" s="44">
        <f>VLOOKUP($A243,'1v -ostali'!$A$14:AD$517,AE$3,FALSE)</f>
        <v>0</v>
      </c>
      <c r="AF243" s="44">
        <f t="shared" si="32"/>
        <v>0</v>
      </c>
      <c r="AG243" s="44">
        <f>VLOOKUP($A243,'1v -ostali'!$A$14:AD$517,AG$3,FALSE)/12</f>
        <v>0</v>
      </c>
      <c r="AH243" s="44">
        <f>VLOOKUP($A243,'1v -ostali'!$A$14:AD$517,AH$3,FALSE)</f>
        <v>0</v>
      </c>
      <c r="AI243" s="44">
        <f t="shared" si="33"/>
        <v>0</v>
      </c>
      <c r="AJ243" s="44">
        <f t="shared" si="34"/>
        <v>0</v>
      </c>
      <c r="AK243" s="44">
        <f>+IFERROR(AI243*(100+'1v -ostali'!$C$6)/100,"")</f>
        <v>0</v>
      </c>
      <c r="AL243" s="44">
        <f>+IFERROR(AJ243*(100+'1v -ostali'!$C$6)/100,"")</f>
        <v>0</v>
      </c>
    </row>
    <row r="244" spans="1:38">
      <c r="A244">
        <f>+IF(MAX(A$5:A243)+1&lt;=A$1,A243+1,0)</f>
        <v>0</v>
      </c>
      <c r="B244" s="249">
        <f t="shared" si="27"/>
        <v>0</v>
      </c>
      <c r="C244">
        <f t="shared" si="28"/>
        <v>0</v>
      </c>
      <c r="D244" s="419">
        <f t="shared" si="29"/>
        <v>0</v>
      </c>
      <c r="E244">
        <f>IF(A244=0,0,+VLOOKUP($A244,'1v -ostali'!$A$14:$R$517,E$3,FALSE))</f>
        <v>0</v>
      </c>
      <c r="G244">
        <f>+VLOOKUP($A244,'1v -ostali'!$A$14:$R$517,G$3,FALSE)</f>
        <v>0</v>
      </c>
      <c r="H244">
        <f>+VLOOKUP($A244,'1v -ostali'!$A$14:$R$517,H$3,FALSE)</f>
        <v>0</v>
      </c>
      <c r="I244">
        <f>+VLOOKUP($A244,'1v -ostali'!$A$14:R$517,I$3,FALSE)</f>
        <v>0</v>
      </c>
      <c r="J244">
        <f>+VLOOKUP($A244,'1v -ostali'!$A$14:R$517,J$3,FALSE)</f>
        <v>0</v>
      </c>
      <c r="K244">
        <f>+VLOOKUP($A244,'1v -ostali'!$A$14:R$517,K$3,FALSE)</f>
        <v>0</v>
      </c>
      <c r="L244" t="str">
        <f>+IF(K244&gt;0,VLOOKUP($A244,'1v -ostali'!$A$14:R$517,L$3,FALSE),"")</f>
        <v/>
      </c>
      <c r="M244" t="str">
        <f>+IF(K244&gt;0,VLOOKUP($A244,'1v -ostali'!$A$14:R$517,M$3,FALSE),"")</f>
        <v/>
      </c>
      <c r="N244">
        <f>+VLOOKUP($A244,'1v -ostali'!$A$14:R$517,K$3,FALSE)</f>
        <v>0</v>
      </c>
      <c r="O244">
        <f>IF(K244&gt;0,"",VLOOKUP($A244,'1v -ostali'!$A$14:R$517,O$3,FALSE))</f>
        <v>0</v>
      </c>
      <c r="P244">
        <f>IF(K244&gt;0,"",VLOOKUP($A244,'1v -ostali'!$A$14:R$517,P$3,FALSE))</f>
        <v>0</v>
      </c>
      <c r="T244" s="44">
        <f>VLOOKUP($A244,'1v -ostali'!$A$14:AD$517,T$3,FALSE)</f>
        <v>0</v>
      </c>
      <c r="U244" s="44">
        <f>VLOOKUP($A244,'1v -ostali'!$A$14:AD$517,U$3,FALSE)</f>
        <v>0</v>
      </c>
      <c r="V244" s="44">
        <f t="shared" si="30"/>
        <v>0</v>
      </c>
      <c r="W244" s="44">
        <f>VLOOKUP($A244,'1v -ostali'!$A$14:AD$517,W$3,FALSE)/12</f>
        <v>0</v>
      </c>
      <c r="X244" s="44">
        <f>VLOOKUP($A244,'1v -ostali'!$A$14:AD$517,X$3,FALSE)</f>
        <v>0</v>
      </c>
      <c r="Y244" s="44">
        <f>VLOOKUP($A244,'1v -ostali'!$A$14:AD$517,Y$3,FALSE)</f>
        <v>0</v>
      </c>
      <c r="Z244" s="44">
        <f>VLOOKUP($A244,'1v -ostali'!$A$14:AD$517,Z$3,FALSE)</f>
        <v>0</v>
      </c>
      <c r="AA244" s="44">
        <f t="shared" si="31"/>
        <v>0</v>
      </c>
      <c r="AB244" s="44">
        <f>VLOOKUP($A244,'1v -ostali'!$A$14:AD$517,AB$3,FALSE)/12</f>
        <v>0</v>
      </c>
      <c r="AC244" s="44">
        <f>VLOOKUP($A244,'1v -ostali'!$A$14:AD$517,AC$3,FALSE)</f>
        <v>0</v>
      </c>
      <c r="AD244" s="44">
        <f>VLOOKUP($A244,'1v -ostali'!$A$14:AD$517,AD$3,FALSE)</f>
        <v>0</v>
      </c>
      <c r="AE244" s="44">
        <f>VLOOKUP($A244,'1v -ostali'!$A$14:AD$517,AE$3,FALSE)</f>
        <v>0</v>
      </c>
      <c r="AF244" s="44">
        <f t="shared" si="32"/>
        <v>0</v>
      </c>
      <c r="AG244" s="44">
        <f>VLOOKUP($A244,'1v -ostali'!$A$14:AD$517,AG$3,FALSE)/12</f>
        <v>0</v>
      </c>
      <c r="AH244" s="44">
        <f>VLOOKUP($A244,'1v -ostali'!$A$14:AD$517,AH$3,FALSE)</f>
        <v>0</v>
      </c>
      <c r="AI244" s="44">
        <f t="shared" si="33"/>
        <v>0</v>
      </c>
      <c r="AJ244" s="44">
        <f t="shared" si="34"/>
        <v>0</v>
      </c>
      <c r="AK244" s="44">
        <f>+IFERROR(AI244*(100+'1v -ostali'!$C$6)/100,"")</f>
        <v>0</v>
      </c>
      <c r="AL244" s="44">
        <f>+IFERROR(AJ244*(100+'1v -ostali'!$C$6)/100,"")</f>
        <v>0</v>
      </c>
    </row>
    <row r="245" spans="1:38">
      <c r="A245">
        <f>+IF(MAX(A$5:A244)+1&lt;=A$1,A244+1,0)</f>
        <v>0</v>
      </c>
      <c r="B245" s="249">
        <f t="shared" si="27"/>
        <v>0</v>
      </c>
      <c r="C245">
        <f t="shared" si="28"/>
        <v>0</v>
      </c>
      <c r="D245" s="419">
        <f t="shared" si="29"/>
        <v>0</v>
      </c>
      <c r="E245">
        <f>IF(A245=0,0,+VLOOKUP($A245,'1v -ostali'!$A$14:$R$517,E$3,FALSE))</f>
        <v>0</v>
      </c>
      <c r="G245">
        <f>+VLOOKUP($A245,'1v -ostali'!$A$14:$R$517,G$3,FALSE)</f>
        <v>0</v>
      </c>
      <c r="H245">
        <f>+VLOOKUP($A245,'1v -ostali'!$A$14:$R$517,H$3,FALSE)</f>
        <v>0</v>
      </c>
      <c r="I245">
        <f>+VLOOKUP($A245,'1v -ostali'!$A$14:R$517,I$3,FALSE)</f>
        <v>0</v>
      </c>
      <c r="J245">
        <f>+VLOOKUP($A245,'1v -ostali'!$A$14:R$517,J$3,FALSE)</f>
        <v>0</v>
      </c>
      <c r="K245">
        <f>+VLOOKUP($A245,'1v -ostali'!$A$14:R$517,K$3,FALSE)</f>
        <v>0</v>
      </c>
      <c r="L245" t="str">
        <f>+IF(K245&gt;0,VLOOKUP($A245,'1v -ostali'!$A$14:R$517,L$3,FALSE),"")</f>
        <v/>
      </c>
      <c r="M245" t="str">
        <f>+IF(K245&gt;0,VLOOKUP($A245,'1v -ostali'!$A$14:R$517,M$3,FALSE),"")</f>
        <v/>
      </c>
      <c r="N245">
        <f>+VLOOKUP($A245,'1v -ostali'!$A$14:R$517,K$3,FALSE)</f>
        <v>0</v>
      </c>
      <c r="O245">
        <f>IF(K245&gt;0,"",VLOOKUP($A245,'1v -ostali'!$A$14:R$517,O$3,FALSE))</f>
        <v>0</v>
      </c>
      <c r="P245">
        <f>IF(K245&gt;0,"",VLOOKUP($A245,'1v -ostali'!$A$14:R$517,P$3,FALSE))</f>
        <v>0</v>
      </c>
      <c r="T245" s="44">
        <f>VLOOKUP($A245,'1v -ostali'!$A$14:AD$517,T$3,FALSE)</f>
        <v>0</v>
      </c>
      <c r="U245" s="44">
        <f>VLOOKUP($A245,'1v -ostali'!$A$14:AD$517,U$3,FALSE)</f>
        <v>0</v>
      </c>
      <c r="V245" s="44">
        <f t="shared" si="30"/>
        <v>0</v>
      </c>
      <c r="W245" s="44">
        <f>VLOOKUP($A245,'1v -ostali'!$A$14:AD$517,W$3,FALSE)/12</f>
        <v>0</v>
      </c>
      <c r="X245" s="44">
        <f>VLOOKUP($A245,'1v -ostali'!$A$14:AD$517,X$3,FALSE)</f>
        <v>0</v>
      </c>
      <c r="Y245" s="44">
        <f>VLOOKUP($A245,'1v -ostali'!$A$14:AD$517,Y$3,FALSE)</f>
        <v>0</v>
      </c>
      <c r="Z245" s="44">
        <f>VLOOKUP($A245,'1v -ostali'!$A$14:AD$517,Z$3,FALSE)</f>
        <v>0</v>
      </c>
      <c r="AA245" s="44">
        <f t="shared" si="31"/>
        <v>0</v>
      </c>
      <c r="AB245" s="44">
        <f>VLOOKUP($A245,'1v -ostali'!$A$14:AD$517,AB$3,FALSE)/12</f>
        <v>0</v>
      </c>
      <c r="AC245" s="44">
        <f>VLOOKUP($A245,'1v -ostali'!$A$14:AD$517,AC$3,FALSE)</f>
        <v>0</v>
      </c>
      <c r="AD245" s="44">
        <f>VLOOKUP($A245,'1v -ostali'!$A$14:AD$517,AD$3,FALSE)</f>
        <v>0</v>
      </c>
      <c r="AE245" s="44">
        <f>VLOOKUP($A245,'1v -ostali'!$A$14:AD$517,AE$3,FALSE)</f>
        <v>0</v>
      </c>
      <c r="AF245" s="44">
        <f t="shared" si="32"/>
        <v>0</v>
      </c>
      <c r="AG245" s="44">
        <f>VLOOKUP($A245,'1v -ostali'!$A$14:AD$517,AG$3,FALSE)/12</f>
        <v>0</v>
      </c>
      <c r="AH245" s="44">
        <f>VLOOKUP($A245,'1v -ostali'!$A$14:AD$517,AH$3,FALSE)</f>
        <v>0</v>
      </c>
      <c r="AI245" s="44">
        <f t="shared" si="33"/>
        <v>0</v>
      </c>
      <c r="AJ245" s="44">
        <f t="shared" si="34"/>
        <v>0</v>
      </c>
      <c r="AK245" s="44">
        <f>+IFERROR(AI245*(100+'1v -ostali'!$C$6)/100,"")</f>
        <v>0</v>
      </c>
      <c r="AL245" s="44">
        <f>+IFERROR(AJ245*(100+'1v -ostali'!$C$6)/100,"")</f>
        <v>0</v>
      </c>
    </row>
    <row r="246" spans="1:38">
      <c r="A246">
        <f>+IF(MAX(A$5:A245)+1&lt;=A$1,A245+1,0)</f>
        <v>0</v>
      </c>
      <c r="B246" s="249">
        <f t="shared" si="27"/>
        <v>0</v>
      </c>
      <c r="C246">
        <f t="shared" si="28"/>
        <v>0</v>
      </c>
      <c r="D246" s="419">
        <f t="shared" si="29"/>
        <v>0</v>
      </c>
      <c r="E246">
        <f>IF(A246=0,0,+VLOOKUP($A246,'1v -ostali'!$A$14:$R$517,E$3,FALSE))</f>
        <v>0</v>
      </c>
      <c r="G246">
        <f>+VLOOKUP($A246,'1v -ostali'!$A$14:$R$517,G$3,FALSE)</f>
        <v>0</v>
      </c>
      <c r="H246">
        <f>+VLOOKUP($A246,'1v -ostali'!$A$14:$R$517,H$3,FALSE)</f>
        <v>0</v>
      </c>
      <c r="I246">
        <f>+VLOOKUP($A246,'1v -ostali'!$A$14:R$517,I$3,FALSE)</f>
        <v>0</v>
      </c>
      <c r="J246">
        <f>+VLOOKUP($A246,'1v -ostali'!$A$14:R$517,J$3,FALSE)</f>
        <v>0</v>
      </c>
      <c r="K246">
        <f>+VLOOKUP($A246,'1v -ostali'!$A$14:R$517,K$3,FALSE)</f>
        <v>0</v>
      </c>
      <c r="L246" t="str">
        <f>+IF(K246&gt;0,VLOOKUP($A246,'1v -ostali'!$A$14:R$517,L$3,FALSE),"")</f>
        <v/>
      </c>
      <c r="M246" t="str">
        <f>+IF(K246&gt;0,VLOOKUP($A246,'1v -ostali'!$A$14:R$517,M$3,FALSE),"")</f>
        <v/>
      </c>
      <c r="N246">
        <f>+VLOOKUP($A246,'1v -ostali'!$A$14:R$517,K$3,FALSE)</f>
        <v>0</v>
      </c>
      <c r="O246">
        <f>IF(K246&gt;0,"",VLOOKUP($A246,'1v -ostali'!$A$14:R$517,O$3,FALSE))</f>
        <v>0</v>
      </c>
      <c r="P246">
        <f>IF(K246&gt;0,"",VLOOKUP($A246,'1v -ostali'!$A$14:R$517,P$3,FALSE))</f>
        <v>0</v>
      </c>
      <c r="T246" s="44">
        <f>VLOOKUP($A246,'1v -ostali'!$A$14:AD$517,T$3,FALSE)</f>
        <v>0</v>
      </c>
      <c r="U246" s="44">
        <f>VLOOKUP($A246,'1v -ostali'!$A$14:AD$517,U$3,FALSE)</f>
        <v>0</v>
      </c>
      <c r="V246" s="44">
        <f t="shared" si="30"/>
        <v>0</v>
      </c>
      <c r="W246" s="44">
        <f>VLOOKUP($A246,'1v -ostali'!$A$14:AD$517,W$3,FALSE)/12</f>
        <v>0</v>
      </c>
      <c r="X246" s="44">
        <f>VLOOKUP($A246,'1v -ostali'!$A$14:AD$517,X$3,FALSE)</f>
        <v>0</v>
      </c>
      <c r="Y246" s="44">
        <f>VLOOKUP($A246,'1v -ostali'!$A$14:AD$517,Y$3,FALSE)</f>
        <v>0</v>
      </c>
      <c r="Z246" s="44">
        <f>VLOOKUP($A246,'1v -ostali'!$A$14:AD$517,Z$3,FALSE)</f>
        <v>0</v>
      </c>
      <c r="AA246" s="44">
        <f t="shared" si="31"/>
        <v>0</v>
      </c>
      <c r="AB246" s="44">
        <f>VLOOKUP($A246,'1v -ostali'!$A$14:AD$517,AB$3,FALSE)/12</f>
        <v>0</v>
      </c>
      <c r="AC246" s="44">
        <f>VLOOKUP($A246,'1v -ostali'!$A$14:AD$517,AC$3,FALSE)</f>
        <v>0</v>
      </c>
      <c r="AD246" s="44">
        <f>VLOOKUP($A246,'1v -ostali'!$A$14:AD$517,AD$3,FALSE)</f>
        <v>0</v>
      </c>
      <c r="AE246" s="44">
        <f>VLOOKUP($A246,'1v -ostali'!$A$14:AD$517,AE$3,FALSE)</f>
        <v>0</v>
      </c>
      <c r="AF246" s="44">
        <f t="shared" si="32"/>
        <v>0</v>
      </c>
      <c r="AG246" s="44">
        <f>VLOOKUP($A246,'1v -ostali'!$A$14:AD$517,AG$3,FALSE)/12</f>
        <v>0</v>
      </c>
      <c r="AH246" s="44">
        <f>VLOOKUP($A246,'1v -ostali'!$A$14:AD$517,AH$3,FALSE)</f>
        <v>0</v>
      </c>
      <c r="AI246" s="44">
        <f t="shared" si="33"/>
        <v>0</v>
      </c>
      <c r="AJ246" s="44">
        <f t="shared" si="34"/>
        <v>0</v>
      </c>
      <c r="AK246" s="44">
        <f>+IFERROR(AI246*(100+'1v -ostali'!$C$6)/100,"")</f>
        <v>0</v>
      </c>
      <c r="AL246" s="44">
        <f>+IFERROR(AJ246*(100+'1v -ostali'!$C$6)/100,"")</f>
        <v>0</v>
      </c>
    </row>
    <row r="247" spans="1:38">
      <c r="A247">
        <f>+IF(MAX(A$5:A246)+1&lt;=A$1,A246+1,0)</f>
        <v>0</v>
      </c>
      <c r="B247" s="249">
        <f t="shared" si="27"/>
        <v>0</v>
      </c>
      <c r="C247">
        <f t="shared" si="28"/>
        <v>0</v>
      </c>
      <c r="D247" s="419">
        <f t="shared" si="29"/>
        <v>0</v>
      </c>
      <c r="E247">
        <f>IF(A247=0,0,+VLOOKUP($A247,'1v -ostali'!$A$14:$R$517,E$3,FALSE))</f>
        <v>0</v>
      </c>
      <c r="G247">
        <f>+VLOOKUP($A247,'1v -ostali'!$A$14:$R$517,G$3,FALSE)</f>
        <v>0</v>
      </c>
      <c r="H247">
        <f>+VLOOKUP($A247,'1v -ostali'!$A$14:$R$517,H$3,FALSE)</f>
        <v>0</v>
      </c>
      <c r="I247">
        <f>+VLOOKUP($A247,'1v -ostali'!$A$14:R$517,I$3,FALSE)</f>
        <v>0</v>
      </c>
      <c r="J247">
        <f>+VLOOKUP($A247,'1v -ostali'!$A$14:R$517,J$3,FALSE)</f>
        <v>0</v>
      </c>
      <c r="K247">
        <f>+VLOOKUP($A247,'1v -ostali'!$A$14:R$517,K$3,FALSE)</f>
        <v>0</v>
      </c>
      <c r="L247" t="str">
        <f>+IF(K247&gt;0,VLOOKUP($A247,'1v -ostali'!$A$14:R$517,L$3,FALSE),"")</f>
        <v/>
      </c>
      <c r="M247" t="str">
        <f>+IF(K247&gt;0,VLOOKUP($A247,'1v -ostali'!$A$14:R$517,M$3,FALSE),"")</f>
        <v/>
      </c>
      <c r="N247">
        <f>+VLOOKUP($A247,'1v -ostali'!$A$14:R$517,K$3,FALSE)</f>
        <v>0</v>
      </c>
      <c r="O247">
        <f>IF(K247&gt;0,"",VLOOKUP($A247,'1v -ostali'!$A$14:R$517,O$3,FALSE))</f>
        <v>0</v>
      </c>
      <c r="P247">
        <f>IF(K247&gt;0,"",VLOOKUP($A247,'1v -ostali'!$A$14:R$517,P$3,FALSE))</f>
        <v>0</v>
      </c>
      <c r="T247" s="44">
        <f>VLOOKUP($A247,'1v -ostali'!$A$14:AD$517,T$3,FALSE)</f>
        <v>0</v>
      </c>
      <c r="U247" s="44">
        <f>VLOOKUP($A247,'1v -ostali'!$A$14:AD$517,U$3,FALSE)</f>
        <v>0</v>
      </c>
      <c r="V247" s="44">
        <f t="shared" si="30"/>
        <v>0</v>
      </c>
      <c r="W247" s="44">
        <f>VLOOKUP($A247,'1v -ostali'!$A$14:AD$517,W$3,FALSE)/12</f>
        <v>0</v>
      </c>
      <c r="X247" s="44">
        <f>VLOOKUP($A247,'1v -ostali'!$A$14:AD$517,X$3,FALSE)</f>
        <v>0</v>
      </c>
      <c r="Y247" s="44">
        <f>VLOOKUP($A247,'1v -ostali'!$A$14:AD$517,Y$3,FALSE)</f>
        <v>0</v>
      </c>
      <c r="Z247" s="44">
        <f>VLOOKUP($A247,'1v -ostali'!$A$14:AD$517,Z$3,FALSE)</f>
        <v>0</v>
      </c>
      <c r="AA247" s="44">
        <f t="shared" si="31"/>
        <v>0</v>
      </c>
      <c r="AB247" s="44">
        <f>VLOOKUP($A247,'1v -ostali'!$A$14:AD$517,AB$3,FALSE)/12</f>
        <v>0</v>
      </c>
      <c r="AC247" s="44">
        <f>VLOOKUP($A247,'1v -ostali'!$A$14:AD$517,AC$3,FALSE)</f>
        <v>0</v>
      </c>
      <c r="AD247" s="44">
        <f>VLOOKUP($A247,'1v -ostali'!$A$14:AD$517,AD$3,FALSE)</f>
        <v>0</v>
      </c>
      <c r="AE247" s="44">
        <f>VLOOKUP($A247,'1v -ostali'!$A$14:AD$517,AE$3,FALSE)</f>
        <v>0</v>
      </c>
      <c r="AF247" s="44">
        <f t="shared" si="32"/>
        <v>0</v>
      </c>
      <c r="AG247" s="44">
        <f>VLOOKUP($A247,'1v -ostali'!$A$14:AD$517,AG$3,FALSE)/12</f>
        <v>0</v>
      </c>
      <c r="AH247" s="44">
        <f>VLOOKUP($A247,'1v -ostali'!$A$14:AD$517,AH$3,FALSE)</f>
        <v>0</v>
      </c>
      <c r="AI247" s="44">
        <f t="shared" si="33"/>
        <v>0</v>
      </c>
      <c r="AJ247" s="44">
        <f t="shared" si="34"/>
        <v>0</v>
      </c>
      <c r="AK247" s="44">
        <f>+IFERROR(AI247*(100+'1v -ostali'!$C$6)/100,"")</f>
        <v>0</v>
      </c>
      <c r="AL247" s="44">
        <f>+IFERROR(AJ247*(100+'1v -ostali'!$C$6)/100,"")</f>
        <v>0</v>
      </c>
    </row>
    <row r="248" spans="1:38">
      <c r="A248">
        <f>+IF(MAX(A$5:A247)+1&lt;=A$1,A247+1,0)</f>
        <v>0</v>
      </c>
      <c r="B248" s="249">
        <f t="shared" si="27"/>
        <v>0</v>
      </c>
      <c r="C248">
        <f t="shared" si="28"/>
        <v>0</v>
      </c>
      <c r="D248" s="419">
        <f t="shared" si="29"/>
        <v>0</v>
      </c>
      <c r="E248">
        <f>IF(A248=0,0,+VLOOKUP($A248,'1v -ostali'!$A$14:$R$517,E$3,FALSE))</f>
        <v>0</v>
      </c>
      <c r="G248">
        <f>+VLOOKUP($A248,'1v -ostali'!$A$14:$R$517,G$3,FALSE)</f>
        <v>0</v>
      </c>
      <c r="H248">
        <f>+VLOOKUP($A248,'1v -ostali'!$A$14:$R$517,H$3,FALSE)</f>
        <v>0</v>
      </c>
      <c r="I248">
        <f>+VLOOKUP($A248,'1v -ostali'!$A$14:R$517,I$3,FALSE)</f>
        <v>0</v>
      </c>
      <c r="J248">
        <f>+VLOOKUP($A248,'1v -ostali'!$A$14:R$517,J$3,FALSE)</f>
        <v>0</v>
      </c>
      <c r="K248">
        <f>+VLOOKUP($A248,'1v -ostali'!$A$14:R$517,K$3,FALSE)</f>
        <v>0</v>
      </c>
      <c r="L248" t="str">
        <f>+IF(K248&gt;0,VLOOKUP($A248,'1v -ostali'!$A$14:R$517,L$3,FALSE),"")</f>
        <v/>
      </c>
      <c r="M248" t="str">
        <f>+IF(K248&gt;0,VLOOKUP($A248,'1v -ostali'!$A$14:R$517,M$3,FALSE),"")</f>
        <v/>
      </c>
      <c r="N248">
        <f>+VLOOKUP($A248,'1v -ostali'!$A$14:R$517,K$3,FALSE)</f>
        <v>0</v>
      </c>
      <c r="O248">
        <f>IF(K248&gt;0,"",VLOOKUP($A248,'1v -ostali'!$A$14:R$517,O$3,FALSE))</f>
        <v>0</v>
      </c>
      <c r="P248">
        <f>IF(K248&gt;0,"",VLOOKUP($A248,'1v -ostali'!$A$14:R$517,P$3,FALSE))</f>
        <v>0</v>
      </c>
      <c r="T248" s="44">
        <f>VLOOKUP($A248,'1v -ostali'!$A$14:AD$517,T$3,FALSE)</f>
        <v>0</v>
      </c>
      <c r="U248" s="44">
        <f>VLOOKUP($A248,'1v -ostali'!$A$14:AD$517,U$3,FALSE)</f>
        <v>0</v>
      </c>
      <c r="V248" s="44">
        <f t="shared" si="30"/>
        <v>0</v>
      </c>
      <c r="W248" s="44">
        <f>VLOOKUP($A248,'1v -ostali'!$A$14:AD$517,W$3,FALSE)/12</f>
        <v>0</v>
      </c>
      <c r="X248" s="44">
        <f>VLOOKUP($A248,'1v -ostali'!$A$14:AD$517,X$3,FALSE)</f>
        <v>0</v>
      </c>
      <c r="Y248" s="44">
        <f>VLOOKUP($A248,'1v -ostali'!$A$14:AD$517,Y$3,FALSE)</f>
        <v>0</v>
      </c>
      <c r="Z248" s="44">
        <f>VLOOKUP($A248,'1v -ostali'!$A$14:AD$517,Z$3,FALSE)</f>
        <v>0</v>
      </c>
      <c r="AA248" s="44">
        <f t="shared" si="31"/>
        <v>0</v>
      </c>
      <c r="AB248" s="44">
        <f>VLOOKUP($A248,'1v -ostali'!$A$14:AD$517,AB$3,FALSE)/12</f>
        <v>0</v>
      </c>
      <c r="AC248" s="44">
        <f>VLOOKUP($A248,'1v -ostali'!$A$14:AD$517,AC$3,FALSE)</f>
        <v>0</v>
      </c>
      <c r="AD248" s="44">
        <f>VLOOKUP($A248,'1v -ostali'!$A$14:AD$517,AD$3,FALSE)</f>
        <v>0</v>
      </c>
      <c r="AE248" s="44">
        <f>VLOOKUP($A248,'1v -ostali'!$A$14:AD$517,AE$3,FALSE)</f>
        <v>0</v>
      </c>
      <c r="AF248" s="44">
        <f t="shared" si="32"/>
        <v>0</v>
      </c>
      <c r="AG248" s="44">
        <f>VLOOKUP($A248,'1v -ostali'!$A$14:AD$517,AG$3,FALSE)/12</f>
        <v>0</v>
      </c>
      <c r="AH248" s="44">
        <f>VLOOKUP($A248,'1v -ostali'!$A$14:AD$517,AH$3,FALSE)</f>
        <v>0</v>
      </c>
      <c r="AI248" s="44">
        <f t="shared" si="33"/>
        <v>0</v>
      </c>
      <c r="AJ248" s="44">
        <f t="shared" si="34"/>
        <v>0</v>
      </c>
      <c r="AK248" s="44">
        <f>+IFERROR(AI248*(100+'1v -ostali'!$C$6)/100,"")</f>
        <v>0</v>
      </c>
      <c r="AL248" s="44">
        <f>+IFERROR(AJ248*(100+'1v -ostali'!$C$6)/100,"")</f>
        <v>0</v>
      </c>
    </row>
    <row r="249" spans="1:38">
      <c r="A249">
        <f>+IF(MAX(A$5:A248)+1&lt;=A$1,A248+1,0)</f>
        <v>0</v>
      </c>
      <c r="B249" s="249">
        <f t="shared" si="27"/>
        <v>0</v>
      </c>
      <c r="C249">
        <f t="shared" si="28"/>
        <v>0</v>
      </c>
      <c r="D249" s="419">
        <f t="shared" si="29"/>
        <v>0</v>
      </c>
      <c r="E249">
        <f>IF(A249=0,0,+VLOOKUP($A249,'1v -ostali'!$A$14:$R$517,E$3,FALSE))</f>
        <v>0</v>
      </c>
      <c r="G249">
        <f>+VLOOKUP($A249,'1v -ostali'!$A$14:$R$517,G$3,FALSE)</f>
        <v>0</v>
      </c>
      <c r="H249">
        <f>+VLOOKUP($A249,'1v -ostali'!$A$14:$R$517,H$3,FALSE)</f>
        <v>0</v>
      </c>
      <c r="I249">
        <f>+VLOOKUP($A249,'1v -ostali'!$A$14:R$517,I$3,FALSE)</f>
        <v>0</v>
      </c>
      <c r="J249">
        <f>+VLOOKUP($A249,'1v -ostali'!$A$14:R$517,J$3,FALSE)</f>
        <v>0</v>
      </c>
      <c r="K249">
        <f>+VLOOKUP($A249,'1v -ostali'!$A$14:R$517,K$3,FALSE)</f>
        <v>0</v>
      </c>
      <c r="L249" t="str">
        <f>+IF(K249&gt;0,VLOOKUP($A249,'1v -ostali'!$A$14:R$517,L$3,FALSE),"")</f>
        <v/>
      </c>
      <c r="M249" t="str">
        <f>+IF(K249&gt;0,VLOOKUP($A249,'1v -ostali'!$A$14:R$517,M$3,FALSE),"")</f>
        <v/>
      </c>
      <c r="N249">
        <f>+VLOOKUP($A249,'1v -ostali'!$A$14:R$517,K$3,FALSE)</f>
        <v>0</v>
      </c>
      <c r="O249">
        <f>IF(K249&gt;0,"",VLOOKUP($A249,'1v -ostali'!$A$14:R$517,O$3,FALSE))</f>
        <v>0</v>
      </c>
      <c r="P249">
        <f>IF(K249&gt;0,"",VLOOKUP($A249,'1v -ostali'!$A$14:R$517,P$3,FALSE))</f>
        <v>0</v>
      </c>
      <c r="T249" s="44">
        <f>VLOOKUP($A249,'1v -ostali'!$A$14:AD$517,T$3,FALSE)</f>
        <v>0</v>
      </c>
      <c r="U249" s="44">
        <f>VLOOKUP($A249,'1v -ostali'!$A$14:AD$517,U$3,FALSE)</f>
        <v>0</v>
      </c>
      <c r="V249" s="44">
        <f t="shared" si="30"/>
        <v>0</v>
      </c>
      <c r="W249" s="44">
        <f>VLOOKUP($A249,'1v -ostali'!$A$14:AD$517,W$3,FALSE)/12</f>
        <v>0</v>
      </c>
      <c r="X249" s="44">
        <f>VLOOKUP($A249,'1v -ostali'!$A$14:AD$517,X$3,FALSE)</f>
        <v>0</v>
      </c>
      <c r="Y249" s="44">
        <f>VLOOKUP($A249,'1v -ostali'!$A$14:AD$517,Y$3,FALSE)</f>
        <v>0</v>
      </c>
      <c r="Z249" s="44">
        <f>VLOOKUP($A249,'1v -ostali'!$A$14:AD$517,Z$3,FALSE)</f>
        <v>0</v>
      </c>
      <c r="AA249" s="44">
        <f t="shared" si="31"/>
        <v>0</v>
      </c>
      <c r="AB249" s="44">
        <f>VLOOKUP($A249,'1v -ostali'!$A$14:AD$517,AB$3,FALSE)/12</f>
        <v>0</v>
      </c>
      <c r="AC249" s="44">
        <f>VLOOKUP($A249,'1v -ostali'!$A$14:AD$517,AC$3,FALSE)</f>
        <v>0</v>
      </c>
      <c r="AD249" s="44">
        <f>VLOOKUP($A249,'1v -ostali'!$A$14:AD$517,AD$3,FALSE)</f>
        <v>0</v>
      </c>
      <c r="AE249" s="44">
        <f>VLOOKUP($A249,'1v -ostali'!$A$14:AD$517,AE$3,FALSE)</f>
        <v>0</v>
      </c>
      <c r="AF249" s="44">
        <f t="shared" si="32"/>
        <v>0</v>
      </c>
      <c r="AG249" s="44">
        <f>VLOOKUP($A249,'1v -ostali'!$A$14:AD$517,AG$3,FALSE)/12</f>
        <v>0</v>
      </c>
      <c r="AH249" s="44">
        <f>VLOOKUP($A249,'1v -ostali'!$A$14:AD$517,AH$3,FALSE)</f>
        <v>0</v>
      </c>
      <c r="AI249" s="44">
        <f t="shared" si="33"/>
        <v>0</v>
      </c>
      <c r="AJ249" s="44">
        <f t="shared" si="34"/>
        <v>0</v>
      </c>
      <c r="AK249" s="44">
        <f>+IFERROR(AI249*(100+'1v -ostali'!$C$6)/100,"")</f>
        <v>0</v>
      </c>
      <c r="AL249" s="44">
        <f>+IFERROR(AJ249*(100+'1v -ostali'!$C$6)/100,"")</f>
        <v>0</v>
      </c>
    </row>
    <row r="250" spans="1:38">
      <c r="A250">
        <f>+IF(MAX(A$5:A249)+1&lt;=A$1,A249+1,0)</f>
        <v>0</v>
      </c>
      <c r="B250" s="249">
        <f t="shared" si="27"/>
        <v>0</v>
      </c>
      <c r="C250">
        <f t="shared" si="28"/>
        <v>0</v>
      </c>
      <c r="D250" s="419">
        <f t="shared" si="29"/>
        <v>0</v>
      </c>
      <c r="E250">
        <f>IF(A250=0,0,+VLOOKUP($A250,'1v -ostali'!$A$14:$R$517,E$3,FALSE))</f>
        <v>0</v>
      </c>
      <c r="G250">
        <f>+VLOOKUP($A250,'1v -ostali'!$A$14:$R$517,G$3,FALSE)</f>
        <v>0</v>
      </c>
      <c r="H250">
        <f>+VLOOKUP($A250,'1v -ostali'!$A$14:$R$517,H$3,FALSE)</f>
        <v>0</v>
      </c>
      <c r="I250">
        <f>+VLOOKUP($A250,'1v -ostali'!$A$14:R$517,I$3,FALSE)</f>
        <v>0</v>
      </c>
      <c r="J250">
        <f>+VLOOKUP($A250,'1v -ostali'!$A$14:R$517,J$3,FALSE)</f>
        <v>0</v>
      </c>
      <c r="K250">
        <f>+VLOOKUP($A250,'1v -ostali'!$A$14:R$517,K$3,FALSE)</f>
        <v>0</v>
      </c>
      <c r="L250" t="str">
        <f>+IF(K250&gt;0,VLOOKUP($A250,'1v -ostali'!$A$14:R$517,L$3,FALSE),"")</f>
        <v/>
      </c>
      <c r="M250" t="str">
        <f>+IF(K250&gt;0,VLOOKUP($A250,'1v -ostali'!$A$14:R$517,M$3,FALSE),"")</f>
        <v/>
      </c>
      <c r="N250">
        <f>+VLOOKUP($A250,'1v -ostali'!$A$14:R$517,K$3,FALSE)</f>
        <v>0</v>
      </c>
      <c r="O250">
        <f>IF(K250&gt;0,"",VLOOKUP($A250,'1v -ostali'!$A$14:R$517,O$3,FALSE))</f>
        <v>0</v>
      </c>
      <c r="P250">
        <f>IF(K250&gt;0,"",VLOOKUP($A250,'1v -ostali'!$A$14:R$517,P$3,FALSE))</f>
        <v>0</v>
      </c>
      <c r="T250" s="44">
        <f>VLOOKUP($A250,'1v -ostali'!$A$14:AD$517,T$3,FALSE)</f>
        <v>0</v>
      </c>
      <c r="U250" s="44">
        <f>VLOOKUP($A250,'1v -ostali'!$A$14:AD$517,U$3,FALSE)</f>
        <v>0</v>
      </c>
      <c r="V250" s="44">
        <f t="shared" si="30"/>
        <v>0</v>
      </c>
      <c r="W250" s="44">
        <f>VLOOKUP($A250,'1v -ostali'!$A$14:AD$517,W$3,FALSE)/12</f>
        <v>0</v>
      </c>
      <c r="X250" s="44">
        <f>VLOOKUP($A250,'1v -ostali'!$A$14:AD$517,X$3,FALSE)</f>
        <v>0</v>
      </c>
      <c r="Y250" s="44">
        <f>VLOOKUP($A250,'1v -ostali'!$A$14:AD$517,Y$3,FALSE)</f>
        <v>0</v>
      </c>
      <c r="Z250" s="44">
        <f>VLOOKUP($A250,'1v -ostali'!$A$14:AD$517,Z$3,FALSE)</f>
        <v>0</v>
      </c>
      <c r="AA250" s="44">
        <f t="shared" si="31"/>
        <v>0</v>
      </c>
      <c r="AB250" s="44">
        <f>VLOOKUP($A250,'1v -ostali'!$A$14:AD$517,AB$3,FALSE)/12</f>
        <v>0</v>
      </c>
      <c r="AC250" s="44">
        <f>VLOOKUP($A250,'1v -ostali'!$A$14:AD$517,AC$3,FALSE)</f>
        <v>0</v>
      </c>
      <c r="AD250" s="44">
        <f>VLOOKUP($A250,'1v -ostali'!$A$14:AD$517,AD$3,FALSE)</f>
        <v>0</v>
      </c>
      <c r="AE250" s="44">
        <f>VLOOKUP($A250,'1v -ostali'!$A$14:AD$517,AE$3,FALSE)</f>
        <v>0</v>
      </c>
      <c r="AF250" s="44">
        <f t="shared" si="32"/>
        <v>0</v>
      </c>
      <c r="AG250" s="44">
        <f>VLOOKUP($A250,'1v -ostali'!$A$14:AD$517,AG$3,FALSE)/12</f>
        <v>0</v>
      </c>
      <c r="AH250" s="44">
        <f>VLOOKUP($A250,'1v -ostali'!$A$14:AD$517,AH$3,FALSE)</f>
        <v>0</v>
      </c>
      <c r="AI250" s="44">
        <f t="shared" si="33"/>
        <v>0</v>
      </c>
      <c r="AJ250" s="44">
        <f t="shared" si="34"/>
        <v>0</v>
      </c>
      <c r="AK250" s="44">
        <f>+IFERROR(AI250*(100+'1v -ostali'!$C$6)/100,"")</f>
        <v>0</v>
      </c>
      <c r="AL250" s="44">
        <f>+IFERROR(AJ250*(100+'1v -ostali'!$C$6)/100,"")</f>
        <v>0</v>
      </c>
    </row>
    <row r="251" spans="1:38">
      <c r="A251">
        <f>+IF(MAX(A$5:A250)+1&lt;=A$1,A250+1,0)</f>
        <v>0</v>
      </c>
      <c r="B251" s="249">
        <f t="shared" si="27"/>
        <v>0</v>
      </c>
      <c r="C251">
        <f t="shared" si="28"/>
        <v>0</v>
      </c>
      <c r="D251" s="419">
        <f t="shared" si="29"/>
        <v>0</v>
      </c>
      <c r="E251">
        <f>IF(A251=0,0,+VLOOKUP($A251,'1v -ostali'!$A$14:$R$517,E$3,FALSE))</f>
        <v>0</v>
      </c>
      <c r="G251">
        <f>+VLOOKUP($A251,'1v -ostali'!$A$14:$R$517,G$3,FALSE)</f>
        <v>0</v>
      </c>
      <c r="H251">
        <f>+VLOOKUP($A251,'1v -ostali'!$A$14:$R$517,H$3,FALSE)</f>
        <v>0</v>
      </c>
      <c r="I251">
        <f>+VLOOKUP($A251,'1v -ostali'!$A$14:R$517,I$3,FALSE)</f>
        <v>0</v>
      </c>
      <c r="J251">
        <f>+VLOOKUP($A251,'1v -ostali'!$A$14:R$517,J$3,FALSE)</f>
        <v>0</v>
      </c>
      <c r="K251">
        <f>+VLOOKUP($A251,'1v -ostali'!$A$14:R$517,K$3,FALSE)</f>
        <v>0</v>
      </c>
      <c r="L251" t="str">
        <f>+IF(K251&gt;0,VLOOKUP($A251,'1v -ostali'!$A$14:R$517,L$3,FALSE),"")</f>
        <v/>
      </c>
      <c r="M251" t="str">
        <f>+IF(K251&gt;0,VLOOKUP($A251,'1v -ostali'!$A$14:R$517,M$3,FALSE),"")</f>
        <v/>
      </c>
      <c r="N251">
        <f>+VLOOKUP($A251,'1v -ostali'!$A$14:R$517,K$3,FALSE)</f>
        <v>0</v>
      </c>
      <c r="O251">
        <f>IF(K251&gt;0,"",VLOOKUP($A251,'1v -ostali'!$A$14:R$517,O$3,FALSE))</f>
        <v>0</v>
      </c>
      <c r="P251">
        <f>IF(K251&gt;0,"",VLOOKUP($A251,'1v -ostali'!$A$14:R$517,P$3,FALSE))</f>
        <v>0</v>
      </c>
      <c r="T251" s="44">
        <f>VLOOKUP($A251,'1v -ostali'!$A$14:AD$517,T$3,FALSE)</f>
        <v>0</v>
      </c>
      <c r="U251" s="44">
        <f>VLOOKUP($A251,'1v -ostali'!$A$14:AD$517,U$3,FALSE)</f>
        <v>0</v>
      </c>
      <c r="V251" s="44">
        <f t="shared" si="30"/>
        <v>0</v>
      </c>
      <c r="W251" s="44">
        <f>VLOOKUP($A251,'1v -ostali'!$A$14:AD$517,W$3,FALSE)/12</f>
        <v>0</v>
      </c>
      <c r="X251" s="44">
        <f>VLOOKUP($A251,'1v -ostali'!$A$14:AD$517,X$3,FALSE)</f>
        <v>0</v>
      </c>
      <c r="Y251" s="44">
        <f>VLOOKUP($A251,'1v -ostali'!$A$14:AD$517,Y$3,FALSE)</f>
        <v>0</v>
      </c>
      <c r="Z251" s="44">
        <f>VLOOKUP($A251,'1v -ostali'!$A$14:AD$517,Z$3,FALSE)</f>
        <v>0</v>
      </c>
      <c r="AA251" s="44">
        <f t="shared" si="31"/>
        <v>0</v>
      </c>
      <c r="AB251" s="44">
        <f>VLOOKUP($A251,'1v -ostali'!$A$14:AD$517,AB$3,FALSE)/12</f>
        <v>0</v>
      </c>
      <c r="AC251" s="44">
        <f>VLOOKUP($A251,'1v -ostali'!$A$14:AD$517,AC$3,FALSE)</f>
        <v>0</v>
      </c>
      <c r="AD251" s="44">
        <f>VLOOKUP($A251,'1v -ostali'!$A$14:AD$517,AD$3,FALSE)</f>
        <v>0</v>
      </c>
      <c r="AE251" s="44">
        <f>VLOOKUP($A251,'1v -ostali'!$A$14:AD$517,AE$3,FALSE)</f>
        <v>0</v>
      </c>
      <c r="AF251" s="44">
        <f t="shared" si="32"/>
        <v>0</v>
      </c>
      <c r="AG251" s="44">
        <f>VLOOKUP($A251,'1v -ostali'!$A$14:AD$517,AG$3,FALSE)/12</f>
        <v>0</v>
      </c>
      <c r="AH251" s="44">
        <f>VLOOKUP($A251,'1v -ostali'!$A$14:AD$517,AH$3,FALSE)</f>
        <v>0</v>
      </c>
      <c r="AI251" s="44">
        <f t="shared" si="33"/>
        <v>0</v>
      </c>
      <c r="AJ251" s="44">
        <f t="shared" si="34"/>
        <v>0</v>
      </c>
      <c r="AK251" s="44">
        <f>+IFERROR(AI251*(100+'1v -ostali'!$C$6)/100,"")</f>
        <v>0</v>
      </c>
      <c r="AL251" s="44">
        <f>+IFERROR(AJ251*(100+'1v -ostali'!$C$6)/100,"")</f>
        <v>0</v>
      </c>
    </row>
    <row r="252" spans="1:38">
      <c r="A252">
        <f>+IF(MAX(A$5:A251)+1&lt;=A$1,A251+1,0)</f>
        <v>0</v>
      </c>
      <c r="B252" s="249">
        <f t="shared" si="27"/>
        <v>0</v>
      </c>
      <c r="C252">
        <f t="shared" si="28"/>
        <v>0</v>
      </c>
      <c r="D252" s="419">
        <f t="shared" si="29"/>
        <v>0</v>
      </c>
      <c r="E252">
        <f>IF(A252=0,0,+VLOOKUP($A252,'1v -ostali'!$A$14:$R$517,E$3,FALSE))</f>
        <v>0</v>
      </c>
      <c r="G252">
        <f>+VLOOKUP($A252,'1v -ostali'!$A$14:$R$517,G$3,FALSE)</f>
        <v>0</v>
      </c>
      <c r="H252">
        <f>+VLOOKUP($A252,'1v -ostali'!$A$14:$R$517,H$3,FALSE)</f>
        <v>0</v>
      </c>
      <c r="I252">
        <f>+VLOOKUP($A252,'1v -ostali'!$A$14:R$517,I$3,FALSE)</f>
        <v>0</v>
      </c>
      <c r="J252">
        <f>+VLOOKUP($A252,'1v -ostali'!$A$14:R$517,J$3,FALSE)</f>
        <v>0</v>
      </c>
      <c r="K252">
        <f>+VLOOKUP($A252,'1v -ostali'!$A$14:R$517,K$3,FALSE)</f>
        <v>0</v>
      </c>
      <c r="L252" t="str">
        <f>+IF(K252&gt;0,VLOOKUP($A252,'1v -ostali'!$A$14:R$517,L$3,FALSE),"")</f>
        <v/>
      </c>
      <c r="M252" t="str">
        <f>+IF(K252&gt;0,VLOOKUP($A252,'1v -ostali'!$A$14:R$517,M$3,FALSE),"")</f>
        <v/>
      </c>
      <c r="N252">
        <f>+VLOOKUP($A252,'1v -ostali'!$A$14:R$517,K$3,FALSE)</f>
        <v>0</v>
      </c>
      <c r="O252">
        <f>IF(K252&gt;0,"",VLOOKUP($A252,'1v -ostali'!$A$14:R$517,O$3,FALSE))</f>
        <v>0</v>
      </c>
      <c r="P252">
        <f>IF(K252&gt;0,"",VLOOKUP($A252,'1v -ostali'!$A$14:R$517,P$3,FALSE))</f>
        <v>0</v>
      </c>
      <c r="T252" s="44">
        <f>VLOOKUP($A252,'1v -ostali'!$A$14:AD$517,T$3,FALSE)</f>
        <v>0</v>
      </c>
      <c r="U252" s="44">
        <f>VLOOKUP($A252,'1v -ostali'!$A$14:AD$517,U$3,FALSE)</f>
        <v>0</v>
      </c>
      <c r="V252" s="44">
        <f t="shared" si="30"/>
        <v>0</v>
      </c>
      <c r="W252" s="44">
        <f>VLOOKUP($A252,'1v -ostali'!$A$14:AD$517,W$3,FALSE)/12</f>
        <v>0</v>
      </c>
      <c r="X252" s="44">
        <f>VLOOKUP($A252,'1v -ostali'!$A$14:AD$517,X$3,FALSE)</f>
        <v>0</v>
      </c>
      <c r="Y252" s="44">
        <f>VLOOKUP($A252,'1v -ostali'!$A$14:AD$517,Y$3,FALSE)</f>
        <v>0</v>
      </c>
      <c r="Z252" s="44">
        <f>VLOOKUP($A252,'1v -ostali'!$A$14:AD$517,Z$3,FALSE)</f>
        <v>0</v>
      </c>
      <c r="AA252" s="44">
        <f t="shared" si="31"/>
        <v>0</v>
      </c>
      <c r="AB252" s="44">
        <f>VLOOKUP($A252,'1v -ostali'!$A$14:AD$517,AB$3,FALSE)/12</f>
        <v>0</v>
      </c>
      <c r="AC252" s="44">
        <f>VLOOKUP($A252,'1v -ostali'!$A$14:AD$517,AC$3,FALSE)</f>
        <v>0</v>
      </c>
      <c r="AD252" s="44">
        <f>VLOOKUP($A252,'1v -ostali'!$A$14:AD$517,AD$3,FALSE)</f>
        <v>0</v>
      </c>
      <c r="AE252" s="44">
        <f>VLOOKUP($A252,'1v -ostali'!$A$14:AD$517,AE$3,FALSE)</f>
        <v>0</v>
      </c>
      <c r="AF252" s="44">
        <f t="shared" si="32"/>
        <v>0</v>
      </c>
      <c r="AG252" s="44">
        <f>VLOOKUP($A252,'1v -ostali'!$A$14:AD$517,AG$3,FALSE)/12</f>
        <v>0</v>
      </c>
      <c r="AH252" s="44">
        <f>VLOOKUP($A252,'1v -ostali'!$A$14:AD$517,AH$3,FALSE)</f>
        <v>0</v>
      </c>
      <c r="AI252" s="44">
        <f t="shared" si="33"/>
        <v>0</v>
      </c>
      <c r="AJ252" s="44">
        <f t="shared" si="34"/>
        <v>0</v>
      </c>
      <c r="AK252" s="44">
        <f>+IFERROR(AI252*(100+'1v -ostali'!$C$6)/100,"")</f>
        <v>0</v>
      </c>
      <c r="AL252" s="44">
        <f>+IFERROR(AJ252*(100+'1v -ostali'!$C$6)/100,"")</f>
        <v>0</v>
      </c>
    </row>
    <row r="253" spans="1:38">
      <c r="A253">
        <f>+IF(MAX(A$5:A252)+1&lt;=A$1,A252+1,0)</f>
        <v>0</v>
      </c>
      <c r="B253" s="249">
        <f t="shared" si="27"/>
        <v>0</v>
      </c>
      <c r="C253">
        <f t="shared" si="28"/>
        <v>0</v>
      </c>
      <c r="D253" s="419">
        <f t="shared" si="29"/>
        <v>0</v>
      </c>
      <c r="E253">
        <f>IF(A253=0,0,+VLOOKUP($A253,'1v -ostali'!$A$14:$R$517,E$3,FALSE))</f>
        <v>0</v>
      </c>
      <c r="G253">
        <f>+VLOOKUP($A253,'1v -ostali'!$A$14:$R$517,G$3,FALSE)</f>
        <v>0</v>
      </c>
      <c r="H253">
        <f>+VLOOKUP($A253,'1v -ostali'!$A$14:$R$517,H$3,FALSE)</f>
        <v>0</v>
      </c>
      <c r="I253">
        <f>+VLOOKUP($A253,'1v -ostali'!$A$14:R$517,I$3,FALSE)</f>
        <v>0</v>
      </c>
      <c r="J253">
        <f>+VLOOKUP($A253,'1v -ostali'!$A$14:R$517,J$3,FALSE)</f>
        <v>0</v>
      </c>
      <c r="K253">
        <f>+VLOOKUP($A253,'1v -ostali'!$A$14:R$517,K$3,FALSE)</f>
        <v>0</v>
      </c>
      <c r="L253" t="str">
        <f>+IF(K253&gt;0,VLOOKUP($A253,'1v -ostali'!$A$14:R$517,L$3,FALSE),"")</f>
        <v/>
      </c>
      <c r="M253" t="str">
        <f>+IF(K253&gt;0,VLOOKUP($A253,'1v -ostali'!$A$14:R$517,M$3,FALSE),"")</f>
        <v/>
      </c>
      <c r="N253">
        <f>+VLOOKUP($A253,'1v -ostali'!$A$14:R$517,K$3,FALSE)</f>
        <v>0</v>
      </c>
      <c r="O253">
        <f>IF(K253&gt;0,"",VLOOKUP($A253,'1v -ostali'!$A$14:R$517,O$3,FALSE))</f>
        <v>0</v>
      </c>
      <c r="P253">
        <f>IF(K253&gt;0,"",VLOOKUP($A253,'1v -ostali'!$A$14:R$517,P$3,FALSE))</f>
        <v>0</v>
      </c>
      <c r="T253" s="44">
        <f>VLOOKUP($A253,'1v -ostali'!$A$14:AD$517,T$3,FALSE)</f>
        <v>0</v>
      </c>
      <c r="U253" s="44">
        <f>VLOOKUP($A253,'1v -ostali'!$A$14:AD$517,U$3,FALSE)</f>
        <v>0</v>
      </c>
      <c r="V253" s="44">
        <f t="shared" si="30"/>
        <v>0</v>
      </c>
      <c r="W253" s="44">
        <f>VLOOKUP($A253,'1v -ostali'!$A$14:AD$517,W$3,FALSE)/12</f>
        <v>0</v>
      </c>
      <c r="X253" s="44">
        <f>VLOOKUP($A253,'1v -ostali'!$A$14:AD$517,X$3,FALSE)</f>
        <v>0</v>
      </c>
      <c r="Y253" s="44">
        <f>VLOOKUP($A253,'1v -ostali'!$A$14:AD$517,Y$3,FALSE)</f>
        <v>0</v>
      </c>
      <c r="Z253" s="44">
        <f>VLOOKUP($A253,'1v -ostali'!$A$14:AD$517,Z$3,FALSE)</f>
        <v>0</v>
      </c>
      <c r="AA253" s="44">
        <f t="shared" si="31"/>
        <v>0</v>
      </c>
      <c r="AB253" s="44">
        <f>VLOOKUP($A253,'1v -ostali'!$A$14:AD$517,AB$3,FALSE)/12</f>
        <v>0</v>
      </c>
      <c r="AC253" s="44">
        <f>VLOOKUP($A253,'1v -ostali'!$A$14:AD$517,AC$3,FALSE)</f>
        <v>0</v>
      </c>
      <c r="AD253" s="44">
        <f>VLOOKUP($A253,'1v -ostali'!$A$14:AD$517,AD$3,FALSE)</f>
        <v>0</v>
      </c>
      <c r="AE253" s="44">
        <f>VLOOKUP($A253,'1v -ostali'!$A$14:AD$517,AE$3,FALSE)</f>
        <v>0</v>
      </c>
      <c r="AF253" s="44">
        <f t="shared" si="32"/>
        <v>0</v>
      </c>
      <c r="AG253" s="44">
        <f>VLOOKUP($A253,'1v -ostali'!$A$14:AD$517,AG$3,FALSE)/12</f>
        <v>0</v>
      </c>
      <c r="AH253" s="44">
        <f>VLOOKUP($A253,'1v -ostali'!$A$14:AD$517,AH$3,FALSE)</f>
        <v>0</v>
      </c>
      <c r="AI253" s="44">
        <f t="shared" si="33"/>
        <v>0</v>
      </c>
      <c r="AJ253" s="44">
        <f t="shared" si="34"/>
        <v>0</v>
      </c>
      <c r="AK253" s="44">
        <f>+IFERROR(AI253*(100+'1v -ostali'!$C$6)/100,"")</f>
        <v>0</v>
      </c>
      <c r="AL253" s="44">
        <f>+IFERROR(AJ253*(100+'1v -ostali'!$C$6)/100,"")</f>
        <v>0</v>
      </c>
    </row>
    <row r="254" spans="1:38">
      <c r="A254">
        <f>+IF(MAX(A$5:A253)+1&lt;=A$1,A253+1,0)</f>
        <v>0</v>
      </c>
      <c r="B254" s="249">
        <f t="shared" si="27"/>
        <v>0</v>
      </c>
      <c r="C254">
        <f t="shared" si="28"/>
        <v>0</v>
      </c>
      <c r="D254" s="419">
        <f t="shared" si="29"/>
        <v>0</v>
      </c>
      <c r="E254">
        <f>IF(A254=0,0,+VLOOKUP($A254,'1v -ostali'!$A$14:$R$517,E$3,FALSE))</f>
        <v>0</v>
      </c>
      <c r="G254">
        <f>+VLOOKUP($A254,'1v -ostali'!$A$14:$R$517,G$3,FALSE)</f>
        <v>0</v>
      </c>
      <c r="H254">
        <f>+VLOOKUP($A254,'1v -ostali'!$A$14:$R$517,H$3,FALSE)</f>
        <v>0</v>
      </c>
      <c r="I254">
        <f>+VLOOKUP($A254,'1v -ostali'!$A$14:R$517,I$3,FALSE)</f>
        <v>0</v>
      </c>
      <c r="J254">
        <f>+VLOOKUP($A254,'1v -ostali'!$A$14:R$517,J$3,FALSE)</f>
        <v>0</v>
      </c>
      <c r="K254">
        <f>+VLOOKUP($A254,'1v -ostali'!$A$14:R$517,K$3,FALSE)</f>
        <v>0</v>
      </c>
      <c r="L254" t="str">
        <f>+IF(K254&gt;0,VLOOKUP($A254,'1v -ostali'!$A$14:R$517,L$3,FALSE),"")</f>
        <v/>
      </c>
      <c r="M254" t="str">
        <f>+IF(K254&gt;0,VLOOKUP($A254,'1v -ostali'!$A$14:R$517,M$3,FALSE),"")</f>
        <v/>
      </c>
      <c r="N254">
        <f>+VLOOKUP($A254,'1v -ostali'!$A$14:R$517,K$3,FALSE)</f>
        <v>0</v>
      </c>
      <c r="O254">
        <f>IF(K254&gt;0,"",VLOOKUP($A254,'1v -ostali'!$A$14:R$517,O$3,FALSE))</f>
        <v>0</v>
      </c>
      <c r="P254">
        <f>IF(K254&gt;0,"",VLOOKUP($A254,'1v -ostali'!$A$14:R$517,P$3,FALSE))</f>
        <v>0</v>
      </c>
      <c r="T254" s="44">
        <f>VLOOKUP($A254,'1v -ostali'!$A$14:AD$517,T$3,FALSE)</f>
        <v>0</v>
      </c>
      <c r="U254" s="44">
        <f>VLOOKUP($A254,'1v -ostali'!$A$14:AD$517,U$3,FALSE)</f>
        <v>0</v>
      </c>
      <c r="V254" s="44">
        <f t="shared" si="30"/>
        <v>0</v>
      </c>
      <c r="W254" s="44">
        <f>VLOOKUP($A254,'1v -ostali'!$A$14:AD$517,W$3,FALSE)/12</f>
        <v>0</v>
      </c>
      <c r="X254" s="44">
        <f>VLOOKUP($A254,'1v -ostali'!$A$14:AD$517,X$3,FALSE)</f>
        <v>0</v>
      </c>
      <c r="Y254" s="44">
        <f>VLOOKUP($A254,'1v -ostali'!$A$14:AD$517,Y$3,FALSE)</f>
        <v>0</v>
      </c>
      <c r="Z254" s="44">
        <f>VLOOKUP($A254,'1v -ostali'!$A$14:AD$517,Z$3,FALSE)</f>
        <v>0</v>
      </c>
      <c r="AA254" s="44">
        <f t="shared" si="31"/>
        <v>0</v>
      </c>
      <c r="AB254" s="44">
        <f>VLOOKUP($A254,'1v -ostali'!$A$14:AD$517,AB$3,FALSE)/12</f>
        <v>0</v>
      </c>
      <c r="AC254" s="44">
        <f>VLOOKUP($A254,'1v -ostali'!$A$14:AD$517,AC$3,FALSE)</f>
        <v>0</v>
      </c>
      <c r="AD254" s="44">
        <f>VLOOKUP($A254,'1v -ostali'!$A$14:AD$517,AD$3,FALSE)</f>
        <v>0</v>
      </c>
      <c r="AE254" s="44">
        <f>VLOOKUP($A254,'1v -ostali'!$A$14:AD$517,AE$3,FALSE)</f>
        <v>0</v>
      </c>
      <c r="AF254" s="44">
        <f t="shared" si="32"/>
        <v>0</v>
      </c>
      <c r="AG254" s="44">
        <f>VLOOKUP($A254,'1v -ostali'!$A$14:AD$517,AG$3,FALSE)/12</f>
        <v>0</v>
      </c>
      <c r="AH254" s="44">
        <f>VLOOKUP($A254,'1v -ostali'!$A$14:AD$517,AH$3,FALSE)</f>
        <v>0</v>
      </c>
      <c r="AI254" s="44">
        <f t="shared" si="33"/>
        <v>0</v>
      </c>
      <c r="AJ254" s="44">
        <f t="shared" si="34"/>
        <v>0</v>
      </c>
      <c r="AK254" s="44">
        <f>+IFERROR(AI254*(100+'1v -ostali'!$C$6)/100,"")</f>
        <v>0</v>
      </c>
      <c r="AL254" s="44">
        <f>+IFERROR(AJ254*(100+'1v -ostali'!$C$6)/100,"")</f>
        <v>0</v>
      </c>
    </row>
    <row r="255" spans="1:38">
      <c r="A255">
        <f>+IF(MAX(A$5:A254)+1&lt;=A$1,A254+1,0)</f>
        <v>0</v>
      </c>
      <c r="B255" s="249">
        <f t="shared" si="27"/>
        <v>0</v>
      </c>
      <c r="C255">
        <f t="shared" si="28"/>
        <v>0</v>
      </c>
      <c r="D255" s="419">
        <f t="shared" si="29"/>
        <v>0</v>
      </c>
      <c r="E255">
        <f>IF(A255=0,0,+VLOOKUP($A255,'1v -ostali'!$A$14:$R$517,E$3,FALSE))</f>
        <v>0</v>
      </c>
      <c r="G255">
        <f>+VLOOKUP($A255,'1v -ostali'!$A$14:$R$517,G$3,FALSE)</f>
        <v>0</v>
      </c>
      <c r="H255">
        <f>+VLOOKUP($A255,'1v -ostali'!$A$14:$R$517,H$3,FALSE)</f>
        <v>0</v>
      </c>
      <c r="I255">
        <f>+VLOOKUP($A255,'1v -ostali'!$A$14:R$517,I$3,FALSE)</f>
        <v>0</v>
      </c>
      <c r="J255">
        <f>+VLOOKUP($A255,'1v -ostali'!$A$14:R$517,J$3,FALSE)</f>
        <v>0</v>
      </c>
      <c r="K255">
        <f>+VLOOKUP($A255,'1v -ostali'!$A$14:R$517,K$3,FALSE)</f>
        <v>0</v>
      </c>
      <c r="L255" t="str">
        <f>+IF(K255&gt;0,VLOOKUP($A255,'1v -ostali'!$A$14:R$517,L$3,FALSE),"")</f>
        <v/>
      </c>
      <c r="M255" t="str">
        <f>+IF(K255&gt;0,VLOOKUP($A255,'1v -ostali'!$A$14:R$517,M$3,FALSE),"")</f>
        <v/>
      </c>
      <c r="N255">
        <f>+VLOOKUP($A255,'1v -ostali'!$A$14:R$517,K$3,FALSE)</f>
        <v>0</v>
      </c>
      <c r="O255">
        <f>IF(K255&gt;0,"",VLOOKUP($A255,'1v -ostali'!$A$14:R$517,O$3,FALSE))</f>
        <v>0</v>
      </c>
      <c r="P255">
        <f>IF(K255&gt;0,"",VLOOKUP($A255,'1v -ostali'!$A$14:R$517,P$3,FALSE))</f>
        <v>0</v>
      </c>
      <c r="T255" s="44">
        <f>VLOOKUP($A255,'1v -ostali'!$A$14:AD$517,T$3,FALSE)</f>
        <v>0</v>
      </c>
      <c r="U255" s="44">
        <f>VLOOKUP($A255,'1v -ostali'!$A$14:AD$517,U$3,FALSE)</f>
        <v>0</v>
      </c>
      <c r="V255" s="44">
        <f t="shared" si="30"/>
        <v>0</v>
      </c>
      <c r="W255" s="44">
        <f>VLOOKUP($A255,'1v -ostali'!$A$14:AD$517,W$3,FALSE)/12</f>
        <v>0</v>
      </c>
      <c r="X255" s="44">
        <f>VLOOKUP($A255,'1v -ostali'!$A$14:AD$517,X$3,FALSE)</f>
        <v>0</v>
      </c>
      <c r="Y255" s="44">
        <f>VLOOKUP($A255,'1v -ostali'!$A$14:AD$517,Y$3,FALSE)</f>
        <v>0</v>
      </c>
      <c r="Z255" s="44">
        <f>VLOOKUP($A255,'1v -ostali'!$A$14:AD$517,Z$3,FALSE)</f>
        <v>0</v>
      </c>
      <c r="AA255" s="44">
        <f t="shared" si="31"/>
        <v>0</v>
      </c>
      <c r="AB255" s="44">
        <f>VLOOKUP($A255,'1v -ostali'!$A$14:AD$517,AB$3,FALSE)/12</f>
        <v>0</v>
      </c>
      <c r="AC255" s="44">
        <f>VLOOKUP($A255,'1v -ostali'!$A$14:AD$517,AC$3,FALSE)</f>
        <v>0</v>
      </c>
      <c r="AD255" s="44">
        <f>VLOOKUP($A255,'1v -ostali'!$A$14:AD$517,AD$3,FALSE)</f>
        <v>0</v>
      </c>
      <c r="AE255" s="44">
        <f>VLOOKUP($A255,'1v -ostali'!$A$14:AD$517,AE$3,FALSE)</f>
        <v>0</v>
      </c>
      <c r="AF255" s="44">
        <f t="shared" si="32"/>
        <v>0</v>
      </c>
      <c r="AG255" s="44">
        <f>VLOOKUP($A255,'1v -ostali'!$A$14:AD$517,AG$3,FALSE)/12</f>
        <v>0</v>
      </c>
      <c r="AH255" s="44">
        <f>VLOOKUP($A255,'1v -ostali'!$A$14:AD$517,AH$3,FALSE)</f>
        <v>0</v>
      </c>
      <c r="AI255" s="44">
        <f t="shared" si="33"/>
        <v>0</v>
      </c>
      <c r="AJ255" s="44">
        <f t="shared" si="34"/>
        <v>0</v>
      </c>
      <c r="AK255" s="44">
        <f>+IFERROR(AI255*(100+'1v -ostali'!$C$6)/100,"")</f>
        <v>0</v>
      </c>
      <c r="AL255" s="44">
        <f>+IFERROR(AJ255*(100+'1v -ostali'!$C$6)/100,"")</f>
        <v>0</v>
      </c>
    </row>
    <row r="256" spans="1:38">
      <c r="A256">
        <f>+IF(MAX(A$5:A255)+1&lt;=A$1,A255+1,0)</f>
        <v>0</v>
      </c>
      <c r="B256" s="249">
        <f t="shared" si="27"/>
        <v>0</v>
      </c>
      <c r="C256">
        <f t="shared" si="28"/>
        <v>0</v>
      </c>
      <c r="D256" s="419">
        <f t="shared" si="29"/>
        <v>0</v>
      </c>
      <c r="E256">
        <f>IF(A256=0,0,+VLOOKUP($A256,'1v -ostali'!$A$14:$R$517,E$3,FALSE))</f>
        <v>0</v>
      </c>
      <c r="G256">
        <f>+VLOOKUP($A256,'1v -ostali'!$A$14:$R$517,G$3,FALSE)</f>
        <v>0</v>
      </c>
      <c r="H256">
        <f>+VLOOKUP($A256,'1v -ostali'!$A$14:$R$517,H$3,FALSE)</f>
        <v>0</v>
      </c>
      <c r="I256">
        <f>+VLOOKUP($A256,'1v -ostali'!$A$14:R$517,I$3,FALSE)</f>
        <v>0</v>
      </c>
      <c r="J256">
        <f>+VLOOKUP($A256,'1v -ostali'!$A$14:R$517,J$3,FALSE)</f>
        <v>0</v>
      </c>
      <c r="K256">
        <f>+VLOOKUP($A256,'1v -ostali'!$A$14:R$517,K$3,FALSE)</f>
        <v>0</v>
      </c>
      <c r="L256" t="str">
        <f>+IF(K256&gt;0,VLOOKUP($A256,'1v -ostali'!$A$14:R$517,L$3,FALSE),"")</f>
        <v/>
      </c>
      <c r="M256" t="str">
        <f>+IF(K256&gt;0,VLOOKUP($A256,'1v -ostali'!$A$14:R$517,M$3,FALSE),"")</f>
        <v/>
      </c>
      <c r="N256">
        <f>+VLOOKUP($A256,'1v -ostali'!$A$14:R$517,K$3,FALSE)</f>
        <v>0</v>
      </c>
      <c r="O256">
        <f>IF(K256&gt;0,"",VLOOKUP($A256,'1v -ostali'!$A$14:R$517,O$3,FALSE))</f>
        <v>0</v>
      </c>
      <c r="P256">
        <f>IF(K256&gt;0,"",VLOOKUP($A256,'1v -ostali'!$A$14:R$517,P$3,FALSE))</f>
        <v>0</v>
      </c>
      <c r="T256" s="44">
        <f>VLOOKUP($A256,'1v -ostali'!$A$14:AD$517,T$3,FALSE)</f>
        <v>0</v>
      </c>
      <c r="U256" s="44">
        <f>VLOOKUP($A256,'1v -ostali'!$A$14:AD$517,U$3,FALSE)</f>
        <v>0</v>
      </c>
      <c r="V256" s="44">
        <f t="shared" si="30"/>
        <v>0</v>
      </c>
      <c r="W256" s="44">
        <f>VLOOKUP($A256,'1v -ostali'!$A$14:AD$517,W$3,FALSE)/12</f>
        <v>0</v>
      </c>
      <c r="X256" s="44">
        <f>VLOOKUP($A256,'1v -ostali'!$A$14:AD$517,X$3,FALSE)</f>
        <v>0</v>
      </c>
      <c r="Y256" s="44">
        <f>VLOOKUP($A256,'1v -ostali'!$A$14:AD$517,Y$3,FALSE)</f>
        <v>0</v>
      </c>
      <c r="Z256" s="44">
        <f>VLOOKUP($A256,'1v -ostali'!$A$14:AD$517,Z$3,FALSE)</f>
        <v>0</v>
      </c>
      <c r="AA256" s="44">
        <f t="shared" si="31"/>
        <v>0</v>
      </c>
      <c r="AB256" s="44">
        <f>VLOOKUP($A256,'1v -ostali'!$A$14:AD$517,AB$3,FALSE)/12</f>
        <v>0</v>
      </c>
      <c r="AC256" s="44">
        <f>VLOOKUP($A256,'1v -ostali'!$A$14:AD$517,AC$3,FALSE)</f>
        <v>0</v>
      </c>
      <c r="AD256" s="44">
        <f>VLOOKUP($A256,'1v -ostali'!$A$14:AD$517,AD$3,FALSE)</f>
        <v>0</v>
      </c>
      <c r="AE256" s="44">
        <f>VLOOKUP($A256,'1v -ostali'!$A$14:AD$517,AE$3,FALSE)</f>
        <v>0</v>
      </c>
      <c r="AF256" s="44">
        <f t="shared" si="32"/>
        <v>0</v>
      </c>
      <c r="AG256" s="44">
        <f>VLOOKUP($A256,'1v -ostali'!$A$14:AD$517,AG$3,FALSE)/12</f>
        <v>0</v>
      </c>
      <c r="AH256" s="44">
        <f>VLOOKUP($A256,'1v -ostali'!$A$14:AD$517,AH$3,FALSE)</f>
        <v>0</v>
      </c>
      <c r="AI256" s="44">
        <f t="shared" si="33"/>
        <v>0</v>
      </c>
      <c r="AJ256" s="44">
        <f t="shared" si="34"/>
        <v>0</v>
      </c>
      <c r="AK256" s="44">
        <f>+IFERROR(AI256*(100+'1v -ostali'!$C$6)/100,"")</f>
        <v>0</v>
      </c>
      <c r="AL256" s="44">
        <f>+IFERROR(AJ256*(100+'1v -ostali'!$C$6)/100,"")</f>
        <v>0</v>
      </c>
    </row>
    <row r="257" spans="1:38">
      <c r="A257">
        <f>+IF(MAX(A$5:A256)+1&lt;=A$1,A256+1,0)</f>
        <v>0</v>
      </c>
      <c r="B257" s="249">
        <f t="shared" si="27"/>
        <v>0</v>
      </c>
      <c r="C257">
        <f t="shared" si="28"/>
        <v>0</v>
      </c>
      <c r="D257" s="419">
        <f t="shared" si="29"/>
        <v>0</v>
      </c>
      <c r="E257">
        <f>IF(A257=0,0,+VLOOKUP($A257,'1v -ostali'!$A$14:$R$517,E$3,FALSE))</f>
        <v>0</v>
      </c>
      <c r="G257">
        <f>+VLOOKUP($A257,'1v -ostali'!$A$14:$R$517,G$3,FALSE)</f>
        <v>0</v>
      </c>
      <c r="H257">
        <f>+VLOOKUP($A257,'1v -ostali'!$A$14:$R$517,H$3,FALSE)</f>
        <v>0</v>
      </c>
      <c r="I257">
        <f>+VLOOKUP($A257,'1v -ostali'!$A$14:R$517,I$3,FALSE)</f>
        <v>0</v>
      </c>
      <c r="J257">
        <f>+VLOOKUP($A257,'1v -ostali'!$A$14:R$517,J$3,FALSE)</f>
        <v>0</v>
      </c>
      <c r="K257">
        <f>+VLOOKUP($A257,'1v -ostali'!$A$14:R$517,K$3,FALSE)</f>
        <v>0</v>
      </c>
      <c r="L257" t="str">
        <f>+IF(K257&gt;0,VLOOKUP($A257,'1v -ostali'!$A$14:R$517,L$3,FALSE),"")</f>
        <v/>
      </c>
      <c r="M257" t="str">
        <f>+IF(K257&gt;0,VLOOKUP($A257,'1v -ostali'!$A$14:R$517,M$3,FALSE),"")</f>
        <v/>
      </c>
      <c r="N257">
        <f>+VLOOKUP($A257,'1v -ostali'!$A$14:R$517,K$3,FALSE)</f>
        <v>0</v>
      </c>
      <c r="O257">
        <f>IF(K257&gt;0,"",VLOOKUP($A257,'1v -ostali'!$A$14:R$517,O$3,FALSE))</f>
        <v>0</v>
      </c>
      <c r="P257">
        <f>IF(K257&gt;0,"",VLOOKUP($A257,'1v -ostali'!$A$14:R$517,P$3,FALSE))</f>
        <v>0</v>
      </c>
      <c r="T257" s="44">
        <f>VLOOKUP($A257,'1v -ostali'!$A$14:AD$517,T$3,FALSE)</f>
        <v>0</v>
      </c>
      <c r="U257" s="44">
        <f>VLOOKUP($A257,'1v -ostali'!$A$14:AD$517,U$3,FALSE)</f>
        <v>0</v>
      </c>
      <c r="V257" s="44">
        <f t="shared" si="30"/>
        <v>0</v>
      </c>
      <c r="W257" s="44">
        <f>VLOOKUP($A257,'1v -ostali'!$A$14:AD$517,W$3,FALSE)/12</f>
        <v>0</v>
      </c>
      <c r="X257" s="44">
        <f>VLOOKUP($A257,'1v -ostali'!$A$14:AD$517,X$3,FALSE)</f>
        <v>0</v>
      </c>
      <c r="Y257" s="44">
        <f>VLOOKUP($A257,'1v -ostali'!$A$14:AD$517,Y$3,FALSE)</f>
        <v>0</v>
      </c>
      <c r="Z257" s="44">
        <f>VLOOKUP($A257,'1v -ostali'!$A$14:AD$517,Z$3,FALSE)</f>
        <v>0</v>
      </c>
      <c r="AA257" s="44">
        <f t="shared" si="31"/>
        <v>0</v>
      </c>
      <c r="AB257" s="44">
        <f>VLOOKUP($A257,'1v -ostali'!$A$14:AD$517,AB$3,FALSE)/12</f>
        <v>0</v>
      </c>
      <c r="AC257" s="44">
        <f>VLOOKUP($A257,'1v -ostali'!$A$14:AD$517,AC$3,FALSE)</f>
        <v>0</v>
      </c>
      <c r="AD257" s="44">
        <f>VLOOKUP($A257,'1v -ostali'!$A$14:AD$517,AD$3,FALSE)</f>
        <v>0</v>
      </c>
      <c r="AE257" s="44">
        <f>VLOOKUP($A257,'1v -ostali'!$A$14:AD$517,AE$3,FALSE)</f>
        <v>0</v>
      </c>
      <c r="AF257" s="44">
        <f t="shared" si="32"/>
        <v>0</v>
      </c>
      <c r="AG257" s="44">
        <f>VLOOKUP($A257,'1v -ostali'!$A$14:AD$517,AG$3,FALSE)/12</f>
        <v>0</v>
      </c>
      <c r="AH257" s="44">
        <f>VLOOKUP($A257,'1v -ostali'!$A$14:AD$517,AH$3,FALSE)</f>
        <v>0</v>
      </c>
      <c r="AI257" s="44">
        <f t="shared" si="33"/>
        <v>0</v>
      </c>
      <c r="AJ257" s="44">
        <f t="shared" si="34"/>
        <v>0</v>
      </c>
      <c r="AK257" s="44">
        <f>+IFERROR(AI257*(100+'1v -ostali'!$C$6)/100,"")</f>
        <v>0</v>
      </c>
      <c r="AL257" s="44">
        <f>+IFERROR(AJ257*(100+'1v -ostali'!$C$6)/100,"")</f>
        <v>0</v>
      </c>
    </row>
    <row r="258" spans="1:38">
      <c r="A258">
        <f>+IF(MAX(A$5:A257)+1&lt;=A$1,A257+1,0)</f>
        <v>0</v>
      </c>
      <c r="B258" s="249">
        <f t="shared" si="27"/>
        <v>0</v>
      </c>
      <c r="C258">
        <f t="shared" si="28"/>
        <v>0</v>
      </c>
      <c r="D258" s="419">
        <f t="shared" si="29"/>
        <v>0</v>
      </c>
      <c r="E258">
        <f>IF(A258=0,0,+VLOOKUP($A258,'1v -ostali'!$A$14:$R$517,E$3,FALSE))</f>
        <v>0</v>
      </c>
      <c r="G258">
        <f>+VLOOKUP($A258,'1v -ostali'!$A$14:$R$517,G$3,FALSE)</f>
        <v>0</v>
      </c>
      <c r="H258">
        <f>+VLOOKUP($A258,'1v -ostali'!$A$14:$R$517,H$3,FALSE)</f>
        <v>0</v>
      </c>
      <c r="I258">
        <f>+VLOOKUP($A258,'1v -ostali'!$A$14:R$517,I$3,FALSE)</f>
        <v>0</v>
      </c>
      <c r="J258">
        <f>+VLOOKUP($A258,'1v -ostali'!$A$14:R$517,J$3,FALSE)</f>
        <v>0</v>
      </c>
      <c r="K258">
        <f>+VLOOKUP($A258,'1v -ostali'!$A$14:R$517,K$3,FALSE)</f>
        <v>0</v>
      </c>
      <c r="L258" t="str">
        <f>+IF(K258&gt;0,VLOOKUP($A258,'1v -ostali'!$A$14:R$517,L$3,FALSE),"")</f>
        <v/>
      </c>
      <c r="M258" t="str">
        <f>+IF(K258&gt;0,VLOOKUP($A258,'1v -ostali'!$A$14:R$517,M$3,FALSE),"")</f>
        <v/>
      </c>
      <c r="N258">
        <f>+VLOOKUP($A258,'1v -ostali'!$A$14:R$517,K$3,FALSE)</f>
        <v>0</v>
      </c>
      <c r="O258">
        <f>IF(K258&gt;0,"",VLOOKUP($A258,'1v -ostali'!$A$14:R$517,O$3,FALSE))</f>
        <v>0</v>
      </c>
      <c r="P258">
        <f>IF(K258&gt;0,"",VLOOKUP($A258,'1v -ostali'!$A$14:R$517,P$3,FALSE))</f>
        <v>0</v>
      </c>
      <c r="T258" s="44">
        <f>VLOOKUP($A258,'1v -ostali'!$A$14:AD$517,T$3,FALSE)</f>
        <v>0</v>
      </c>
      <c r="U258" s="44">
        <f>VLOOKUP($A258,'1v -ostali'!$A$14:AD$517,U$3,FALSE)</f>
        <v>0</v>
      </c>
      <c r="V258" s="44">
        <f t="shared" si="30"/>
        <v>0</v>
      </c>
      <c r="W258" s="44">
        <f>VLOOKUP($A258,'1v -ostali'!$A$14:AD$517,W$3,FALSE)/12</f>
        <v>0</v>
      </c>
      <c r="X258" s="44">
        <f>VLOOKUP($A258,'1v -ostali'!$A$14:AD$517,X$3,FALSE)</f>
        <v>0</v>
      </c>
      <c r="Y258" s="44">
        <f>VLOOKUP($A258,'1v -ostali'!$A$14:AD$517,Y$3,FALSE)</f>
        <v>0</v>
      </c>
      <c r="Z258" s="44">
        <f>VLOOKUP($A258,'1v -ostali'!$A$14:AD$517,Z$3,FALSE)</f>
        <v>0</v>
      </c>
      <c r="AA258" s="44">
        <f t="shared" si="31"/>
        <v>0</v>
      </c>
      <c r="AB258" s="44">
        <f>VLOOKUP($A258,'1v -ostali'!$A$14:AD$517,AB$3,FALSE)/12</f>
        <v>0</v>
      </c>
      <c r="AC258" s="44">
        <f>VLOOKUP($A258,'1v -ostali'!$A$14:AD$517,AC$3,FALSE)</f>
        <v>0</v>
      </c>
      <c r="AD258" s="44">
        <f>VLOOKUP($A258,'1v -ostali'!$A$14:AD$517,AD$3,FALSE)</f>
        <v>0</v>
      </c>
      <c r="AE258" s="44">
        <f>VLOOKUP($A258,'1v -ostali'!$A$14:AD$517,AE$3,FALSE)</f>
        <v>0</v>
      </c>
      <c r="AF258" s="44">
        <f t="shared" si="32"/>
        <v>0</v>
      </c>
      <c r="AG258" s="44">
        <f>VLOOKUP($A258,'1v -ostali'!$A$14:AD$517,AG$3,FALSE)/12</f>
        <v>0</v>
      </c>
      <c r="AH258" s="44">
        <f>VLOOKUP($A258,'1v -ostali'!$A$14:AD$517,AH$3,FALSE)</f>
        <v>0</v>
      </c>
      <c r="AI258" s="44">
        <f t="shared" si="33"/>
        <v>0</v>
      </c>
      <c r="AJ258" s="44">
        <f t="shared" si="34"/>
        <v>0</v>
      </c>
      <c r="AK258" s="44">
        <f>+IFERROR(AI258*(100+'1v -ostali'!$C$6)/100,"")</f>
        <v>0</v>
      </c>
      <c r="AL258" s="44">
        <f>+IFERROR(AJ258*(100+'1v -ostali'!$C$6)/100,"")</f>
        <v>0</v>
      </c>
    </row>
    <row r="259" spans="1:38">
      <c r="A259">
        <f>+IF(MAX(A$5:A258)+1&lt;=A$1,A258+1,0)</f>
        <v>0</v>
      </c>
      <c r="B259" s="249">
        <f t="shared" si="27"/>
        <v>0</v>
      </c>
      <c r="C259">
        <f t="shared" si="28"/>
        <v>0</v>
      </c>
      <c r="D259" s="419">
        <f t="shared" si="29"/>
        <v>0</v>
      </c>
      <c r="E259">
        <f>IF(A259=0,0,+VLOOKUP($A259,'1v -ostali'!$A$14:$R$517,E$3,FALSE))</f>
        <v>0</v>
      </c>
      <c r="G259">
        <f>+VLOOKUP($A259,'1v -ostali'!$A$14:$R$517,G$3,FALSE)</f>
        <v>0</v>
      </c>
      <c r="H259">
        <f>+VLOOKUP($A259,'1v -ostali'!$A$14:$R$517,H$3,FALSE)</f>
        <v>0</v>
      </c>
      <c r="I259">
        <f>+VLOOKUP($A259,'1v -ostali'!$A$14:R$517,I$3,FALSE)</f>
        <v>0</v>
      </c>
      <c r="J259">
        <f>+VLOOKUP($A259,'1v -ostali'!$A$14:R$517,J$3,FALSE)</f>
        <v>0</v>
      </c>
      <c r="K259">
        <f>+VLOOKUP($A259,'1v -ostali'!$A$14:R$517,K$3,FALSE)</f>
        <v>0</v>
      </c>
      <c r="L259" t="str">
        <f>+IF(K259&gt;0,VLOOKUP($A259,'1v -ostali'!$A$14:R$517,L$3,FALSE),"")</f>
        <v/>
      </c>
      <c r="M259" t="str">
        <f>+IF(K259&gt;0,VLOOKUP($A259,'1v -ostali'!$A$14:R$517,M$3,FALSE),"")</f>
        <v/>
      </c>
      <c r="N259">
        <f>+VLOOKUP($A259,'1v -ostali'!$A$14:R$517,K$3,FALSE)</f>
        <v>0</v>
      </c>
      <c r="O259">
        <f>IF(K259&gt;0,"",VLOOKUP($A259,'1v -ostali'!$A$14:R$517,O$3,FALSE))</f>
        <v>0</v>
      </c>
      <c r="P259">
        <f>IF(K259&gt;0,"",VLOOKUP($A259,'1v -ostali'!$A$14:R$517,P$3,FALSE))</f>
        <v>0</v>
      </c>
      <c r="T259" s="44">
        <f>VLOOKUP($A259,'1v -ostali'!$A$14:AD$517,T$3,FALSE)</f>
        <v>0</v>
      </c>
      <c r="U259" s="44">
        <f>VLOOKUP($A259,'1v -ostali'!$A$14:AD$517,U$3,FALSE)</f>
        <v>0</v>
      </c>
      <c r="V259" s="44">
        <f t="shared" si="30"/>
        <v>0</v>
      </c>
      <c r="W259" s="44">
        <f>VLOOKUP($A259,'1v -ostali'!$A$14:AD$517,W$3,FALSE)/12</f>
        <v>0</v>
      </c>
      <c r="X259" s="44">
        <f>VLOOKUP($A259,'1v -ostali'!$A$14:AD$517,X$3,FALSE)</f>
        <v>0</v>
      </c>
      <c r="Y259" s="44">
        <f>VLOOKUP($A259,'1v -ostali'!$A$14:AD$517,Y$3,FALSE)</f>
        <v>0</v>
      </c>
      <c r="Z259" s="44">
        <f>VLOOKUP($A259,'1v -ostali'!$A$14:AD$517,Z$3,FALSE)</f>
        <v>0</v>
      </c>
      <c r="AA259" s="44">
        <f t="shared" si="31"/>
        <v>0</v>
      </c>
      <c r="AB259" s="44">
        <f>VLOOKUP($A259,'1v -ostali'!$A$14:AD$517,AB$3,FALSE)/12</f>
        <v>0</v>
      </c>
      <c r="AC259" s="44">
        <f>VLOOKUP($A259,'1v -ostali'!$A$14:AD$517,AC$3,FALSE)</f>
        <v>0</v>
      </c>
      <c r="AD259" s="44">
        <f>VLOOKUP($A259,'1v -ostali'!$A$14:AD$517,AD$3,FALSE)</f>
        <v>0</v>
      </c>
      <c r="AE259" s="44">
        <f>VLOOKUP($A259,'1v -ostali'!$A$14:AD$517,AE$3,FALSE)</f>
        <v>0</v>
      </c>
      <c r="AF259" s="44">
        <f t="shared" si="32"/>
        <v>0</v>
      </c>
      <c r="AG259" s="44">
        <f>VLOOKUP($A259,'1v -ostali'!$A$14:AD$517,AG$3,FALSE)/12</f>
        <v>0</v>
      </c>
      <c r="AH259" s="44">
        <f>VLOOKUP($A259,'1v -ostali'!$A$14:AD$517,AH$3,FALSE)</f>
        <v>0</v>
      </c>
      <c r="AI259" s="44">
        <f t="shared" si="33"/>
        <v>0</v>
      </c>
      <c r="AJ259" s="44">
        <f t="shared" si="34"/>
        <v>0</v>
      </c>
      <c r="AK259" s="44">
        <f>+IFERROR(AI259*(100+'1v -ostali'!$C$6)/100,"")</f>
        <v>0</v>
      </c>
      <c r="AL259" s="44">
        <f>+IFERROR(AJ259*(100+'1v -ostali'!$C$6)/100,"")</f>
        <v>0</v>
      </c>
    </row>
    <row r="260" spans="1:38">
      <c r="A260">
        <f>+IF(MAX(A$5:A259)+1&lt;=A$1,A259+1,0)</f>
        <v>0</v>
      </c>
      <c r="B260" s="249">
        <f t="shared" si="27"/>
        <v>0</v>
      </c>
      <c r="C260">
        <f t="shared" si="28"/>
        <v>0</v>
      </c>
      <c r="D260" s="419">
        <f t="shared" si="29"/>
        <v>0</v>
      </c>
      <c r="E260">
        <f>IF(A260=0,0,+VLOOKUP($A260,'1v -ostali'!$A$14:$R$517,E$3,FALSE))</f>
        <v>0</v>
      </c>
      <c r="G260">
        <f>+VLOOKUP($A260,'1v -ostali'!$A$14:$R$517,G$3,FALSE)</f>
        <v>0</v>
      </c>
      <c r="H260">
        <f>+VLOOKUP($A260,'1v -ostali'!$A$14:$R$517,H$3,FALSE)</f>
        <v>0</v>
      </c>
      <c r="I260">
        <f>+VLOOKUP($A260,'1v -ostali'!$A$14:R$517,I$3,FALSE)</f>
        <v>0</v>
      </c>
      <c r="J260">
        <f>+VLOOKUP($A260,'1v -ostali'!$A$14:R$517,J$3,FALSE)</f>
        <v>0</v>
      </c>
      <c r="K260">
        <f>+VLOOKUP($A260,'1v -ostali'!$A$14:R$517,K$3,FALSE)</f>
        <v>0</v>
      </c>
      <c r="L260" t="str">
        <f>+IF(K260&gt;0,VLOOKUP($A260,'1v -ostali'!$A$14:R$517,L$3,FALSE),"")</f>
        <v/>
      </c>
      <c r="M260" t="str">
        <f>+IF(K260&gt;0,VLOOKUP($A260,'1v -ostali'!$A$14:R$517,M$3,FALSE),"")</f>
        <v/>
      </c>
      <c r="N260">
        <f>+VLOOKUP($A260,'1v -ostali'!$A$14:R$517,K$3,FALSE)</f>
        <v>0</v>
      </c>
      <c r="O260">
        <f>IF(K260&gt;0,"",VLOOKUP($A260,'1v -ostali'!$A$14:R$517,O$3,FALSE))</f>
        <v>0</v>
      </c>
      <c r="P260">
        <f>IF(K260&gt;0,"",VLOOKUP($A260,'1v -ostali'!$A$14:R$517,P$3,FALSE))</f>
        <v>0</v>
      </c>
      <c r="T260" s="44">
        <f>VLOOKUP($A260,'1v -ostali'!$A$14:AD$517,T$3,FALSE)</f>
        <v>0</v>
      </c>
      <c r="U260" s="44">
        <f>VLOOKUP($A260,'1v -ostali'!$A$14:AD$517,U$3,FALSE)</f>
        <v>0</v>
      </c>
      <c r="V260" s="44">
        <f t="shared" si="30"/>
        <v>0</v>
      </c>
      <c r="W260" s="44">
        <f>VLOOKUP($A260,'1v -ostali'!$A$14:AD$517,W$3,FALSE)/12</f>
        <v>0</v>
      </c>
      <c r="X260" s="44">
        <f>VLOOKUP($A260,'1v -ostali'!$A$14:AD$517,X$3,FALSE)</f>
        <v>0</v>
      </c>
      <c r="Y260" s="44">
        <f>VLOOKUP($A260,'1v -ostali'!$A$14:AD$517,Y$3,FALSE)</f>
        <v>0</v>
      </c>
      <c r="Z260" s="44">
        <f>VLOOKUP($A260,'1v -ostali'!$A$14:AD$517,Z$3,FALSE)</f>
        <v>0</v>
      </c>
      <c r="AA260" s="44">
        <f t="shared" si="31"/>
        <v>0</v>
      </c>
      <c r="AB260" s="44">
        <f>VLOOKUP($A260,'1v -ostali'!$A$14:AD$517,AB$3,FALSE)/12</f>
        <v>0</v>
      </c>
      <c r="AC260" s="44">
        <f>VLOOKUP($A260,'1v -ostali'!$A$14:AD$517,AC$3,FALSE)</f>
        <v>0</v>
      </c>
      <c r="AD260" s="44">
        <f>VLOOKUP($A260,'1v -ostali'!$A$14:AD$517,AD$3,FALSE)</f>
        <v>0</v>
      </c>
      <c r="AE260" s="44">
        <f>VLOOKUP($A260,'1v -ostali'!$A$14:AD$517,AE$3,FALSE)</f>
        <v>0</v>
      </c>
      <c r="AF260" s="44">
        <f t="shared" si="32"/>
        <v>0</v>
      </c>
      <c r="AG260" s="44">
        <f>VLOOKUP($A260,'1v -ostali'!$A$14:AD$517,AG$3,FALSE)/12</f>
        <v>0</v>
      </c>
      <c r="AH260" s="44">
        <f>VLOOKUP($A260,'1v -ostali'!$A$14:AD$517,AH$3,FALSE)</f>
        <v>0</v>
      </c>
      <c r="AI260" s="44">
        <f t="shared" si="33"/>
        <v>0</v>
      </c>
      <c r="AJ260" s="44">
        <f t="shared" si="34"/>
        <v>0</v>
      </c>
      <c r="AK260" s="44">
        <f>+IFERROR(AI260*(100+'1v -ostali'!$C$6)/100,"")</f>
        <v>0</v>
      </c>
      <c r="AL260" s="44">
        <f>+IFERROR(AJ260*(100+'1v -ostali'!$C$6)/100,"")</f>
        <v>0</v>
      </c>
    </row>
    <row r="261" spans="1:38">
      <c r="A261">
        <f>+IF(MAX(A$5:A260)+1&lt;=A$1,A260+1,0)</f>
        <v>0</v>
      </c>
      <c r="B261" s="249">
        <f t="shared" si="27"/>
        <v>0</v>
      </c>
      <c r="C261">
        <f t="shared" si="28"/>
        <v>0</v>
      </c>
      <c r="D261" s="419">
        <f t="shared" si="29"/>
        <v>0</v>
      </c>
      <c r="E261">
        <f>IF(A261=0,0,+VLOOKUP($A261,'1v -ostali'!$A$14:$R$517,E$3,FALSE))</f>
        <v>0</v>
      </c>
      <c r="G261">
        <f>+VLOOKUP($A261,'1v -ostali'!$A$14:$R$517,G$3,FALSE)</f>
        <v>0</v>
      </c>
      <c r="H261">
        <f>+VLOOKUP($A261,'1v -ostali'!$A$14:$R$517,H$3,FALSE)</f>
        <v>0</v>
      </c>
      <c r="I261">
        <f>+VLOOKUP($A261,'1v -ostali'!$A$14:R$517,I$3,FALSE)</f>
        <v>0</v>
      </c>
      <c r="J261">
        <f>+VLOOKUP($A261,'1v -ostali'!$A$14:R$517,J$3,FALSE)</f>
        <v>0</v>
      </c>
      <c r="K261">
        <f>+VLOOKUP($A261,'1v -ostali'!$A$14:R$517,K$3,FALSE)</f>
        <v>0</v>
      </c>
      <c r="L261" t="str">
        <f>+IF(K261&gt;0,VLOOKUP($A261,'1v -ostali'!$A$14:R$517,L$3,FALSE),"")</f>
        <v/>
      </c>
      <c r="M261" t="str">
        <f>+IF(K261&gt;0,VLOOKUP($A261,'1v -ostali'!$A$14:R$517,M$3,FALSE),"")</f>
        <v/>
      </c>
      <c r="N261">
        <f>+VLOOKUP($A261,'1v -ostali'!$A$14:R$517,K$3,FALSE)</f>
        <v>0</v>
      </c>
      <c r="O261">
        <f>IF(K261&gt;0,"",VLOOKUP($A261,'1v -ostali'!$A$14:R$517,O$3,FALSE))</f>
        <v>0</v>
      </c>
      <c r="P261">
        <f>IF(K261&gt;0,"",VLOOKUP($A261,'1v -ostali'!$A$14:R$517,P$3,FALSE))</f>
        <v>0</v>
      </c>
      <c r="T261" s="44">
        <f>VLOOKUP($A261,'1v -ostali'!$A$14:AD$517,T$3,FALSE)</f>
        <v>0</v>
      </c>
      <c r="U261" s="44">
        <f>VLOOKUP($A261,'1v -ostali'!$A$14:AD$517,U$3,FALSE)</f>
        <v>0</v>
      </c>
      <c r="V261" s="44">
        <f t="shared" si="30"/>
        <v>0</v>
      </c>
      <c r="W261" s="44">
        <f>VLOOKUP($A261,'1v -ostali'!$A$14:AD$517,W$3,FALSE)/12</f>
        <v>0</v>
      </c>
      <c r="X261" s="44">
        <f>VLOOKUP($A261,'1v -ostali'!$A$14:AD$517,X$3,FALSE)</f>
        <v>0</v>
      </c>
      <c r="Y261" s="44">
        <f>VLOOKUP($A261,'1v -ostali'!$A$14:AD$517,Y$3,FALSE)</f>
        <v>0</v>
      </c>
      <c r="Z261" s="44">
        <f>VLOOKUP($A261,'1v -ostali'!$A$14:AD$517,Z$3,FALSE)</f>
        <v>0</v>
      </c>
      <c r="AA261" s="44">
        <f t="shared" si="31"/>
        <v>0</v>
      </c>
      <c r="AB261" s="44">
        <f>VLOOKUP($A261,'1v -ostali'!$A$14:AD$517,AB$3,FALSE)/12</f>
        <v>0</v>
      </c>
      <c r="AC261" s="44">
        <f>VLOOKUP($A261,'1v -ostali'!$A$14:AD$517,AC$3,FALSE)</f>
        <v>0</v>
      </c>
      <c r="AD261" s="44">
        <f>VLOOKUP($A261,'1v -ostali'!$A$14:AD$517,AD$3,FALSE)</f>
        <v>0</v>
      </c>
      <c r="AE261" s="44">
        <f>VLOOKUP($A261,'1v -ostali'!$A$14:AD$517,AE$3,FALSE)</f>
        <v>0</v>
      </c>
      <c r="AF261" s="44">
        <f t="shared" si="32"/>
        <v>0</v>
      </c>
      <c r="AG261" s="44">
        <f>VLOOKUP($A261,'1v -ostali'!$A$14:AD$517,AG$3,FALSE)/12</f>
        <v>0</v>
      </c>
      <c r="AH261" s="44">
        <f>VLOOKUP($A261,'1v -ostali'!$A$14:AD$517,AH$3,FALSE)</f>
        <v>0</v>
      </c>
      <c r="AI261" s="44">
        <f t="shared" si="33"/>
        <v>0</v>
      </c>
      <c r="AJ261" s="44">
        <f t="shared" si="34"/>
        <v>0</v>
      </c>
      <c r="AK261" s="44">
        <f>+IFERROR(AI261*(100+'1v -ostali'!$C$6)/100,"")</f>
        <v>0</v>
      </c>
      <c r="AL261" s="44">
        <f>+IFERROR(AJ261*(100+'1v -ostali'!$C$6)/100,"")</f>
        <v>0</v>
      </c>
    </row>
    <row r="262" spans="1:38">
      <c r="A262">
        <f>+IF(MAX(A$5:A261)+1&lt;=A$1,A261+1,0)</f>
        <v>0</v>
      </c>
      <c r="B262" s="249">
        <f t="shared" ref="B262:B325" si="35">+IF(A262&gt;0,B261,0)</f>
        <v>0</v>
      </c>
      <c r="C262">
        <f t="shared" ref="C262:C325" si="36">+IF(B262&gt;0,C261,0)</f>
        <v>0</v>
      </c>
      <c r="D262" s="419">
        <f t="shared" ref="D262:D325" si="37">+IF(C262&gt;0,D261,0)</f>
        <v>0</v>
      </c>
      <c r="E262">
        <f>IF(A262=0,0,+VLOOKUP($A262,'1v -ostali'!$A$14:$R$517,E$3,FALSE))</f>
        <v>0</v>
      </c>
      <c r="G262">
        <f>+VLOOKUP($A262,'1v -ostali'!$A$14:$R$517,G$3,FALSE)</f>
        <v>0</v>
      </c>
      <c r="H262">
        <f>+VLOOKUP($A262,'1v -ostali'!$A$14:$R$517,H$3,FALSE)</f>
        <v>0</v>
      </c>
      <c r="I262">
        <f>+VLOOKUP($A262,'1v -ostali'!$A$14:R$517,I$3,FALSE)</f>
        <v>0</v>
      </c>
      <c r="J262">
        <f>+VLOOKUP($A262,'1v -ostali'!$A$14:R$517,J$3,FALSE)</f>
        <v>0</v>
      </c>
      <c r="K262">
        <f>+VLOOKUP($A262,'1v -ostali'!$A$14:R$517,K$3,FALSE)</f>
        <v>0</v>
      </c>
      <c r="L262" t="str">
        <f>+IF(K262&gt;0,VLOOKUP($A262,'1v -ostali'!$A$14:R$517,L$3,FALSE),"")</f>
        <v/>
      </c>
      <c r="M262" t="str">
        <f>+IF(K262&gt;0,VLOOKUP($A262,'1v -ostali'!$A$14:R$517,M$3,FALSE),"")</f>
        <v/>
      </c>
      <c r="N262">
        <f>+VLOOKUP($A262,'1v -ostali'!$A$14:R$517,K$3,FALSE)</f>
        <v>0</v>
      </c>
      <c r="O262">
        <f>IF(K262&gt;0,"",VLOOKUP($A262,'1v -ostali'!$A$14:R$517,O$3,FALSE))</f>
        <v>0</v>
      </c>
      <c r="P262">
        <f>IF(K262&gt;0,"",VLOOKUP($A262,'1v -ostali'!$A$14:R$517,P$3,FALSE))</f>
        <v>0</v>
      </c>
      <c r="T262" s="44">
        <f>VLOOKUP($A262,'1v -ostali'!$A$14:AD$517,T$3,FALSE)</f>
        <v>0</v>
      </c>
      <c r="U262" s="44">
        <f>VLOOKUP($A262,'1v -ostali'!$A$14:AD$517,U$3,FALSE)</f>
        <v>0</v>
      </c>
      <c r="V262" s="44">
        <f t="shared" ref="V262:V325" si="38">+IFERROR(T262+U262,"")</f>
        <v>0</v>
      </c>
      <c r="W262" s="44">
        <f>VLOOKUP($A262,'1v -ostali'!$A$14:AD$517,W$3,FALSE)/12</f>
        <v>0</v>
      </c>
      <c r="X262" s="44">
        <f>VLOOKUP($A262,'1v -ostali'!$A$14:AD$517,X$3,FALSE)</f>
        <v>0</v>
      </c>
      <c r="Y262" s="44">
        <f>VLOOKUP($A262,'1v -ostali'!$A$14:AD$517,Y$3,FALSE)</f>
        <v>0</v>
      </c>
      <c r="Z262" s="44">
        <f>VLOOKUP($A262,'1v -ostali'!$A$14:AD$517,Z$3,FALSE)</f>
        <v>0</v>
      </c>
      <c r="AA262" s="44">
        <f t="shared" ref="AA262:AA325" si="39">+IFERROR(Y262+Z262,"")</f>
        <v>0</v>
      </c>
      <c r="AB262" s="44">
        <f>VLOOKUP($A262,'1v -ostali'!$A$14:AD$517,AB$3,FALSE)/12</f>
        <v>0</v>
      </c>
      <c r="AC262" s="44">
        <f>VLOOKUP($A262,'1v -ostali'!$A$14:AD$517,AC$3,FALSE)</f>
        <v>0</v>
      </c>
      <c r="AD262" s="44">
        <f>VLOOKUP($A262,'1v -ostali'!$A$14:AD$517,AD$3,FALSE)</f>
        <v>0</v>
      </c>
      <c r="AE262" s="44">
        <f>VLOOKUP($A262,'1v -ostali'!$A$14:AD$517,AE$3,FALSE)</f>
        <v>0</v>
      </c>
      <c r="AF262" s="44">
        <f t="shared" ref="AF262:AF325" si="40">+IFERROR(AD262+AE262,"")</f>
        <v>0</v>
      </c>
      <c r="AG262" s="44">
        <f>VLOOKUP($A262,'1v -ostali'!$A$14:AD$517,AG$3,FALSE)/12</f>
        <v>0</v>
      </c>
      <c r="AH262" s="44">
        <f>VLOOKUP($A262,'1v -ostali'!$A$14:AD$517,AH$3,FALSE)</f>
        <v>0</v>
      </c>
      <c r="AI262" s="44">
        <f t="shared" ref="AI262:AI325" si="41">IFERROR(X262+AC262-AH262,"")</f>
        <v>0</v>
      </c>
      <c r="AJ262" s="44">
        <f t="shared" ref="AJ262:AJ325" si="42">+IFERROR(AI262*$AJ$1,"")</f>
        <v>0</v>
      </c>
      <c r="AK262" s="44">
        <f>+IFERROR(AI262*(100+'1v -ostali'!$C$6)/100,"")</f>
        <v>0</v>
      </c>
      <c r="AL262" s="44">
        <f>+IFERROR(AJ262*(100+'1v -ostali'!$C$6)/100,"")</f>
        <v>0</v>
      </c>
    </row>
    <row r="263" spans="1:38">
      <c r="A263">
        <f>+IF(MAX(A$5:A262)+1&lt;=A$1,A262+1,0)</f>
        <v>0</v>
      </c>
      <c r="B263" s="249">
        <f t="shared" si="35"/>
        <v>0</v>
      </c>
      <c r="C263">
        <f t="shared" si="36"/>
        <v>0</v>
      </c>
      <c r="D263" s="419">
        <f t="shared" si="37"/>
        <v>0</v>
      </c>
      <c r="E263">
        <f>IF(A263=0,0,+VLOOKUP($A263,'1v -ostali'!$A$14:$R$517,E$3,FALSE))</f>
        <v>0</v>
      </c>
      <c r="G263">
        <f>+VLOOKUP($A263,'1v -ostali'!$A$14:$R$517,G$3,FALSE)</f>
        <v>0</v>
      </c>
      <c r="H263">
        <f>+VLOOKUP($A263,'1v -ostali'!$A$14:$R$517,H$3,FALSE)</f>
        <v>0</v>
      </c>
      <c r="I263">
        <f>+VLOOKUP($A263,'1v -ostali'!$A$14:R$517,I$3,FALSE)</f>
        <v>0</v>
      </c>
      <c r="J263">
        <f>+VLOOKUP($A263,'1v -ostali'!$A$14:R$517,J$3,FALSE)</f>
        <v>0</v>
      </c>
      <c r="K263">
        <f>+VLOOKUP($A263,'1v -ostali'!$A$14:R$517,K$3,FALSE)</f>
        <v>0</v>
      </c>
      <c r="L263" t="str">
        <f>+IF(K263&gt;0,VLOOKUP($A263,'1v -ostali'!$A$14:R$517,L$3,FALSE),"")</f>
        <v/>
      </c>
      <c r="M263" t="str">
        <f>+IF(K263&gt;0,VLOOKUP($A263,'1v -ostali'!$A$14:R$517,M$3,FALSE),"")</f>
        <v/>
      </c>
      <c r="N263">
        <f>+VLOOKUP($A263,'1v -ostali'!$A$14:R$517,K$3,FALSE)</f>
        <v>0</v>
      </c>
      <c r="O263">
        <f>IF(K263&gt;0,"",VLOOKUP($A263,'1v -ostali'!$A$14:R$517,O$3,FALSE))</f>
        <v>0</v>
      </c>
      <c r="P263">
        <f>IF(K263&gt;0,"",VLOOKUP($A263,'1v -ostali'!$A$14:R$517,P$3,FALSE))</f>
        <v>0</v>
      </c>
      <c r="T263" s="44">
        <f>VLOOKUP($A263,'1v -ostali'!$A$14:AD$517,T$3,FALSE)</f>
        <v>0</v>
      </c>
      <c r="U263" s="44">
        <f>VLOOKUP($A263,'1v -ostali'!$A$14:AD$517,U$3,FALSE)</f>
        <v>0</v>
      </c>
      <c r="V263" s="44">
        <f t="shared" si="38"/>
        <v>0</v>
      </c>
      <c r="W263" s="44">
        <f>VLOOKUP($A263,'1v -ostali'!$A$14:AD$517,W$3,FALSE)/12</f>
        <v>0</v>
      </c>
      <c r="X263" s="44">
        <f>VLOOKUP($A263,'1v -ostali'!$A$14:AD$517,X$3,FALSE)</f>
        <v>0</v>
      </c>
      <c r="Y263" s="44">
        <f>VLOOKUP($A263,'1v -ostali'!$A$14:AD$517,Y$3,FALSE)</f>
        <v>0</v>
      </c>
      <c r="Z263" s="44">
        <f>VLOOKUP($A263,'1v -ostali'!$A$14:AD$517,Z$3,FALSE)</f>
        <v>0</v>
      </c>
      <c r="AA263" s="44">
        <f t="shared" si="39"/>
        <v>0</v>
      </c>
      <c r="AB263" s="44">
        <f>VLOOKUP($A263,'1v -ostali'!$A$14:AD$517,AB$3,FALSE)/12</f>
        <v>0</v>
      </c>
      <c r="AC263" s="44">
        <f>VLOOKUP($A263,'1v -ostali'!$A$14:AD$517,AC$3,FALSE)</f>
        <v>0</v>
      </c>
      <c r="AD263" s="44">
        <f>VLOOKUP($A263,'1v -ostali'!$A$14:AD$517,AD$3,FALSE)</f>
        <v>0</v>
      </c>
      <c r="AE263" s="44">
        <f>VLOOKUP($A263,'1v -ostali'!$A$14:AD$517,AE$3,FALSE)</f>
        <v>0</v>
      </c>
      <c r="AF263" s="44">
        <f t="shared" si="40"/>
        <v>0</v>
      </c>
      <c r="AG263" s="44">
        <f>VLOOKUP($A263,'1v -ostali'!$A$14:AD$517,AG$3,FALSE)/12</f>
        <v>0</v>
      </c>
      <c r="AH263" s="44">
        <f>VLOOKUP($A263,'1v -ostali'!$A$14:AD$517,AH$3,FALSE)</f>
        <v>0</v>
      </c>
      <c r="AI263" s="44">
        <f t="shared" si="41"/>
        <v>0</v>
      </c>
      <c r="AJ263" s="44">
        <f t="shared" si="42"/>
        <v>0</v>
      </c>
      <c r="AK263" s="44">
        <f>+IFERROR(AI263*(100+'1v -ostali'!$C$6)/100,"")</f>
        <v>0</v>
      </c>
      <c r="AL263" s="44">
        <f>+IFERROR(AJ263*(100+'1v -ostali'!$C$6)/100,"")</f>
        <v>0</v>
      </c>
    </row>
    <row r="264" spans="1:38">
      <c r="A264">
        <f>+IF(MAX(A$5:A263)+1&lt;=A$1,A263+1,0)</f>
        <v>0</v>
      </c>
      <c r="B264" s="249">
        <f t="shared" si="35"/>
        <v>0</v>
      </c>
      <c r="C264">
        <f t="shared" si="36"/>
        <v>0</v>
      </c>
      <c r="D264" s="419">
        <f t="shared" si="37"/>
        <v>0</v>
      </c>
      <c r="E264">
        <f>IF(A264=0,0,+VLOOKUP($A264,'1v -ostali'!$A$14:$R$517,E$3,FALSE))</f>
        <v>0</v>
      </c>
      <c r="G264">
        <f>+VLOOKUP($A264,'1v -ostali'!$A$14:$R$517,G$3,FALSE)</f>
        <v>0</v>
      </c>
      <c r="H264">
        <f>+VLOOKUP($A264,'1v -ostali'!$A$14:$R$517,H$3,FALSE)</f>
        <v>0</v>
      </c>
      <c r="I264">
        <f>+VLOOKUP($A264,'1v -ostali'!$A$14:R$517,I$3,FALSE)</f>
        <v>0</v>
      </c>
      <c r="J264">
        <f>+VLOOKUP($A264,'1v -ostali'!$A$14:R$517,J$3,FALSE)</f>
        <v>0</v>
      </c>
      <c r="K264">
        <f>+VLOOKUP($A264,'1v -ostali'!$A$14:R$517,K$3,FALSE)</f>
        <v>0</v>
      </c>
      <c r="L264" t="str">
        <f>+IF(K264&gt;0,VLOOKUP($A264,'1v -ostali'!$A$14:R$517,L$3,FALSE),"")</f>
        <v/>
      </c>
      <c r="M264" t="str">
        <f>+IF(K264&gt;0,VLOOKUP($A264,'1v -ostali'!$A$14:R$517,M$3,FALSE),"")</f>
        <v/>
      </c>
      <c r="N264">
        <f>+VLOOKUP($A264,'1v -ostali'!$A$14:R$517,K$3,FALSE)</f>
        <v>0</v>
      </c>
      <c r="O264">
        <f>IF(K264&gt;0,"",VLOOKUP($A264,'1v -ostali'!$A$14:R$517,O$3,FALSE))</f>
        <v>0</v>
      </c>
      <c r="P264">
        <f>IF(K264&gt;0,"",VLOOKUP($A264,'1v -ostali'!$A$14:R$517,P$3,FALSE))</f>
        <v>0</v>
      </c>
      <c r="T264" s="44">
        <f>VLOOKUP($A264,'1v -ostali'!$A$14:AD$517,T$3,FALSE)</f>
        <v>0</v>
      </c>
      <c r="U264" s="44">
        <f>VLOOKUP($A264,'1v -ostali'!$A$14:AD$517,U$3,FALSE)</f>
        <v>0</v>
      </c>
      <c r="V264" s="44">
        <f t="shared" si="38"/>
        <v>0</v>
      </c>
      <c r="W264" s="44">
        <f>VLOOKUP($A264,'1v -ostali'!$A$14:AD$517,W$3,FALSE)/12</f>
        <v>0</v>
      </c>
      <c r="X264" s="44">
        <f>VLOOKUP($A264,'1v -ostali'!$A$14:AD$517,X$3,FALSE)</f>
        <v>0</v>
      </c>
      <c r="Y264" s="44">
        <f>VLOOKUP($A264,'1v -ostali'!$A$14:AD$517,Y$3,FALSE)</f>
        <v>0</v>
      </c>
      <c r="Z264" s="44">
        <f>VLOOKUP($A264,'1v -ostali'!$A$14:AD$517,Z$3,FALSE)</f>
        <v>0</v>
      </c>
      <c r="AA264" s="44">
        <f t="shared" si="39"/>
        <v>0</v>
      </c>
      <c r="AB264" s="44">
        <f>VLOOKUP($A264,'1v -ostali'!$A$14:AD$517,AB$3,FALSE)/12</f>
        <v>0</v>
      </c>
      <c r="AC264" s="44">
        <f>VLOOKUP($A264,'1v -ostali'!$A$14:AD$517,AC$3,FALSE)</f>
        <v>0</v>
      </c>
      <c r="AD264" s="44">
        <f>VLOOKUP($A264,'1v -ostali'!$A$14:AD$517,AD$3,FALSE)</f>
        <v>0</v>
      </c>
      <c r="AE264" s="44">
        <f>VLOOKUP($A264,'1v -ostali'!$A$14:AD$517,AE$3,FALSE)</f>
        <v>0</v>
      </c>
      <c r="AF264" s="44">
        <f t="shared" si="40"/>
        <v>0</v>
      </c>
      <c r="AG264" s="44">
        <f>VLOOKUP($A264,'1v -ostali'!$A$14:AD$517,AG$3,FALSE)/12</f>
        <v>0</v>
      </c>
      <c r="AH264" s="44">
        <f>VLOOKUP($A264,'1v -ostali'!$A$14:AD$517,AH$3,FALSE)</f>
        <v>0</v>
      </c>
      <c r="AI264" s="44">
        <f t="shared" si="41"/>
        <v>0</v>
      </c>
      <c r="AJ264" s="44">
        <f t="shared" si="42"/>
        <v>0</v>
      </c>
      <c r="AK264" s="44">
        <f>+IFERROR(AI264*(100+'1v -ostali'!$C$6)/100,"")</f>
        <v>0</v>
      </c>
      <c r="AL264" s="44">
        <f>+IFERROR(AJ264*(100+'1v -ostali'!$C$6)/100,"")</f>
        <v>0</v>
      </c>
    </row>
    <row r="265" spans="1:38">
      <c r="A265">
        <f>+IF(MAX(A$5:A264)+1&lt;=A$1,A264+1,0)</f>
        <v>0</v>
      </c>
      <c r="B265" s="249">
        <f t="shared" si="35"/>
        <v>0</v>
      </c>
      <c r="C265">
        <f t="shared" si="36"/>
        <v>0</v>
      </c>
      <c r="D265" s="419">
        <f t="shared" si="37"/>
        <v>0</v>
      </c>
      <c r="E265">
        <f>IF(A265=0,0,+VLOOKUP($A265,'1v -ostali'!$A$14:$R$517,E$3,FALSE))</f>
        <v>0</v>
      </c>
      <c r="G265">
        <f>+VLOOKUP($A265,'1v -ostali'!$A$14:$R$517,G$3,FALSE)</f>
        <v>0</v>
      </c>
      <c r="H265">
        <f>+VLOOKUP($A265,'1v -ostali'!$A$14:$R$517,H$3,FALSE)</f>
        <v>0</v>
      </c>
      <c r="I265">
        <f>+VLOOKUP($A265,'1v -ostali'!$A$14:R$517,I$3,FALSE)</f>
        <v>0</v>
      </c>
      <c r="J265">
        <f>+VLOOKUP($A265,'1v -ostali'!$A$14:R$517,J$3,FALSE)</f>
        <v>0</v>
      </c>
      <c r="K265">
        <f>+VLOOKUP($A265,'1v -ostali'!$A$14:R$517,K$3,FALSE)</f>
        <v>0</v>
      </c>
      <c r="L265" t="str">
        <f>+IF(K265&gt;0,VLOOKUP($A265,'1v -ostali'!$A$14:R$517,L$3,FALSE),"")</f>
        <v/>
      </c>
      <c r="M265" t="str">
        <f>+IF(K265&gt;0,VLOOKUP($A265,'1v -ostali'!$A$14:R$517,M$3,FALSE),"")</f>
        <v/>
      </c>
      <c r="N265">
        <f>+VLOOKUP($A265,'1v -ostali'!$A$14:R$517,K$3,FALSE)</f>
        <v>0</v>
      </c>
      <c r="O265">
        <f>IF(K265&gt;0,"",VLOOKUP($A265,'1v -ostali'!$A$14:R$517,O$3,FALSE))</f>
        <v>0</v>
      </c>
      <c r="P265">
        <f>IF(K265&gt;0,"",VLOOKUP($A265,'1v -ostali'!$A$14:R$517,P$3,FALSE))</f>
        <v>0</v>
      </c>
      <c r="T265" s="44">
        <f>VLOOKUP($A265,'1v -ostali'!$A$14:AD$517,T$3,FALSE)</f>
        <v>0</v>
      </c>
      <c r="U265" s="44">
        <f>VLOOKUP($A265,'1v -ostali'!$A$14:AD$517,U$3,FALSE)</f>
        <v>0</v>
      </c>
      <c r="V265" s="44">
        <f t="shared" si="38"/>
        <v>0</v>
      </c>
      <c r="W265" s="44">
        <f>VLOOKUP($A265,'1v -ostali'!$A$14:AD$517,W$3,FALSE)/12</f>
        <v>0</v>
      </c>
      <c r="X265" s="44">
        <f>VLOOKUP($A265,'1v -ostali'!$A$14:AD$517,X$3,FALSE)</f>
        <v>0</v>
      </c>
      <c r="Y265" s="44">
        <f>VLOOKUP($A265,'1v -ostali'!$A$14:AD$517,Y$3,FALSE)</f>
        <v>0</v>
      </c>
      <c r="Z265" s="44">
        <f>VLOOKUP($A265,'1v -ostali'!$A$14:AD$517,Z$3,FALSE)</f>
        <v>0</v>
      </c>
      <c r="AA265" s="44">
        <f t="shared" si="39"/>
        <v>0</v>
      </c>
      <c r="AB265" s="44">
        <f>VLOOKUP($A265,'1v -ostali'!$A$14:AD$517,AB$3,FALSE)/12</f>
        <v>0</v>
      </c>
      <c r="AC265" s="44">
        <f>VLOOKUP($A265,'1v -ostali'!$A$14:AD$517,AC$3,FALSE)</f>
        <v>0</v>
      </c>
      <c r="AD265" s="44">
        <f>VLOOKUP($A265,'1v -ostali'!$A$14:AD$517,AD$3,FALSE)</f>
        <v>0</v>
      </c>
      <c r="AE265" s="44">
        <f>VLOOKUP($A265,'1v -ostali'!$A$14:AD$517,AE$3,FALSE)</f>
        <v>0</v>
      </c>
      <c r="AF265" s="44">
        <f t="shared" si="40"/>
        <v>0</v>
      </c>
      <c r="AG265" s="44">
        <f>VLOOKUP($A265,'1v -ostali'!$A$14:AD$517,AG$3,FALSE)/12</f>
        <v>0</v>
      </c>
      <c r="AH265" s="44">
        <f>VLOOKUP($A265,'1v -ostali'!$A$14:AD$517,AH$3,FALSE)</f>
        <v>0</v>
      </c>
      <c r="AI265" s="44">
        <f t="shared" si="41"/>
        <v>0</v>
      </c>
      <c r="AJ265" s="44">
        <f t="shared" si="42"/>
        <v>0</v>
      </c>
      <c r="AK265" s="44">
        <f>+IFERROR(AI265*(100+'1v -ostali'!$C$6)/100,"")</f>
        <v>0</v>
      </c>
      <c r="AL265" s="44">
        <f>+IFERROR(AJ265*(100+'1v -ostali'!$C$6)/100,"")</f>
        <v>0</v>
      </c>
    </row>
    <row r="266" spans="1:38">
      <c r="A266">
        <f>+IF(MAX(A$5:A265)+1&lt;=A$1,A265+1,0)</f>
        <v>0</v>
      </c>
      <c r="B266" s="249">
        <f t="shared" si="35"/>
        <v>0</v>
      </c>
      <c r="C266">
        <f t="shared" si="36"/>
        <v>0</v>
      </c>
      <c r="D266" s="419">
        <f t="shared" si="37"/>
        <v>0</v>
      </c>
      <c r="E266">
        <f>IF(A266=0,0,+VLOOKUP($A266,'1v -ostali'!$A$14:$R$517,E$3,FALSE))</f>
        <v>0</v>
      </c>
      <c r="G266">
        <f>+VLOOKUP($A266,'1v -ostali'!$A$14:$R$517,G$3,FALSE)</f>
        <v>0</v>
      </c>
      <c r="H266">
        <f>+VLOOKUP($A266,'1v -ostali'!$A$14:$R$517,H$3,FALSE)</f>
        <v>0</v>
      </c>
      <c r="I266">
        <f>+VLOOKUP($A266,'1v -ostali'!$A$14:R$517,I$3,FALSE)</f>
        <v>0</v>
      </c>
      <c r="J266">
        <f>+VLOOKUP($A266,'1v -ostali'!$A$14:R$517,J$3,FALSE)</f>
        <v>0</v>
      </c>
      <c r="K266">
        <f>+VLOOKUP($A266,'1v -ostali'!$A$14:R$517,K$3,FALSE)</f>
        <v>0</v>
      </c>
      <c r="L266" t="str">
        <f>+IF(K266&gt;0,VLOOKUP($A266,'1v -ostali'!$A$14:R$517,L$3,FALSE),"")</f>
        <v/>
      </c>
      <c r="M266" t="str">
        <f>+IF(K266&gt;0,VLOOKUP($A266,'1v -ostali'!$A$14:R$517,M$3,FALSE),"")</f>
        <v/>
      </c>
      <c r="N266">
        <f>+VLOOKUP($A266,'1v -ostali'!$A$14:R$517,K$3,FALSE)</f>
        <v>0</v>
      </c>
      <c r="O266">
        <f>IF(K266&gt;0,"",VLOOKUP($A266,'1v -ostali'!$A$14:R$517,O$3,FALSE))</f>
        <v>0</v>
      </c>
      <c r="P266">
        <f>IF(K266&gt;0,"",VLOOKUP($A266,'1v -ostali'!$A$14:R$517,P$3,FALSE))</f>
        <v>0</v>
      </c>
      <c r="T266" s="44">
        <f>VLOOKUP($A266,'1v -ostali'!$A$14:AD$517,T$3,FALSE)</f>
        <v>0</v>
      </c>
      <c r="U266" s="44">
        <f>VLOOKUP($A266,'1v -ostali'!$A$14:AD$517,U$3,FALSE)</f>
        <v>0</v>
      </c>
      <c r="V266" s="44">
        <f t="shared" si="38"/>
        <v>0</v>
      </c>
      <c r="W266" s="44">
        <f>VLOOKUP($A266,'1v -ostali'!$A$14:AD$517,W$3,FALSE)/12</f>
        <v>0</v>
      </c>
      <c r="X266" s="44">
        <f>VLOOKUP($A266,'1v -ostali'!$A$14:AD$517,X$3,FALSE)</f>
        <v>0</v>
      </c>
      <c r="Y266" s="44">
        <f>VLOOKUP($A266,'1v -ostali'!$A$14:AD$517,Y$3,FALSE)</f>
        <v>0</v>
      </c>
      <c r="Z266" s="44">
        <f>VLOOKUP($A266,'1v -ostali'!$A$14:AD$517,Z$3,FALSE)</f>
        <v>0</v>
      </c>
      <c r="AA266" s="44">
        <f t="shared" si="39"/>
        <v>0</v>
      </c>
      <c r="AB266" s="44">
        <f>VLOOKUP($A266,'1v -ostali'!$A$14:AD$517,AB$3,FALSE)/12</f>
        <v>0</v>
      </c>
      <c r="AC266" s="44">
        <f>VLOOKUP($A266,'1v -ostali'!$A$14:AD$517,AC$3,FALSE)</f>
        <v>0</v>
      </c>
      <c r="AD266" s="44">
        <f>VLOOKUP($A266,'1v -ostali'!$A$14:AD$517,AD$3,FALSE)</f>
        <v>0</v>
      </c>
      <c r="AE266" s="44">
        <f>VLOOKUP($A266,'1v -ostali'!$A$14:AD$517,AE$3,FALSE)</f>
        <v>0</v>
      </c>
      <c r="AF266" s="44">
        <f t="shared" si="40"/>
        <v>0</v>
      </c>
      <c r="AG266" s="44">
        <f>VLOOKUP($A266,'1v -ostali'!$A$14:AD$517,AG$3,FALSE)/12</f>
        <v>0</v>
      </c>
      <c r="AH266" s="44">
        <f>VLOOKUP($A266,'1v -ostali'!$A$14:AD$517,AH$3,FALSE)</f>
        <v>0</v>
      </c>
      <c r="AI266" s="44">
        <f t="shared" si="41"/>
        <v>0</v>
      </c>
      <c r="AJ266" s="44">
        <f t="shared" si="42"/>
        <v>0</v>
      </c>
      <c r="AK266" s="44">
        <f>+IFERROR(AI266*(100+'1v -ostali'!$C$6)/100,"")</f>
        <v>0</v>
      </c>
      <c r="AL266" s="44">
        <f>+IFERROR(AJ266*(100+'1v -ostali'!$C$6)/100,"")</f>
        <v>0</v>
      </c>
    </row>
    <row r="267" spans="1:38">
      <c r="A267">
        <f>+IF(MAX(A$5:A266)+1&lt;=A$1,A266+1,0)</f>
        <v>0</v>
      </c>
      <c r="B267" s="249">
        <f t="shared" si="35"/>
        <v>0</v>
      </c>
      <c r="C267">
        <f t="shared" si="36"/>
        <v>0</v>
      </c>
      <c r="D267" s="419">
        <f t="shared" si="37"/>
        <v>0</v>
      </c>
      <c r="E267">
        <f>IF(A267=0,0,+VLOOKUP($A267,'1v -ostali'!$A$14:$R$517,E$3,FALSE))</f>
        <v>0</v>
      </c>
      <c r="G267">
        <f>+VLOOKUP($A267,'1v -ostali'!$A$14:$R$517,G$3,FALSE)</f>
        <v>0</v>
      </c>
      <c r="H267">
        <f>+VLOOKUP($A267,'1v -ostali'!$A$14:$R$517,H$3,FALSE)</f>
        <v>0</v>
      </c>
      <c r="I267">
        <f>+VLOOKUP($A267,'1v -ostali'!$A$14:R$517,I$3,FALSE)</f>
        <v>0</v>
      </c>
      <c r="J267">
        <f>+VLOOKUP($A267,'1v -ostali'!$A$14:R$517,J$3,FALSE)</f>
        <v>0</v>
      </c>
      <c r="K267">
        <f>+VLOOKUP($A267,'1v -ostali'!$A$14:R$517,K$3,FALSE)</f>
        <v>0</v>
      </c>
      <c r="L267" t="str">
        <f>+IF(K267&gt;0,VLOOKUP($A267,'1v -ostali'!$A$14:R$517,L$3,FALSE),"")</f>
        <v/>
      </c>
      <c r="M267" t="str">
        <f>+IF(K267&gt;0,VLOOKUP($A267,'1v -ostali'!$A$14:R$517,M$3,FALSE),"")</f>
        <v/>
      </c>
      <c r="N267">
        <f>+VLOOKUP($A267,'1v -ostali'!$A$14:R$517,K$3,FALSE)</f>
        <v>0</v>
      </c>
      <c r="O267">
        <f>IF(K267&gt;0,"",VLOOKUP($A267,'1v -ostali'!$A$14:R$517,O$3,FALSE))</f>
        <v>0</v>
      </c>
      <c r="P267">
        <f>IF(K267&gt;0,"",VLOOKUP($A267,'1v -ostali'!$A$14:R$517,P$3,FALSE))</f>
        <v>0</v>
      </c>
      <c r="T267" s="44">
        <f>VLOOKUP($A267,'1v -ostali'!$A$14:AD$517,T$3,FALSE)</f>
        <v>0</v>
      </c>
      <c r="U267" s="44">
        <f>VLOOKUP($A267,'1v -ostali'!$A$14:AD$517,U$3,FALSE)</f>
        <v>0</v>
      </c>
      <c r="V267" s="44">
        <f t="shared" si="38"/>
        <v>0</v>
      </c>
      <c r="W267" s="44">
        <f>VLOOKUP($A267,'1v -ostali'!$A$14:AD$517,W$3,FALSE)/12</f>
        <v>0</v>
      </c>
      <c r="X267" s="44">
        <f>VLOOKUP($A267,'1v -ostali'!$A$14:AD$517,X$3,FALSE)</f>
        <v>0</v>
      </c>
      <c r="Y267" s="44">
        <f>VLOOKUP($A267,'1v -ostali'!$A$14:AD$517,Y$3,FALSE)</f>
        <v>0</v>
      </c>
      <c r="Z267" s="44">
        <f>VLOOKUP($A267,'1v -ostali'!$A$14:AD$517,Z$3,FALSE)</f>
        <v>0</v>
      </c>
      <c r="AA267" s="44">
        <f t="shared" si="39"/>
        <v>0</v>
      </c>
      <c r="AB267" s="44">
        <f>VLOOKUP($A267,'1v -ostali'!$A$14:AD$517,AB$3,FALSE)/12</f>
        <v>0</v>
      </c>
      <c r="AC267" s="44">
        <f>VLOOKUP($A267,'1v -ostali'!$A$14:AD$517,AC$3,FALSE)</f>
        <v>0</v>
      </c>
      <c r="AD267" s="44">
        <f>VLOOKUP($A267,'1v -ostali'!$A$14:AD$517,AD$3,FALSE)</f>
        <v>0</v>
      </c>
      <c r="AE267" s="44">
        <f>VLOOKUP($A267,'1v -ostali'!$A$14:AD$517,AE$3,FALSE)</f>
        <v>0</v>
      </c>
      <c r="AF267" s="44">
        <f t="shared" si="40"/>
        <v>0</v>
      </c>
      <c r="AG267" s="44">
        <f>VLOOKUP($A267,'1v -ostali'!$A$14:AD$517,AG$3,FALSE)/12</f>
        <v>0</v>
      </c>
      <c r="AH267" s="44">
        <f>VLOOKUP($A267,'1v -ostali'!$A$14:AD$517,AH$3,FALSE)</f>
        <v>0</v>
      </c>
      <c r="AI267" s="44">
        <f t="shared" si="41"/>
        <v>0</v>
      </c>
      <c r="AJ267" s="44">
        <f t="shared" si="42"/>
        <v>0</v>
      </c>
      <c r="AK267" s="44">
        <f>+IFERROR(AI267*(100+'1v -ostali'!$C$6)/100,"")</f>
        <v>0</v>
      </c>
      <c r="AL267" s="44">
        <f>+IFERROR(AJ267*(100+'1v -ostali'!$C$6)/100,"")</f>
        <v>0</v>
      </c>
    </row>
    <row r="268" spans="1:38">
      <c r="A268">
        <f>+IF(MAX(A$5:A267)+1&lt;=A$1,A267+1,0)</f>
        <v>0</v>
      </c>
      <c r="B268" s="249">
        <f t="shared" si="35"/>
        <v>0</v>
      </c>
      <c r="C268">
        <f t="shared" si="36"/>
        <v>0</v>
      </c>
      <c r="D268" s="419">
        <f t="shared" si="37"/>
        <v>0</v>
      </c>
      <c r="E268">
        <f>IF(A268=0,0,+VLOOKUP($A268,'1v -ostali'!$A$14:$R$517,E$3,FALSE))</f>
        <v>0</v>
      </c>
      <c r="G268">
        <f>+VLOOKUP($A268,'1v -ostali'!$A$14:$R$517,G$3,FALSE)</f>
        <v>0</v>
      </c>
      <c r="H268">
        <f>+VLOOKUP($A268,'1v -ostali'!$A$14:$R$517,H$3,FALSE)</f>
        <v>0</v>
      </c>
      <c r="I268">
        <f>+VLOOKUP($A268,'1v -ostali'!$A$14:R$517,I$3,FALSE)</f>
        <v>0</v>
      </c>
      <c r="J268">
        <f>+VLOOKUP($A268,'1v -ostali'!$A$14:R$517,J$3,FALSE)</f>
        <v>0</v>
      </c>
      <c r="K268">
        <f>+VLOOKUP($A268,'1v -ostali'!$A$14:R$517,K$3,FALSE)</f>
        <v>0</v>
      </c>
      <c r="L268" t="str">
        <f>+IF(K268&gt;0,VLOOKUP($A268,'1v -ostali'!$A$14:R$517,L$3,FALSE),"")</f>
        <v/>
      </c>
      <c r="M268" t="str">
        <f>+IF(K268&gt;0,VLOOKUP($A268,'1v -ostali'!$A$14:R$517,M$3,FALSE),"")</f>
        <v/>
      </c>
      <c r="N268">
        <f>+VLOOKUP($A268,'1v -ostali'!$A$14:R$517,K$3,FALSE)</f>
        <v>0</v>
      </c>
      <c r="O268">
        <f>IF(K268&gt;0,"",VLOOKUP($A268,'1v -ostali'!$A$14:R$517,O$3,FALSE))</f>
        <v>0</v>
      </c>
      <c r="P268">
        <f>IF(K268&gt;0,"",VLOOKUP($A268,'1v -ostali'!$A$14:R$517,P$3,FALSE))</f>
        <v>0</v>
      </c>
      <c r="T268" s="44">
        <f>VLOOKUP($A268,'1v -ostali'!$A$14:AD$517,T$3,FALSE)</f>
        <v>0</v>
      </c>
      <c r="U268" s="44">
        <f>VLOOKUP($A268,'1v -ostali'!$A$14:AD$517,U$3,FALSE)</f>
        <v>0</v>
      </c>
      <c r="V268" s="44">
        <f t="shared" si="38"/>
        <v>0</v>
      </c>
      <c r="W268" s="44">
        <f>VLOOKUP($A268,'1v -ostali'!$A$14:AD$517,W$3,FALSE)/12</f>
        <v>0</v>
      </c>
      <c r="X268" s="44">
        <f>VLOOKUP($A268,'1v -ostali'!$A$14:AD$517,X$3,FALSE)</f>
        <v>0</v>
      </c>
      <c r="Y268" s="44">
        <f>VLOOKUP($A268,'1v -ostali'!$A$14:AD$517,Y$3,FALSE)</f>
        <v>0</v>
      </c>
      <c r="Z268" s="44">
        <f>VLOOKUP($A268,'1v -ostali'!$A$14:AD$517,Z$3,FALSE)</f>
        <v>0</v>
      </c>
      <c r="AA268" s="44">
        <f t="shared" si="39"/>
        <v>0</v>
      </c>
      <c r="AB268" s="44">
        <f>VLOOKUP($A268,'1v -ostali'!$A$14:AD$517,AB$3,FALSE)/12</f>
        <v>0</v>
      </c>
      <c r="AC268" s="44">
        <f>VLOOKUP($A268,'1v -ostali'!$A$14:AD$517,AC$3,FALSE)</f>
        <v>0</v>
      </c>
      <c r="AD268" s="44">
        <f>VLOOKUP($A268,'1v -ostali'!$A$14:AD$517,AD$3,FALSE)</f>
        <v>0</v>
      </c>
      <c r="AE268" s="44">
        <f>VLOOKUP($A268,'1v -ostali'!$A$14:AD$517,AE$3,FALSE)</f>
        <v>0</v>
      </c>
      <c r="AF268" s="44">
        <f t="shared" si="40"/>
        <v>0</v>
      </c>
      <c r="AG268" s="44">
        <f>VLOOKUP($A268,'1v -ostali'!$A$14:AD$517,AG$3,FALSE)/12</f>
        <v>0</v>
      </c>
      <c r="AH268" s="44">
        <f>VLOOKUP($A268,'1v -ostali'!$A$14:AD$517,AH$3,FALSE)</f>
        <v>0</v>
      </c>
      <c r="AI268" s="44">
        <f t="shared" si="41"/>
        <v>0</v>
      </c>
      <c r="AJ268" s="44">
        <f t="shared" si="42"/>
        <v>0</v>
      </c>
      <c r="AK268" s="44">
        <f>+IFERROR(AI268*(100+'1v -ostali'!$C$6)/100,"")</f>
        <v>0</v>
      </c>
      <c r="AL268" s="44">
        <f>+IFERROR(AJ268*(100+'1v -ostali'!$C$6)/100,"")</f>
        <v>0</v>
      </c>
    </row>
    <row r="269" spans="1:38">
      <c r="A269">
        <f>+IF(MAX(A$5:A268)+1&lt;=A$1,A268+1,0)</f>
        <v>0</v>
      </c>
      <c r="B269" s="249">
        <f t="shared" si="35"/>
        <v>0</v>
      </c>
      <c r="C269">
        <f t="shared" si="36"/>
        <v>0</v>
      </c>
      <c r="D269" s="419">
        <f t="shared" si="37"/>
        <v>0</v>
      </c>
      <c r="E269">
        <f>IF(A269=0,0,+VLOOKUP($A269,'1v -ostali'!$A$14:$R$517,E$3,FALSE))</f>
        <v>0</v>
      </c>
      <c r="G269">
        <f>+VLOOKUP($A269,'1v -ostali'!$A$14:$R$517,G$3,FALSE)</f>
        <v>0</v>
      </c>
      <c r="H269">
        <f>+VLOOKUP($A269,'1v -ostali'!$A$14:$R$517,H$3,FALSE)</f>
        <v>0</v>
      </c>
      <c r="I269">
        <f>+VLOOKUP($A269,'1v -ostali'!$A$14:R$517,I$3,FALSE)</f>
        <v>0</v>
      </c>
      <c r="J269">
        <f>+VLOOKUP($A269,'1v -ostali'!$A$14:R$517,J$3,FALSE)</f>
        <v>0</v>
      </c>
      <c r="K269">
        <f>+VLOOKUP($A269,'1v -ostali'!$A$14:R$517,K$3,FALSE)</f>
        <v>0</v>
      </c>
      <c r="L269" t="str">
        <f>+IF(K269&gt;0,VLOOKUP($A269,'1v -ostali'!$A$14:R$517,L$3,FALSE),"")</f>
        <v/>
      </c>
      <c r="M269" t="str">
        <f>+IF(K269&gt;0,VLOOKUP($A269,'1v -ostali'!$A$14:R$517,M$3,FALSE),"")</f>
        <v/>
      </c>
      <c r="N269">
        <f>+VLOOKUP($A269,'1v -ostali'!$A$14:R$517,K$3,FALSE)</f>
        <v>0</v>
      </c>
      <c r="O269">
        <f>IF(K269&gt;0,"",VLOOKUP($A269,'1v -ostali'!$A$14:R$517,O$3,FALSE))</f>
        <v>0</v>
      </c>
      <c r="P269">
        <f>IF(K269&gt;0,"",VLOOKUP($A269,'1v -ostali'!$A$14:R$517,P$3,FALSE))</f>
        <v>0</v>
      </c>
      <c r="T269" s="44">
        <f>VLOOKUP($A269,'1v -ostali'!$A$14:AD$517,T$3,FALSE)</f>
        <v>0</v>
      </c>
      <c r="U269" s="44">
        <f>VLOOKUP($A269,'1v -ostali'!$A$14:AD$517,U$3,FALSE)</f>
        <v>0</v>
      </c>
      <c r="V269" s="44">
        <f t="shared" si="38"/>
        <v>0</v>
      </c>
      <c r="W269" s="44">
        <f>VLOOKUP($A269,'1v -ostali'!$A$14:AD$517,W$3,FALSE)/12</f>
        <v>0</v>
      </c>
      <c r="X269" s="44">
        <f>VLOOKUP($A269,'1v -ostali'!$A$14:AD$517,X$3,FALSE)</f>
        <v>0</v>
      </c>
      <c r="Y269" s="44">
        <f>VLOOKUP($A269,'1v -ostali'!$A$14:AD$517,Y$3,FALSE)</f>
        <v>0</v>
      </c>
      <c r="Z269" s="44">
        <f>VLOOKUP($A269,'1v -ostali'!$A$14:AD$517,Z$3,FALSE)</f>
        <v>0</v>
      </c>
      <c r="AA269" s="44">
        <f t="shared" si="39"/>
        <v>0</v>
      </c>
      <c r="AB269" s="44">
        <f>VLOOKUP($A269,'1v -ostali'!$A$14:AD$517,AB$3,FALSE)/12</f>
        <v>0</v>
      </c>
      <c r="AC269" s="44">
        <f>VLOOKUP($A269,'1v -ostali'!$A$14:AD$517,AC$3,FALSE)</f>
        <v>0</v>
      </c>
      <c r="AD269" s="44">
        <f>VLOOKUP($A269,'1v -ostali'!$A$14:AD$517,AD$3,FALSE)</f>
        <v>0</v>
      </c>
      <c r="AE269" s="44">
        <f>VLOOKUP($A269,'1v -ostali'!$A$14:AD$517,AE$3,FALSE)</f>
        <v>0</v>
      </c>
      <c r="AF269" s="44">
        <f t="shared" si="40"/>
        <v>0</v>
      </c>
      <c r="AG269" s="44">
        <f>VLOOKUP($A269,'1v -ostali'!$A$14:AD$517,AG$3,FALSE)/12</f>
        <v>0</v>
      </c>
      <c r="AH269" s="44">
        <f>VLOOKUP($A269,'1v -ostali'!$A$14:AD$517,AH$3,FALSE)</f>
        <v>0</v>
      </c>
      <c r="AI269" s="44">
        <f t="shared" si="41"/>
        <v>0</v>
      </c>
      <c r="AJ269" s="44">
        <f t="shared" si="42"/>
        <v>0</v>
      </c>
      <c r="AK269" s="44">
        <f>+IFERROR(AI269*(100+'1v -ostali'!$C$6)/100,"")</f>
        <v>0</v>
      </c>
      <c r="AL269" s="44">
        <f>+IFERROR(AJ269*(100+'1v -ostali'!$C$6)/100,"")</f>
        <v>0</v>
      </c>
    </row>
    <row r="270" spans="1:38">
      <c r="A270">
        <f>+IF(MAX(A$5:A269)+1&lt;=A$1,A269+1,0)</f>
        <v>0</v>
      </c>
      <c r="B270" s="249">
        <f t="shared" si="35"/>
        <v>0</v>
      </c>
      <c r="C270">
        <f t="shared" si="36"/>
        <v>0</v>
      </c>
      <c r="D270" s="419">
        <f t="shared" si="37"/>
        <v>0</v>
      </c>
      <c r="E270">
        <f>IF(A270=0,0,+VLOOKUP($A270,'1v -ostali'!$A$14:$R$517,E$3,FALSE))</f>
        <v>0</v>
      </c>
      <c r="G270">
        <f>+VLOOKUP($A270,'1v -ostali'!$A$14:$R$517,G$3,FALSE)</f>
        <v>0</v>
      </c>
      <c r="H270">
        <f>+VLOOKUP($A270,'1v -ostali'!$A$14:$R$517,H$3,FALSE)</f>
        <v>0</v>
      </c>
      <c r="I270">
        <f>+VLOOKUP($A270,'1v -ostali'!$A$14:R$517,I$3,FALSE)</f>
        <v>0</v>
      </c>
      <c r="J270">
        <f>+VLOOKUP($A270,'1v -ostali'!$A$14:R$517,J$3,FALSE)</f>
        <v>0</v>
      </c>
      <c r="K270">
        <f>+VLOOKUP($A270,'1v -ostali'!$A$14:R$517,K$3,FALSE)</f>
        <v>0</v>
      </c>
      <c r="L270" t="str">
        <f>+IF(K270&gt;0,VLOOKUP($A270,'1v -ostali'!$A$14:R$517,L$3,FALSE),"")</f>
        <v/>
      </c>
      <c r="M270" t="str">
        <f>+IF(K270&gt;0,VLOOKUP($A270,'1v -ostali'!$A$14:R$517,M$3,FALSE),"")</f>
        <v/>
      </c>
      <c r="N270">
        <f>+VLOOKUP($A270,'1v -ostali'!$A$14:R$517,K$3,FALSE)</f>
        <v>0</v>
      </c>
      <c r="O270">
        <f>IF(K270&gt;0,"",VLOOKUP($A270,'1v -ostali'!$A$14:R$517,O$3,FALSE))</f>
        <v>0</v>
      </c>
      <c r="P270">
        <f>IF(K270&gt;0,"",VLOOKUP($A270,'1v -ostali'!$A$14:R$517,P$3,FALSE))</f>
        <v>0</v>
      </c>
      <c r="T270" s="44">
        <f>VLOOKUP($A270,'1v -ostali'!$A$14:AD$517,T$3,FALSE)</f>
        <v>0</v>
      </c>
      <c r="U270" s="44">
        <f>VLOOKUP($A270,'1v -ostali'!$A$14:AD$517,U$3,FALSE)</f>
        <v>0</v>
      </c>
      <c r="V270" s="44">
        <f t="shared" si="38"/>
        <v>0</v>
      </c>
      <c r="W270" s="44">
        <f>VLOOKUP($A270,'1v -ostali'!$A$14:AD$517,W$3,FALSE)/12</f>
        <v>0</v>
      </c>
      <c r="X270" s="44">
        <f>VLOOKUP($A270,'1v -ostali'!$A$14:AD$517,X$3,FALSE)</f>
        <v>0</v>
      </c>
      <c r="Y270" s="44">
        <f>VLOOKUP($A270,'1v -ostali'!$A$14:AD$517,Y$3,FALSE)</f>
        <v>0</v>
      </c>
      <c r="Z270" s="44">
        <f>VLOOKUP($A270,'1v -ostali'!$A$14:AD$517,Z$3,FALSE)</f>
        <v>0</v>
      </c>
      <c r="AA270" s="44">
        <f t="shared" si="39"/>
        <v>0</v>
      </c>
      <c r="AB270" s="44">
        <f>VLOOKUP($A270,'1v -ostali'!$A$14:AD$517,AB$3,FALSE)/12</f>
        <v>0</v>
      </c>
      <c r="AC270" s="44">
        <f>VLOOKUP($A270,'1v -ostali'!$A$14:AD$517,AC$3,FALSE)</f>
        <v>0</v>
      </c>
      <c r="AD270" s="44">
        <f>VLOOKUP($A270,'1v -ostali'!$A$14:AD$517,AD$3,FALSE)</f>
        <v>0</v>
      </c>
      <c r="AE270" s="44">
        <f>VLOOKUP($A270,'1v -ostali'!$A$14:AD$517,AE$3,FALSE)</f>
        <v>0</v>
      </c>
      <c r="AF270" s="44">
        <f t="shared" si="40"/>
        <v>0</v>
      </c>
      <c r="AG270" s="44">
        <f>VLOOKUP($A270,'1v -ostali'!$A$14:AD$517,AG$3,FALSE)/12</f>
        <v>0</v>
      </c>
      <c r="AH270" s="44">
        <f>VLOOKUP($A270,'1v -ostali'!$A$14:AD$517,AH$3,FALSE)</f>
        <v>0</v>
      </c>
      <c r="AI270" s="44">
        <f t="shared" si="41"/>
        <v>0</v>
      </c>
      <c r="AJ270" s="44">
        <f t="shared" si="42"/>
        <v>0</v>
      </c>
      <c r="AK270" s="44">
        <f>+IFERROR(AI270*(100+'1v -ostali'!$C$6)/100,"")</f>
        <v>0</v>
      </c>
      <c r="AL270" s="44">
        <f>+IFERROR(AJ270*(100+'1v -ostali'!$C$6)/100,"")</f>
        <v>0</v>
      </c>
    </row>
    <row r="271" spans="1:38">
      <c r="A271">
        <f>+IF(MAX(A$5:A270)+1&lt;=A$1,A270+1,0)</f>
        <v>0</v>
      </c>
      <c r="B271" s="249">
        <f t="shared" si="35"/>
        <v>0</v>
      </c>
      <c r="C271">
        <f t="shared" si="36"/>
        <v>0</v>
      </c>
      <c r="D271" s="419">
        <f t="shared" si="37"/>
        <v>0</v>
      </c>
      <c r="E271">
        <f>IF(A271=0,0,+VLOOKUP($A271,'1v -ostali'!$A$14:$R$517,E$3,FALSE))</f>
        <v>0</v>
      </c>
      <c r="G271">
        <f>+VLOOKUP($A271,'1v -ostali'!$A$14:$R$517,G$3,FALSE)</f>
        <v>0</v>
      </c>
      <c r="H271">
        <f>+VLOOKUP($A271,'1v -ostali'!$A$14:$R$517,H$3,FALSE)</f>
        <v>0</v>
      </c>
      <c r="I271">
        <f>+VLOOKUP($A271,'1v -ostali'!$A$14:R$517,I$3,FALSE)</f>
        <v>0</v>
      </c>
      <c r="J271">
        <f>+VLOOKUP($A271,'1v -ostali'!$A$14:R$517,J$3,FALSE)</f>
        <v>0</v>
      </c>
      <c r="K271">
        <f>+VLOOKUP($A271,'1v -ostali'!$A$14:R$517,K$3,FALSE)</f>
        <v>0</v>
      </c>
      <c r="L271" t="str">
        <f>+IF(K271&gt;0,VLOOKUP($A271,'1v -ostali'!$A$14:R$517,L$3,FALSE),"")</f>
        <v/>
      </c>
      <c r="M271" t="str">
        <f>+IF(K271&gt;0,VLOOKUP($A271,'1v -ostali'!$A$14:R$517,M$3,FALSE),"")</f>
        <v/>
      </c>
      <c r="N271">
        <f>+VLOOKUP($A271,'1v -ostali'!$A$14:R$517,K$3,FALSE)</f>
        <v>0</v>
      </c>
      <c r="O271">
        <f>IF(K271&gt;0,"",VLOOKUP($A271,'1v -ostali'!$A$14:R$517,O$3,FALSE))</f>
        <v>0</v>
      </c>
      <c r="P271">
        <f>IF(K271&gt;0,"",VLOOKUP($A271,'1v -ostali'!$A$14:R$517,P$3,FALSE))</f>
        <v>0</v>
      </c>
      <c r="T271" s="44">
        <f>VLOOKUP($A271,'1v -ostali'!$A$14:AD$517,T$3,FALSE)</f>
        <v>0</v>
      </c>
      <c r="U271" s="44">
        <f>VLOOKUP($A271,'1v -ostali'!$A$14:AD$517,U$3,FALSE)</f>
        <v>0</v>
      </c>
      <c r="V271" s="44">
        <f t="shared" si="38"/>
        <v>0</v>
      </c>
      <c r="W271" s="44">
        <f>VLOOKUP($A271,'1v -ostali'!$A$14:AD$517,W$3,FALSE)/12</f>
        <v>0</v>
      </c>
      <c r="X271" s="44">
        <f>VLOOKUP($A271,'1v -ostali'!$A$14:AD$517,X$3,FALSE)</f>
        <v>0</v>
      </c>
      <c r="Y271" s="44">
        <f>VLOOKUP($A271,'1v -ostali'!$A$14:AD$517,Y$3,FALSE)</f>
        <v>0</v>
      </c>
      <c r="Z271" s="44">
        <f>VLOOKUP($A271,'1v -ostali'!$A$14:AD$517,Z$3,FALSE)</f>
        <v>0</v>
      </c>
      <c r="AA271" s="44">
        <f t="shared" si="39"/>
        <v>0</v>
      </c>
      <c r="AB271" s="44">
        <f>VLOOKUP($A271,'1v -ostali'!$A$14:AD$517,AB$3,FALSE)/12</f>
        <v>0</v>
      </c>
      <c r="AC271" s="44">
        <f>VLOOKUP($A271,'1v -ostali'!$A$14:AD$517,AC$3,FALSE)</f>
        <v>0</v>
      </c>
      <c r="AD271" s="44">
        <f>VLOOKUP($A271,'1v -ostali'!$A$14:AD$517,AD$3,FALSE)</f>
        <v>0</v>
      </c>
      <c r="AE271" s="44">
        <f>VLOOKUP($A271,'1v -ostali'!$A$14:AD$517,AE$3,FALSE)</f>
        <v>0</v>
      </c>
      <c r="AF271" s="44">
        <f t="shared" si="40"/>
        <v>0</v>
      </c>
      <c r="AG271" s="44">
        <f>VLOOKUP($A271,'1v -ostali'!$A$14:AD$517,AG$3,FALSE)/12</f>
        <v>0</v>
      </c>
      <c r="AH271" s="44">
        <f>VLOOKUP($A271,'1v -ostali'!$A$14:AD$517,AH$3,FALSE)</f>
        <v>0</v>
      </c>
      <c r="AI271" s="44">
        <f t="shared" si="41"/>
        <v>0</v>
      </c>
      <c r="AJ271" s="44">
        <f t="shared" si="42"/>
        <v>0</v>
      </c>
      <c r="AK271" s="44">
        <f>+IFERROR(AI271*(100+'1v -ostali'!$C$6)/100,"")</f>
        <v>0</v>
      </c>
      <c r="AL271" s="44">
        <f>+IFERROR(AJ271*(100+'1v -ostali'!$C$6)/100,"")</f>
        <v>0</v>
      </c>
    </row>
    <row r="272" spans="1:38">
      <c r="A272">
        <f>+IF(MAX(A$5:A271)+1&lt;=A$1,A271+1,0)</f>
        <v>0</v>
      </c>
      <c r="B272" s="249">
        <f t="shared" si="35"/>
        <v>0</v>
      </c>
      <c r="C272">
        <f t="shared" si="36"/>
        <v>0</v>
      </c>
      <c r="D272" s="419">
        <f t="shared" si="37"/>
        <v>0</v>
      </c>
      <c r="E272">
        <f>IF(A272=0,0,+VLOOKUP($A272,'1v -ostali'!$A$14:$R$517,E$3,FALSE))</f>
        <v>0</v>
      </c>
      <c r="G272">
        <f>+VLOOKUP($A272,'1v -ostali'!$A$14:$R$517,G$3,FALSE)</f>
        <v>0</v>
      </c>
      <c r="H272">
        <f>+VLOOKUP($A272,'1v -ostali'!$A$14:$R$517,H$3,FALSE)</f>
        <v>0</v>
      </c>
      <c r="I272">
        <f>+VLOOKUP($A272,'1v -ostali'!$A$14:R$517,I$3,FALSE)</f>
        <v>0</v>
      </c>
      <c r="J272">
        <f>+VLOOKUP($A272,'1v -ostali'!$A$14:R$517,J$3,FALSE)</f>
        <v>0</v>
      </c>
      <c r="K272">
        <f>+VLOOKUP($A272,'1v -ostali'!$A$14:R$517,K$3,FALSE)</f>
        <v>0</v>
      </c>
      <c r="L272" t="str">
        <f>+IF(K272&gt;0,VLOOKUP($A272,'1v -ostali'!$A$14:R$517,L$3,FALSE),"")</f>
        <v/>
      </c>
      <c r="M272" t="str">
        <f>+IF(K272&gt;0,VLOOKUP($A272,'1v -ostali'!$A$14:R$517,M$3,FALSE),"")</f>
        <v/>
      </c>
      <c r="N272">
        <f>+VLOOKUP($A272,'1v -ostali'!$A$14:R$517,K$3,FALSE)</f>
        <v>0</v>
      </c>
      <c r="O272">
        <f>IF(K272&gt;0,"",VLOOKUP($A272,'1v -ostali'!$A$14:R$517,O$3,FALSE))</f>
        <v>0</v>
      </c>
      <c r="P272">
        <f>IF(K272&gt;0,"",VLOOKUP($A272,'1v -ostali'!$A$14:R$517,P$3,FALSE))</f>
        <v>0</v>
      </c>
      <c r="T272" s="44">
        <f>VLOOKUP($A272,'1v -ostali'!$A$14:AD$517,T$3,FALSE)</f>
        <v>0</v>
      </c>
      <c r="U272" s="44">
        <f>VLOOKUP($A272,'1v -ostali'!$A$14:AD$517,U$3,FALSE)</f>
        <v>0</v>
      </c>
      <c r="V272" s="44">
        <f t="shared" si="38"/>
        <v>0</v>
      </c>
      <c r="W272" s="44">
        <f>VLOOKUP($A272,'1v -ostali'!$A$14:AD$517,W$3,FALSE)/12</f>
        <v>0</v>
      </c>
      <c r="X272" s="44">
        <f>VLOOKUP($A272,'1v -ostali'!$A$14:AD$517,X$3,FALSE)</f>
        <v>0</v>
      </c>
      <c r="Y272" s="44">
        <f>VLOOKUP($A272,'1v -ostali'!$A$14:AD$517,Y$3,FALSE)</f>
        <v>0</v>
      </c>
      <c r="Z272" s="44">
        <f>VLOOKUP($A272,'1v -ostali'!$A$14:AD$517,Z$3,FALSE)</f>
        <v>0</v>
      </c>
      <c r="AA272" s="44">
        <f t="shared" si="39"/>
        <v>0</v>
      </c>
      <c r="AB272" s="44">
        <f>VLOOKUP($A272,'1v -ostali'!$A$14:AD$517,AB$3,FALSE)/12</f>
        <v>0</v>
      </c>
      <c r="AC272" s="44">
        <f>VLOOKUP($A272,'1v -ostali'!$A$14:AD$517,AC$3,FALSE)</f>
        <v>0</v>
      </c>
      <c r="AD272" s="44">
        <f>VLOOKUP($A272,'1v -ostali'!$A$14:AD$517,AD$3,FALSE)</f>
        <v>0</v>
      </c>
      <c r="AE272" s="44">
        <f>VLOOKUP($A272,'1v -ostali'!$A$14:AD$517,AE$3,FALSE)</f>
        <v>0</v>
      </c>
      <c r="AF272" s="44">
        <f t="shared" si="40"/>
        <v>0</v>
      </c>
      <c r="AG272" s="44">
        <f>VLOOKUP($A272,'1v -ostali'!$A$14:AD$517,AG$3,FALSE)/12</f>
        <v>0</v>
      </c>
      <c r="AH272" s="44">
        <f>VLOOKUP($A272,'1v -ostali'!$A$14:AD$517,AH$3,FALSE)</f>
        <v>0</v>
      </c>
      <c r="AI272" s="44">
        <f t="shared" si="41"/>
        <v>0</v>
      </c>
      <c r="AJ272" s="44">
        <f t="shared" si="42"/>
        <v>0</v>
      </c>
      <c r="AK272" s="44">
        <f>+IFERROR(AI272*(100+'1v -ostali'!$C$6)/100,"")</f>
        <v>0</v>
      </c>
      <c r="AL272" s="44">
        <f>+IFERROR(AJ272*(100+'1v -ostali'!$C$6)/100,"")</f>
        <v>0</v>
      </c>
    </row>
    <row r="273" spans="1:38">
      <c r="A273">
        <f>+IF(MAX(A$5:A272)+1&lt;=A$1,A272+1,0)</f>
        <v>0</v>
      </c>
      <c r="B273" s="249">
        <f t="shared" si="35"/>
        <v>0</v>
      </c>
      <c r="C273">
        <f t="shared" si="36"/>
        <v>0</v>
      </c>
      <c r="D273" s="419">
        <f t="shared" si="37"/>
        <v>0</v>
      </c>
      <c r="E273">
        <f>IF(A273=0,0,+VLOOKUP($A273,'1v -ostali'!$A$14:$R$517,E$3,FALSE))</f>
        <v>0</v>
      </c>
      <c r="G273">
        <f>+VLOOKUP($A273,'1v -ostali'!$A$14:$R$517,G$3,FALSE)</f>
        <v>0</v>
      </c>
      <c r="H273">
        <f>+VLOOKUP($A273,'1v -ostali'!$A$14:$R$517,H$3,FALSE)</f>
        <v>0</v>
      </c>
      <c r="I273">
        <f>+VLOOKUP($A273,'1v -ostali'!$A$14:R$517,I$3,FALSE)</f>
        <v>0</v>
      </c>
      <c r="J273">
        <f>+VLOOKUP($A273,'1v -ostali'!$A$14:R$517,J$3,FALSE)</f>
        <v>0</v>
      </c>
      <c r="K273">
        <f>+VLOOKUP($A273,'1v -ostali'!$A$14:R$517,K$3,FALSE)</f>
        <v>0</v>
      </c>
      <c r="L273" t="str">
        <f>+IF(K273&gt;0,VLOOKUP($A273,'1v -ostali'!$A$14:R$517,L$3,FALSE),"")</f>
        <v/>
      </c>
      <c r="M273" t="str">
        <f>+IF(K273&gt;0,VLOOKUP($A273,'1v -ostali'!$A$14:R$517,M$3,FALSE),"")</f>
        <v/>
      </c>
      <c r="N273">
        <f>+VLOOKUP($A273,'1v -ostali'!$A$14:R$517,K$3,FALSE)</f>
        <v>0</v>
      </c>
      <c r="O273">
        <f>IF(K273&gt;0,"",VLOOKUP($A273,'1v -ostali'!$A$14:R$517,O$3,FALSE))</f>
        <v>0</v>
      </c>
      <c r="P273">
        <f>IF(K273&gt;0,"",VLOOKUP($A273,'1v -ostali'!$A$14:R$517,P$3,FALSE))</f>
        <v>0</v>
      </c>
      <c r="T273" s="44">
        <f>VLOOKUP($A273,'1v -ostali'!$A$14:AD$517,T$3,FALSE)</f>
        <v>0</v>
      </c>
      <c r="U273" s="44">
        <f>VLOOKUP($A273,'1v -ostali'!$A$14:AD$517,U$3,FALSE)</f>
        <v>0</v>
      </c>
      <c r="V273" s="44">
        <f t="shared" si="38"/>
        <v>0</v>
      </c>
      <c r="W273" s="44">
        <f>VLOOKUP($A273,'1v -ostali'!$A$14:AD$517,W$3,FALSE)/12</f>
        <v>0</v>
      </c>
      <c r="X273" s="44">
        <f>VLOOKUP($A273,'1v -ostali'!$A$14:AD$517,X$3,FALSE)</f>
        <v>0</v>
      </c>
      <c r="Y273" s="44">
        <f>VLOOKUP($A273,'1v -ostali'!$A$14:AD$517,Y$3,FALSE)</f>
        <v>0</v>
      </c>
      <c r="Z273" s="44">
        <f>VLOOKUP($A273,'1v -ostali'!$A$14:AD$517,Z$3,FALSE)</f>
        <v>0</v>
      </c>
      <c r="AA273" s="44">
        <f t="shared" si="39"/>
        <v>0</v>
      </c>
      <c r="AB273" s="44">
        <f>VLOOKUP($A273,'1v -ostali'!$A$14:AD$517,AB$3,FALSE)/12</f>
        <v>0</v>
      </c>
      <c r="AC273" s="44">
        <f>VLOOKUP($A273,'1v -ostali'!$A$14:AD$517,AC$3,FALSE)</f>
        <v>0</v>
      </c>
      <c r="AD273" s="44">
        <f>VLOOKUP($A273,'1v -ostali'!$A$14:AD$517,AD$3,FALSE)</f>
        <v>0</v>
      </c>
      <c r="AE273" s="44">
        <f>VLOOKUP($A273,'1v -ostali'!$A$14:AD$517,AE$3,FALSE)</f>
        <v>0</v>
      </c>
      <c r="AF273" s="44">
        <f t="shared" si="40"/>
        <v>0</v>
      </c>
      <c r="AG273" s="44">
        <f>VLOOKUP($A273,'1v -ostali'!$A$14:AD$517,AG$3,FALSE)/12</f>
        <v>0</v>
      </c>
      <c r="AH273" s="44">
        <f>VLOOKUP($A273,'1v -ostali'!$A$14:AD$517,AH$3,FALSE)</f>
        <v>0</v>
      </c>
      <c r="AI273" s="44">
        <f t="shared" si="41"/>
        <v>0</v>
      </c>
      <c r="AJ273" s="44">
        <f t="shared" si="42"/>
        <v>0</v>
      </c>
      <c r="AK273" s="44">
        <f>+IFERROR(AI273*(100+'1v -ostali'!$C$6)/100,"")</f>
        <v>0</v>
      </c>
      <c r="AL273" s="44">
        <f>+IFERROR(AJ273*(100+'1v -ostali'!$C$6)/100,"")</f>
        <v>0</v>
      </c>
    </row>
    <row r="274" spans="1:38">
      <c r="A274">
        <f>+IF(MAX(A$5:A273)+1&lt;=A$1,A273+1,0)</f>
        <v>0</v>
      </c>
      <c r="B274" s="249">
        <f t="shared" si="35"/>
        <v>0</v>
      </c>
      <c r="C274">
        <f t="shared" si="36"/>
        <v>0</v>
      </c>
      <c r="D274" s="419">
        <f t="shared" si="37"/>
        <v>0</v>
      </c>
      <c r="E274">
        <f>IF(A274=0,0,+VLOOKUP($A274,'1v -ostali'!$A$14:$R$517,E$3,FALSE))</f>
        <v>0</v>
      </c>
      <c r="G274">
        <f>+VLOOKUP($A274,'1v -ostali'!$A$14:$R$517,G$3,FALSE)</f>
        <v>0</v>
      </c>
      <c r="H274">
        <f>+VLOOKUP($A274,'1v -ostali'!$A$14:$R$517,H$3,FALSE)</f>
        <v>0</v>
      </c>
      <c r="I274">
        <f>+VLOOKUP($A274,'1v -ostali'!$A$14:R$517,I$3,FALSE)</f>
        <v>0</v>
      </c>
      <c r="J274">
        <f>+VLOOKUP($A274,'1v -ostali'!$A$14:R$517,J$3,FALSE)</f>
        <v>0</v>
      </c>
      <c r="K274">
        <f>+VLOOKUP($A274,'1v -ostali'!$A$14:R$517,K$3,FALSE)</f>
        <v>0</v>
      </c>
      <c r="L274" t="str">
        <f>+IF(K274&gt;0,VLOOKUP($A274,'1v -ostali'!$A$14:R$517,L$3,FALSE),"")</f>
        <v/>
      </c>
      <c r="M274" t="str">
        <f>+IF(K274&gt;0,VLOOKUP($A274,'1v -ostali'!$A$14:R$517,M$3,FALSE),"")</f>
        <v/>
      </c>
      <c r="N274">
        <f>+VLOOKUP($A274,'1v -ostali'!$A$14:R$517,K$3,FALSE)</f>
        <v>0</v>
      </c>
      <c r="O274">
        <f>IF(K274&gt;0,"",VLOOKUP($A274,'1v -ostali'!$A$14:R$517,O$3,FALSE))</f>
        <v>0</v>
      </c>
      <c r="P274">
        <f>IF(K274&gt;0,"",VLOOKUP($A274,'1v -ostali'!$A$14:R$517,P$3,FALSE))</f>
        <v>0</v>
      </c>
      <c r="T274" s="44">
        <f>VLOOKUP($A274,'1v -ostali'!$A$14:AD$517,T$3,FALSE)</f>
        <v>0</v>
      </c>
      <c r="U274" s="44">
        <f>VLOOKUP($A274,'1v -ostali'!$A$14:AD$517,U$3,FALSE)</f>
        <v>0</v>
      </c>
      <c r="V274" s="44">
        <f t="shared" si="38"/>
        <v>0</v>
      </c>
      <c r="W274" s="44">
        <f>VLOOKUP($A274,'1v -ostali'!$A$14:AD$517,W$3,FALSE)/12</f>
        <v>0</v>
      </c>
      <c r="X274" s="44">
        <f>VLOOKUP($A274,'1v -ostali'!$A$14:AD$517,X$3,FALSE)</f>
        <v>0</v>
      </c>
      <c r="Y274" s="44">
        <f>VLOOKUP($A274,'1v -ostali'!$A$14:AD$517,Y$3,FALSE)</f>
        <v>0</v>
      </c>
      <c r="Z274" s="44">
        <f>VLOOKUP($A274,'1v -ostali'!$A$14:AD$517,Z$3,FALSE)</f>
        <v>0</v>
      </c>
      <c r="AA274" s="44">
        <f t="shared" si="39"/>
        <v>0</v>
      </c>
      <c r="AB274" s="44">
        <f>VLOOKUP($A274,'1v -ostali'!$A$14:AD$517,AB$3,FALSE)/12</f>
        <v>0</v>
      </c>
      <c r="AC274" s="44">
        <f>VLOOKUP($A274,'1v -ostali'!$A$14:AD$517,AC$3,FALSE)</f>
        <v>0</v>
      </c>
      <c r="AD274" s="44">
        <f>VLOOKUP($A274,'1v -ostali'!$A$14:AD$517,AD$3,FALSE)</f>
        <v>0</v>
      </c>
      <c r="AE274" s="44">
        <f>VLOOKUP($A274,'1v -ostali'!$A$14:AD$517,AE$3,FALSE)</f>
        <v>0</v>
      </c>
      <c r="AF274" s="44">
        <f t="shared" si="40"/>
        <v>0</v>
      </c>
      <c r="AG274" s="44">
        <f>VLOOKUP($A274,'1v -ostali'!$A$14:AD$517,AG$3,FALSE)/12</f>
        <v>0</v>
      </c>
      <c r="AH274" s="44">
        <f>VLOOKUP($A274,'1v -ostali'!$A$14:AD$517,AH$3,FALSE)</f>
        <v>0</v>
      </c>
      <c r="AI274" s="44">
        <f t="shared" si="41"/>
        <v>0</v>
      </c>
      <c r="AJ274" s="44">
        <f t="shared" si="42"/>
        <v>0</v>
      </c>
      <c r="AK274" s="44">
        <f>+IFERROR(AI274*(100+'1v -ostali'!$C$6)/100,"")</f>
        <v>0</v>
      </c>
      <c r="AL274" s="44">
        <f>+IFERROR(AJ274*(100+'1v -ostali'!$C$6)/100,"")</f>
        <v>0</v>
      </c>
    </row>
    <row r="275" spans="1:38">
      <c r="A275">
        <f>+IF(MAX(A$5:A274)+1&lt;=A$1,A274+1,0)</f>
        <v>0</v>
      </c>
      <c r="B275" s="249">
        <f t="shared" si="35"/>
        <v>0</v>
      </c>
      <c r="C275">
        <f t="shared" si="36"/>
        <v>0</v>
      </c>
      <c r="D275" s="419">
        <f t="shared" si="37"/>
        <v>0</v>
      </c>
      <c r="E275">
        <f>IF(A275=0,0,+VLOOKUP($A275,'1v -ostali'!$A$14:$R$517,E$3,FALSE))</f>
        <v>0</v>
      </c>
      <c r="G275">
        <f>+VLOOKUP($A275,'1v -ostali'!$A$14:$R$517,G$3,FALSE)</f>
        <v>0</v>
      </c>
      <c r="H275">
        <f>+VLOOKUP($A275,'1v -ostali'!$A$14:$R$517,H$3,FALSE)</f>
        <v>0</v>
      </c>
      <c r="I275">
        <f>+VLOOKUP($A275,'1v -ostali'!$A$14:R$517,I$3,FALSE)</f>
        <v>0</v>
      </c>
      <c r="J275">
        <f>+VLOOKUP($A275,'1v -ostali'!$A$14:R$517,J$3,FALSE)</f>
        <v>0</v>
      </c>
      <c r="K275">
        <f>+VLOOKUP($A275,'1v -ostali'!$A$14:R$517,K$3,FALSE)</f>
        <v>0</v>
      </c>
      <c r="L275" t="str">
        <f>+IF(K275&gt;0,VLOOKUP($A275,'1v -ostali'!$A$14:R$517,L$3,FALSE),"")</f>
        <v/>
      </c>
      <c r="M275" t="str">
        <f>+IF(K275&gt;0,VLOOKUP($A275,'1v -ostali'!$A$14:R$517,M$3,FALSE),"")</f>
        <v/>
      </c>
      <c r="N275">
        <f>+VLOOKUP($A275,'1v -ostali'!$A$14:R$517,K$3,FALSE)</f>
        <v>0</v>
      </c>
      <c r="O275">
        <f>IF(K275&gt;0,"",VLOOKUP($A275,'1v -ostali'!$A$14:R$517,O$3,FALSE))</f>
        <v>0</v>
      </c>
      <c r="P275">
        <f>IF(K275&gt;0,"",VLOOKUP($A275,'1v -ostali'!$A$14:R$517,P$3,FALSE))</f>
        <v>0</v>
      </c>
      <c r="T275" s="44">
        <f>VLOOKUP($A275,'1v -ostali'!$A$14:AD$517,T$3,FALSE)</f>
        <v>0</v>
      </c>
      <c r="U275" s="44">
        <f>VLOOKUP($A275,'1v -ostali'!$A$14:AD$517,U$3,FALSE)</f>
        <v>0</v>
      </c>
      <c r="V275" s="44">
        <f t="shared" si="38"/>
        <v>0</v>
      </c>
      <c r="W275" s="44">
        <f>VLOOKUP($A275,'1v -ostali'!$A$14:AD$517,W$3,FALSE)/12</f>
        <v>0</v>
      </c>
      <c r="X275" s="44">
        <f>VLOOKUP($A275,'1v -ostali'!$A$14:AD$517,X$3,FALSE)</f>
        <v>0</v>
      </c>
      <c r="Y275" s="44">
        <f>VLOOKUP($A275,'1v -ostali'!$A$14:AD$517,Y$3,FALSE)</f>
        <v>0</v>
      </c>
      <c r="Z275" s="44">
        <f>VLOOKUP($A275,'1v -ostali'!$A$14:AD$517,Z$3,FALSE)</f>
        <v>0</v>
      </c>
      <c r="AA275" s="44">
        <f t="shared" si="39"/>
        <v>0</v>
      </c>
      <c r="AB275" s="44">
        <f>VLOOKUP($A275,'1v -ostali'!$A$14:AD$517,AB$3,FALSE)/12</f>
        <v>0</v>
      </c>
      <c r="AC275" s="44">
        <f>VLOOKUP($A275,'1v -ostali'!$A$14:AD$517,AC$3,FALSE)</f>
        <v>0</v>
      </c>
      <c r="AD275" s="44">
        <f>VLOOKUP($A275,'1v -ostali'!$A$14:AD$517,AD$3,FALSE)</f>
        <v>0</v>
      </c>
      <c r="AE275" s="44">
        <f>VLOOKUP($A275,'1v -ostali'!$A$14:AD$517,AE$3,FALSE)</f>
        <v>0</v>
      </c>
      <c r="AF275" s="44">
        <f t="shared" si="40"/>
        <v>0</v>
      </c>
      <c r="AG275" s="44">
        <f>VLOOKUP($A275,'1v -ostali'!$A$14:AD$517,AG$3,FALSE)/12</f>
        <v>0</v>
      </c>
      <c r="AH275" s="44">
        <f>VLOOKUP($A275,'1v -ostali'!$A$14:AD$517,AH$3,FALSE)</f>
        <v>0</v>
      </c>
      <c r="AI275" s="44">
        <f t="shared" si="41"/>
        <v>0</v>
      </c>
      <c r="AJ275" s="44">
        <f t="shared" si="42"/>
        <v>0</v>
      </c>
      <c r="AK275" s="44">
        <f>+IFERROR(AI275*(100+'1v -ostali'!$C$6)/100,"")</f>
        <v>0</v>
      </c>
      <c r="AL275" s="44">
        <f>+IFERROR(AJ275*(100+'1v -ostali'!$C$6)/100,"")</f>
        <v>0</v>
      </c>
    </row>
    <row r="276" spans="1:38">
      <c r="A276">
        <f>+IF(MAX(A$5:A275)+1&lt;=A$1,A275+1,0)</f>
        <v>0</v>
      </c>
      <c r="B276" s="249">
        <f t="shared" si="35"/>
        <v>0</v>
      </c>
      <c r="C276">
        <f t="shared" si="36"/>
        <v>0</v>
      </c>
      <c r="D276" s="419">
        <f t="shared" si="37"/>
        <v>0</v>
      </c>
      <c r="E276">
        <f>IF(A276=0,0,+VLOOKUP($A276,'1v -ostali'!$A$14:$R$517,E$3,FALSE))</f>
        <v>0</v>
      </c>
      <c r="G276">
        <f>+VLOOKUP($A276,'1v -ostali'!$A$14:$R$517,G$3,FALSE)</f>
        <v>0</v>
      </c>
      <c r="H276">
        <f>+VLOOKUP($A276,'1v -ostali'!$A$14:$R$517,H$3,FALSE)</f>
        <v>0</v>
      </c>
      <c r="I276">
        <f>+VLOOKUP($A276,'1v -ostali'!$A$14:R$517,I$3,FALSE)</f>
        <v>0</v>
      </c>
      <c r="J276">
        <f>+VLOOKUP($A276,'1v -ostali'!$A$14:R$517,J$3,FALSE)</f>
        <v>0</v>
      </c>
      <c r="K276">
        <f>+VLOOKUP($A276,'1v -ostali'!$A$14:R$517,K$3,FALSE)</f>
        <v>0</v>
      </c>
      <c r="L276" t="str">
        <f>+IF(K276&gt;0,VLOOKUP($A276,'1v -ostali'!$A$14:R$517,L$3,FALSE),"")</f>
        <v/>
      </c>
      <c r="M276" t="str">
        <f>+IF(K276&gt;0,VLOOKUP($A276,'1v -ostali'!$A$14:R$517,M$3,FALSE),"")</f>
        <v/>
      </c>
      <c r="N276">
        <f>+VLOOKUP($A276,'1v -ostali'!$A$14:R$517,K$3,FALSE)</f>
        <v>0</v>
      </c>
      <c r="O276">
        <f>IF(K276&gt;0,"",VLOOKUP($A276,'1v -ostali'!$A$14:R$517,O$3,FALSE))</f>
        <v>0</v>
      </c>
      <c r="P276">
        <f>IF(K276&gt;0,"",VLOOKUP($A276,'1v -ostali'!$A$14:R$517,P$3,FALSE))</f>
        <v>0</v>
      </c>
      <c r="T276" s="44">
        <f>VLOOKUP($A276,'1v -ostali'!$A$14:AD$517,T$3,FALSE)</f>
        <v>0</v>
      </c>
      <c r="U276" s="44">
        <f>VLOOKUP($A276,'1v -ostali'!$A$14:AD$517,U$3,FALSE)</f>
        <v>0</v>
      </c>
      <c r="V276" s="44">
        <f t="shared" si="38"/>
        <v>0</v>
      </c>
      <c r="W276" s="44">
        <f>VLOOKUP($A276,'1v -ostali'!$A$14:AD$517,W$3,FALSE)/12</f>
        <v>0</v>
      </c>
      <c r="X276" s="44">
        <f>VLOOKUP($A276,'1v -ostali'!$A$14:AD$517,X$3,FALSE)</f>
        <v>0</v>
      </c>
      <c r="Y276" s="44">
        <f>VLOOKUP($A276,'1v -ostali'!$A$14:AD$517,Y$3,FALSE)</f>
        <v>0</v>
      </c>
      <c r="Z276" s="44">
        <f>VLOOKUP($A276,'1v -ostali'!$A$14:AD$517,Z$3,FALSE)</f>
        <v>0</v>
      </c>
      <c r="AA276" s="44">
        <f t="shared" si="39"/>
        <v>0</v>
      </c>
      <c r="AB276" s="44">
        <f>VLOOKUP($A276,'1v -ostali'!$A$14:AD$517,AB$3,FALSE)/12</f>
        <v>0</v>
      </c>
      <c r="AC276" s="44">
        <f>VLOOKUP($A276,'1v -ostali'!$A$14:AD$517,AC$3,FALSE)</f>
        <v>0</v>
      </c>
      <c r="AD276" s="44">
        <f>VLOOKUP($A276,'1v -ostali'!$A$14:AD$517,AD$3,FALSE)</f>
        <v>0</v>
      </c>
      <c r="AE276" s="44">
        <f>VLOOKUP($A276,'1v -ostali'!$A$14:AD$517,AE$3,FALSE)</f>
        <v>0</v>
      </c>
      <c r="AF276" s="44">
        <f t="shared" si="40"/>
        <v>0</v>
      </c>
      <c r="AG276" s="44">
        <f>VLOOKUP($A276,'1v -ostali'!$A$14:AD$517,AG$3,FALSE)/12</f>
        <v>0</v>
      </c>
      <c r="AH276" s="44">
        <f>VLOOKUP($A276,'1v -ostali'!$A$14:AD$517,AH$3,FALSE)</f>
        <v>0</v>
      </c>
      <c r="AI276" s="44">
        <f t="shared" si="41"/>
        <v>0</v>
      </c>
      <c r="AJ276" s="44">
        <f t="shared" si="42"/>
        <v>0</v>
      </c>
      <c r="AK276" s="44">
        <f>+IFERROR(AI276*(100+'1v -ostali'!$C$6)/100,"")</f>
        <v>0</v>
      </c>
      <c r="AL276" s="44">
        <f>+IFERROR(AJ276*(100+'1v -ostali'!$C$6)/100,"")</f>
        <v>0</v>
      </c>
    </row>
    <row r="277" spans="1:38">
      <c r="A277">
        <f>+IF(MAX(A$5:A276)+1&lt;=A$1,A276+1,0)</f>
        <v>0</v>
      </c>
      <c r="B277" s="249">
        <f t="shared" si="35"/>
        <v>0</v>
      </c>
      <c r="C277">
        <f t="shared" si="36"/>
        <v>0</v>
      </c>
      <c r="D277" s="419">
        <f t="shared" si="37"/>
        <v>0</v>
      </c>
      <c r="E277">
        <f>IF(A277=0,0,+VLOOKUP($A277,'1v -ostali'!$A$14:$R$517,E$3,FALSE))</f>
        <v>0</v>
      </c>
      <c r="G277">
        <f>+VLOOKUP($A277,'1v -ostali'!$A$14:$R$517,G$3,FALSE)</f>
        <v>0</v>
      </c>
      <c r="H277">
        <f>+VLOOKUP($A277,'1v -ostali'!$A$14:$R$517,H$3,FALSE)</f>
        <v>0</v>
      </c>
      <c r="I277">
        <f>+VLOOKUP($A277,'1v -ostali'!$A$14:R$517,I$3,FALSE)</f>
        <v>0</v>
      </c>
      <c r="J277">
        <f>+VLOOKUP($A277,'1v -ostali'!$A$14:R$517,J$3,FALSE)</f>
        <v>0</v>
      </c>
      <c r="K277">
        <f>+VLOOKUP($A277,'1v -ostali'!$A$14:R$517,K$3,FALSE)</f>
        <v>0</v>
      </c>
      <c r="L277" t="str">
        <f>+IF(K277&gt;0,VLOOKUP($A277,'1v -ostali'!$A$14:R$517,L$3,FALSE),"")</f>
        <v/>
      </c>
      <c r="M277" t="str">
        <f>+IF(K277&gt;0,VLOOKUP($A277,'1v -ostali'!$A$14:R$517,M$3,FALSE),"")</f>
        <v/>
      </c>
      <c r="N277">
        <f>+VLOOKUP($A277,'1v -ostali'!$A$14:R$517,K$3,FALSE)</f>
        <v>0</v>
      </c>
      <c r="O277">
        <f>IF(K277&gt;0,"",VLOOKUP($A277,'1v -ostali'!$A$14:R$517,O$3,FALSE))</f>
        <v>0</v>
      </c>
      <c r="P277">
        <f>IF(K277&gt;0,"",VLOOKUP($A277,'1v -ostali'!$A$14:R$517,P$3,FALSE))</f>
        <v>0</v>
      </c>
      <c r="T277" s="44">
        <f>VLOOKUP($A277,'1v -ostali'!$A$14:AD$517,T$3,FALSE)</f>
        <v>0</v>
      </c>
      <c r="U277" s="44">
        <f>VLOOKUP($A277,'1v -ostali'!$A$14:AD$517,U$3,FALSE)</f>
        <v>0</v>
      </c>
      <c r="V277" s="44">
        <f t="shared" si="38"/>
        <v>0</v>
      </c>
      <c r="W277" s="44">
        <f>VLOOKUP($A277,'1v -ostali'!$A$14:AD$517,W$3,FALSE)/12</f>
        <v>0</v>
      </c>
      <c r="X277" s="44">
        <f>VLOOKUP($A277,'1v -ostali'!$A$14:AD$517,X$3,FALSE)</f>
        <v>0</v>
      </c>
      <c r="Y277" s="44">
        <f>VLOOKUP($A277,'1v -ostali'!$A$14:AD$517,Y$3,FALSE)</f>
        <v>0</v>
      </c>
      <c r="Z277" s="44">
        <f>VLOOKUP($A277,'1v -ostali'!$A$14:AD$517,Z$3,FALSE)</f>
        <v>0</v>
      </c>
      <c r="AA277" s="44">
        <f t="shared" si="39"/>
        <v>0</v>
      </c>
      <c r="AB277" s="44">
        <f>VLOOKUP($A277,'1v -ostali'!$A$14:AD$517,AB$3,FALSE)/12</f>
        <v>0</v>
      </c>
      <c r="AC277" s="44">
        <f>VLOOKUP($A277,'1v -ostali'!$A$14:AD$517,AC$3,FALSE)</f>
        <v>0</v>
      </c>
      <c r="AD277" s="44">
        <f>VLOOKUP($A277,'1v -ostali'!$A$14:AD$517,AD$3,FALSE)</f>
        <v>0</v>
      </c>
      <c r="AE277" s="44">
        <f>VLOOKUP($A277,'1v -ostali'!$A$14:AD$517,AE$3,FALSE)</f>
        <v>0</v>
      </c>
      <c r="AF277" s="44">
        <f t="shared" si="40"/>
        <v>0</v>
      </c>
      <c r="AG277" s="44">
        <f>VLOOKUP($A277,'1v -ostali'!$A$14:AD$517,AG$3,FALSE)/12</f>
        <v>0</v>
      </c>
      <c r="AH277" s="44">
        <f>VLOOKUP($A277,'1v -ostali'!$A$14:AD$517,AH$3,FALSE)</f>
        <v>0</v>
      </c>
      <c r="AI277" s="44">
        <f t="shared" si="41"/>
        <v>0</v>
      </c>
      <c r="AJ277" s="44">
        <f t="shared" si="42"/>
        <v>0</v>
      </c>
      <c r="AK277" s="44">
        <f>+IFERROR(AI277*(100+'1v -ostali'!$C$6)/100,"")</f>
        <v>0</v>
      </c>
      <c r="AL277" s="44">
        <f>+IFERROR(AJ277*(100+'1v -ostali'!$C$6)/100,"")</f>
        <v>0</v>
      </c>
    </row>
    <row r="278" spans="1:38">
      <c r="A278">
        <f>+IF(MAX(A$5:A277)+1&lt;=A$1,A277+1,0)</f>
        <v>0</v>
      </c>
      <c r="B278" s="249">
        <f t="shared" si="35"/>
        <v>0</v>
      </c>
      <c r="C278">
        <f t="shared" si="36"/>
        <v>0</v>
      </c>
      <c r="D278" s="419">
        <f t="shared" si="37"/>
        <v>0</v>
      </c>
      <c r="E278">
        <f>IF(A278=0,0,+VLOOKUP($A278,'1v -ostali'!$A$14:$R$517,E$3,FALSE))</f>
        <v>0</v>
      </c>
      <c r="G278">
        <f>+VLOOKUP($A278,'1v -ostali'!$A$14:$R$517,G$3,FALSE)</f>
        <v>0</v>
      </c>
      <c r="H278">
        <f>+VLOOKUP($A278,'1v -ostali'!$A$14:$R$517,H$3,FALSE)</f>
        <v>0</v>
      </c>
      <c r="I278">
        <f>+VLOOKUP($A278,'1v -ostali'!$A$14:R$517,I$3,FALSE)</f>
        <v>0</v>
      </c>
      <c r="J278">
        <f>+VLOOKUP($A278,'1v -ostali'!$A$14:R$517,J$3,FALSE)</f>
        <v>0</v>
      </c>
      <c r="K278">
        <f>+VLOOKUP($A278,'1v -ostali'!$A$14:R$517,K$3,FALSE)</f>
        <v>0</v>
      </c>
      <c r="L278" t="str">
        <f>+IF(K278&gt;0,VLOOKUP($A278,'1v -ostali'!$A$14:R$517,L$3,FALSE),"")</f>
        <v/>
      </c>
      <c r="M278" t="str">
        <f>+IF(K278&gt;0,VLOOKUP($A278,'1v -ostali'!$A$14:R$517,M$3,FALSE),"")</f>
        <v/>
      </c>
      <c r="N278">
        <f>+VLOOKUP($A278,'1v -ostali'!$A$14:R$517,K$3,FALSE)</f>
        <v>0</v>
      </c>
      <c r="O278">
        <f>IF(K278&gt;0,"",VLOOKUP($A278,'1v -ostali'!$A$14:R$517,O$3,FALSE))</f>
        <v>0</v>
      </c>
      <c r="P278">
        <f>IF(K278&gt;0,"",VLOOKUP($A278,'1v -ostali'!$A$14:R$517,P$3,FALSE))</f>
        <v>0</v>
      </c>
      <c r="T278" s="44">
        <f>VLOOKUP($A278,'1v -ostali'!$A$14:AD$517,T$3,FALSE)</f>
        <v>0</v>
      </c>
      <c r="U278" s="44">
        <f>VLOOKUP($A278,'1v -ostali'!$A$14:AD$517,U$3,FALSE)</f>
        <v>0</v>
      </c>
      <c r="V278" s="44">
        <f t="shared" si="38"/>
        <v>0</v>
      </c>
      <c r="W278" s="44">
        <f>VLOOKUP($A278,'1v -ostali'!$A$14:AD$517,W$3,FALSE)/12</f>
        <v>0</v>
      </c>
      <c r="X278" s="44">
        <f>VLOOKUP($A278,'1v -ostali'!$A$14:AD$517,X$3,FALSE)</f>
        <v>0</v>
      </c>
      <c r="Y278" s="44">
        <f>VLOOKUP($A278,'1v -ostali'!$A$14:AD$517,Y$3,FALSE)</f>
        <v>0</v>
      </c>
      <c r="Z278" s="44">
        <f>VLOOKUP($A278,'1v -ostali'!$A$14:AD$517,Z$3,FALSE)</f>
        <v>0</v>
      </c>
      <c r="AA278" s="44">
        <f t="shared" si="39"/>
        <v>0</v>
      </c>
      <c r="AB278" s="44">
        <f>VLOOKUP($A278,'1v -ostali'!$A$14:AD$517,AB$3,FALSE)/12</f>
        <v>0</v>
      </c>
      <c r="AC278" s="44">
        <f>VLOOKUP($A278,'1v -ostali'!$A$14:AD$517,AC$3,FALSE)</f>
        <v>0</v>
      </c>
      <c r="AD278" s="44">
        <f>VLOOKUP($A278,'1v -ostali'!$A$14:AD$517,AD$3,FALSE)</f>
        <v>0</v>
      </c>
      <c r="AE278" s="44">
        <f>VLOOKUP($A278,'1v -ostali'!$A$14:AD$517,AE$3,FALSE)</f>
        <v>0</v>
      </c>
      <c r="AF278" s="44">
        <f t="shared" si="40"/>
        <v>0</v>
      </c>
      <c r="AG278" s="44">
        <f>VLOOKUP($A278,'1v -ostali'!$A$14:AD$517,AG$3,FALSE)/12</f>
        <v>0</v>
      </c>
      <c r="AH278" s="44">
        <f>VLOOKUP($A278,'1v -ostali'!$A$14:AD$517,AH$3,FALSE)</f>
        <v>0</v>
      </c>
      <c r="AI278" s="44">
        <f t="shared" si="41"/>
        <v>0</v>
      </c>
      <c r="AJ278" s="44">
        <f t="shared" si="42"/>
        <v>0</v>
      </c>
      <c r="AK278" s="44">
        <f>+IFERROR(AI278*(100+'1v -ostali'!$C$6)/100,"")</f>
        <v>0</v>
      </c>
      <c r="AL278" s="44">
        <f>+IFERROR(AJ278*(100+'1v -ostali'!$C$6)/100,"")</f>
        <v>0</v>
      </c>
    </row>
    <row r="279" spans="1:38">
      <c r="A279">
        <f>+IF(MAX(A$5:A278)+1&lt;=A$1,A278+1,0)</f>
        <v>0</v>
      </c>
      <c r="B279" s="249">
        <f t="shared" si="35"/>
        <v>0</v>
      </c>
      <c r="C279">
        <f t="shared" si="36"/>
        <v>0</v>
      </c>
      <c r="D279" s="419">
        <f t="shared" si="37"/>
        <v>0</v>
      </c>
      <c r="E279">
        <f>IF(A279=0,0,+VLOOKUP($A279,'1v -ostali'!$A$14:$R$517,E$3,FALSE))</f>
        <v>0</v>
      </c>
      <c r="G279">
        <f>+VLOOKUP($A279,'1v -ostali'!$A$14:$R$517,G$3,FALSE)</f>
        <v>0</v>
      </c>
      <c r="H279">
        <f>+VLOOKUP($A279,'1v -ostali'!$A$14:$R$517,H$3,FALSE)</f>
        <v>0</v>
      </c>
      <c r="I279">
        <f>+VLOOKUP($A279,'1v -ostali'!$A$14:R$517,I$3,FALSE)</f>
        <v>0</v>
      </c>
      <c r="J279">
        <f>+VLOOKUP($A279,'1v -ostali'!$A$14:R$517,J$3,FALSE)</f>
        <v>0</v>
      </c>
      <c r="K279">
        <f>+VLOOKUP($A279,'1v -ostali'!$A$14:R$517,K$3,FALSE)</f>
        <v>0</v>
      </c>
      <c r="L279" t="str">
        <f>+IF(K279&gt;0,VLOOKUP($A279,'1v -ostali'!$A$14:R$517,L$3,FALSE),"")</f>
        <v/>
      </c>
      <c r="M279" t="str">
        <f>+IF(K279&gt;0,VLOOKUP($A279,'1v -ostali'!$A$14:R$517,M$3,FALSE),"")</f>
        <v/>
      </c>
      <c r="N279">
        <f>+VLOOKUP($A279,'1v -ostali'!$A$14:R$517,K$3,FALSE)</f>
        <v>0</v>
      </c>
      <c r="O279">
        <f>IF(K279&gt;0,"",VLOOKUP($A279,'1v -ostali'!$A$14:R$517,O$3,FALSE))</f>
        <v>0</v>
      </c>
      <c r="P279">
        <f>IF(K279&gt;0,"",VLOOKUP($A279,'1v -ostali'!$A$14:R$517,P$3,FALSE))</f>
        <v>0</v>
      </c>
      <c r="T279" s="44">
        <f>VLOOKUP($A279,'1v -ostali'!$A$14:AD$517,T$3,FALSE)</f>
        <v>0</v>
      </c>
      <c r="U279" s="44">
        <f>VLOOKUP($A279,'1v -ostali'!$A$14:AD$517,U$3,FALSE)</f>
        <v>0</v>
      </c>
      <c r="V279" s="44">
        <f t="shared" si="38"/>
        <v>0</v>
      </c>
      <c r="W279" s="44">
        <f>VLOOKUP($A279,'1v -ostali'!$A$14:AD$517,W$3,FALSE)/12</f>
        <v>0</v>
      </c>
      <c r="X279" s="44">
        <f>VLOOKUP($A279,'1v -ostali'!$A$14:AD$517,X$3,FALSE)</f>
        <v>0</v>
      </c>
      <c r="Y279" s="44">
        <f>VLOOKUP($A279,'1v -ostali'!$A$14:AD$517,Y$3,FALSE)</f>
        <v>0</v>
      </c>
      <c r="Z279" s="44">
        <f>VLOOKUP($A279,'1v -ostali'!$A$14:AD$517,Z$3,FALSE)</f>
        <v>0</v>
      </c>
      <c r="AA279" s="44">
        <f t="shared" si="39"/>
        <v>0</v>
      </c>
      <c r="AB279" s="44">
        <f>VLOOKUP($A279,'1v -ostali'!$A$14:AD$517,AB$3,FALSE)/12</f>
        <v>0</v>
      </c>
      <c r="AC279" s="44">
        <f>VLOOKUP($A279,'1v -ostali'!$A$14:AD$517,AC$3,FALSE)</f>
        <v>0</v>
      </c>
      <c r="AD279" s="44">
        <f>VLOOKUP($A279,'1v -ostali'!$A$14:AD$517,AD$3,FALSE)</f>
        <v>0</v>
      </c>
      <c r="AE279" s="44">
        <f>VLOOKUP($A279,'1v -ostali'!$A$14:AD$517,AE$3,FALSE)</f>
        <v>0</v>
      </c>
      <c r="AF279" s="44">
        <f t="shared" si="40"/>
        <v>0</v>
      </c>
      <c r="AG279" s="44">
        <f>VLOOKUP($A279,'1v -ostali'!$A$14:AD$517,AG$3,FALSE)/12</f>
        <v>0</v>
      </c>
      <c r="AH279" s="44">
        <f>VLOOKUP($A279,'1v -ostali'!$A$14:AD$517,AH$3,FALSE)</f>
        <v>0</v>
      </c>
      <c r="AI279" s="44">
        <f t="shared" si="41"/>
        <v>0</v>
      </c>
      <c r="AJ279" s="44">
        <f t="shared" si="42"/>
        <v>0</v>
      </c>
      <c r="AK279" s="44">
        <f>+IFERROR(AI279*(100+'1v -ostali'!$C$6)/100,"")</f>
        <v>0</v>
      </c>
      <c r="AL279" s="44">
        <f>+IFERROR(AJ279*(100+'1v -ostali'!$C$6)/100,"")</f>
        <v>0</v>
      </c>
    </row>
    <row r="280" spans="1:38">
      <c r="A280">
        <f>+IF(MAX(A$5:A279)+1&lt;=A$1,A279+1,0)</f>
        <v>0</v>
      </c>
      <c r="B280" s="249">
        <f t="shared" si="35"/>
        <v>0</v>
      </c>
      <c r="C280">
        <f t="shared" si="36"/>
        <v>0</v>
      </c>
      <c r="D280" s="419">
        <f t="shared" si="37"/>
        <v>0</v>
      </c>
      <c r="E280">
        <f>IF(A280=0,0,+VLOOKUP($A280,'1v -ostali'!$A$14:$R$517,E$3,FALSE))</f>
        <v>0</v>
      </c>
      <c r="G280">
        <f>+VLOOKUP($A280,'1v -ostali'!$A$14:$R$517,G$3,FALSE)</f>
        <v>0</v>
      </c>
      <c r="H280">
        <f>+VLOOKUP($A280,'1v -ostali'!$A$14:$R$517,H$3,FALSE)</f>
        <v>0</v>
      </c>
      <c r="I280">
        <f>+VLOOKUP($A280,'1v -ostali'!$A$14:R$517,I$3,FALSE)</f>
        <v>0</v>
      </c>
      <c r="J280">
        <f>+VLOOKUP($A280,'1v -ostali'!$A$14:R$517,J$3,FALSE)</f>
        <v>0</v>
      </c>
      <c r="K280">
        <f>+VLOOKUP($A280,'1v -ostali'!$A$14:R$517,K$3,FALSE)</f>
        <v>0</v>
      </c>
      <c r="L280" t="str">
        <f>+IF(K280&gt;0,VLOOKUP($A280,'1v -ostali'!$A$14:R$517,L$3,FALSE),"")</f>
        <v/>
      </c>
      <c r="M280" t="str">
        <f>+IF(K280&gt;0,VLOOKUP($A280,'1v -ostali'!$A$14:R$517,M$3,FALSE),"")</f>
        <v/>
      </c>
      <c r="N280">
        <f>+VLOOKUP($A280,'1v -ostali'!$A$14:R$517,K$3,FALSE)</f>
        <v>0</v>
      </c>
      <c r="O280">
        <f>IF(K280&gt;0,"",VLOOKUP($A280,'1v -ostali'!$A$14:R$517,O$3,FALSE))</f>
        <v>0</v>
      </c>
      <c r="P280">
        <f>IF(K280&gt;0,"",VLOOKUP($A280,'1v -ostali'!$A$14:R$517,P$3,FALSE))</f>
        <v>0</v>
      </c>
      <c r="T280" s="44">
        <f>VLOOKUP($A280,'1v -ostali'!$A$14:AD$517,T$3,FALSE)</f>
        <v>0</v>
      </c>
      <c r="U280" s="44">
        <f>VLOOKUP($A280,'1v -ostali'!$A$14:AD$517,U$3,FALSE)</f>
        <v>0</v>
      </c>
      <c r="V280" s="44">
        <f t="shared" si="38"/>
        <v>0</v>
      </c>
      <c r="W280" s="44">
        <f>VLOOKUP($A280,'1v -ostali'!$A$14:AD$517,W$3,FALSE)/12</f>
        <v>0</v>
      </c>
      <c r="X280" s="44">
        <f>VLOOKUP($A280,'1v -ostali'!$A$14:AD$517,X$3,FALSE)</f>
        <v>0</v>
      </c>
      <c r="Y280" s="44">
        <f>VLOOKUP($A280,'1v -ostali'!$A$14:AD$517,Y$3,FALSE)</f>
        <v>0</v>
      </c>
      <c r="Z280" s="44">
        <f>VLOOKUP($A280,'1v -ostali'!$A$14:AD$517,Z$3,FALSE)</f>
        <v>0</v>
      </c>
      <c r="AA280" s="44">
        <f t="shared" si="39"/>
        <v>0</v>
      </c>
      <c r="AB280" s="44">
        <f>VLOOKUP($A280,'1v -ostali'!$A$14:AD$517,AB$3,FALSE)/12</f>
        <v>0</v>
      </c>
      <c r="AC280" s="44">
        <f>VLOOKUP($A280,'1v -ostali'!$A$14:AD$517,AC$3,FALSE)</f>
        <v>0</v>
      </c>
      <c r="AD280" s="44">
        <f>VLOOKUP($A280,'1v -ostali'!$A$14:AD$517,AD$3,FALSE)</f>
        <v>0</v>
      </c>
      <c r="AE280" s="44">
        <f>VLOOKUP($A280,'1v -ostali'!$A$14:AD$517,AE$3,FALSE)</f>
        <v>0</v>
      </c>
      <c r="AF280" s="44">
        <f t="shared" si="40"/>
        <v>0</v>
      </c>
      <c r="AG280" s="44">
        <f>VLOOKUP($A280,'1v -ostali'!$A$14:AD$517,AG$3,FALSE)/12</f>
        <v>0</v>
      </c>
      <c r="AH280" s="44">
        <f>VLOOKUP($A280,'1v -ostali'!$A$14:AD$517,AH$3,FALSE)</f>
        <v>0</v>
      </c>
      <c r="AI280" s="44">
        <f t="shared" si="41"/>
        <v>0</v>
      </c>
      <c r="AJ280" s="44">
        <f t="shared" si="42"/>
        <v>0</v>
      </c>
      <c r="AK280" s="44">
        <f>+IFERROR(AI280*(100+'1v -ostali'!$C$6)/100,"")</f>
        <v>0</v>
      </c>
      <c r="AL280" s="44">
        <f>+IFERROR(AJ280*(100+'1v -ostali'!$C$6)/100,"")</f>
        <v>0</v>
      </c>
    </row>
    <row r="281" spans="1:38">
      <c r="A281">
        <f>+IF(MAX(A$5:A280)+1&lt;=A$1,A280+1,0)</f>
        <v>0</v>
      </c>
      <c r="B281" s="249">
        <f t="shared" si="35"/>
        <v>0</v>
      </c>
      <c r="C281">
        <f t="shared" si="36"/>
        <v>0</v>
      </c>
      <c r="D281" s="419">
        <f t="shared" si="37"/>
        <v>0</v>
      </c>
      <c r="E281">
        <f>IF(A281=0,0,+VLOOKUP($A281,'1v -ostali'!$A$14:$R$517,E$3,FALSE))</f>
        <v>0</v>
      </c>
      <c r="G281">
        <f>+VLOOKUP($A281,'1v -ostali'!$A$14:$R$517,G$3,FALSE)</f>
        <v>0</v>
      </c>
      <c r="H281">
        <f>+VLOOKUP($A281,'1v -ostali'!$A$14:$R$517,H$3,FALSE)</f>
        <v>0</v>
      </c>
      <c r="I281">
        <f>+VLOOKUP($A281,'1v -ostali'!$A$14:R$517,I$3,FALSE)</f>
        <v>0</v>
      </c>
      <c r="J281">
        <f>+VLOOKUP($A281,'1v -ostali'!$A$14:R$517,J$3,FALSE)</f>
        <v>0</v>
      </c>
      <c r="K281">
        <f>+VLOOKUP($A281,'1v -ostali'!$A$14:R$517,K$3,FALSE)</f>
        <v>0</v>
      </c>
      <c r="L281" t="str">
        <f>+IF(K281&gt;0,VLOOKUP($A281,'1v -ostali'!$A$14:R$517,L$3,FALSE),"")</f>
        <v/>
      </c>
      <c r="M281" t="str">
        <f>+IF(K281&gt;0,VLOOKUP($A281,'1v -ostali'!$A$14:R$517,M$3,FALSE),"")</f>
        <v/>
      </c>
      <c r="N281">
        <f>+VLOOKUP($A281,'1v -ostali'!$A$14:R$517,K$3,FALSE)</f>
        <v>0</v>
      </c>
      <c r="O281">
        <f>IF(K281&gt;0,"",VLOOKUP($A281,'1v -ostali'!$A$14:R$517,O$3,FALSE))</f>
        <v>0</v>
      </c>
      <c r="P281">
        <f>IF(K281&gt;0,"",VLOOKUP($A281,'1v -ostali'!$A$14:R$517,P$3,FALSE))</f>
        <v>0</v>
      </c>
      <c r="T281" s="44">
        <f>VLOOKUP($A281,'1v -ostali'!$A$14:AD$517,T$3,FALSE)</f>
        <v>0</v>
      </c>
      <c r="U281" s="44">
        <f>VLOOKUP($A281,'1v -ostali'!$A$14:AD$517,U$3,FALSE)</f>
        <v>0</v>
      </c>
      <c r="V281" s="44">
        <f t="shared" si="38"/>
        <v>0</v>
      </c>
      <c r="W281" s="44">
        <f>VLOOKUP($A281,'1v -ostali'!$A$14:AD$517,W$3,FALSE)/12</f>
        <v>0</v>
      </c>
      <c r="X281" s="44">
        <f>VLOOKUP($A281,'1v -ostali'!$A$14:AD$517,X$3,FALSE)</f>
        <v>0</v>
      </c>
      <c r="Y281" s="44">
        <f>VLOOKUP($A281,'1v -ostali'!$A$14:AD$517,Y$3,FALSE)</f>
        <v>0</v>
      </c>
      <c r="Z281" s="44">
        <f>VLOOKUP($A281,'1v -ostali'!$A$14:AD$517,Z$3,FALSE)</f>
        <v>0</v>
      </c>
      <c r="AA281" s="44">
        <f t="shared" si="39"/>
        <v>0</v>
      </c>
      <c r="AB281" s="44">
        <f>VLOOKUP($A281,'1v -ostali'!$A$14:AD$517,AB$3,FALSE)/12</f>
        <v>0</v>
      </c>
      <c r="AC281" s="44">
        <f>VLOOKUP($A281,'1v -ostali'!$A$14:AD$517,AC$3,FALSE)</f>
        <v>0</v>
      </c>
      <c r="AD281" s="44">
        <f>VLOOKUP($A281,'1v -ostali'!$A$14:AD$517,AD$3,FALSE)</f>
        <v>0</v>
      </c>
      <c r="AE281" s="44">
        <f>VLOOKUP($A281,'1v -ostali'!$A$14:AD$517,AE$3,FALSE)</f>
        <v>0</v>
      </c>
      <c r="AF281" s="44">
        <f t="shared" si="40"/>
        <v>0</v>
      </c>
      <c r="AG281" s="44">
        <f>VLOOKUP($A281,'1v -ostali'!$A$14:AD$517,AG$3,FALSE)/12</f>
        <v>0</v>
      </c>
      <c r="AH281" s="44">
        <f>VLOOKUP($A281,'1v -ostali'!$A$14:AD$517,AH$3,FALSE)</f>
        <v>0</v>
      </c>
      <c r="AI281" s="44">
        <f t="shared" si="41"/>
        <v>0</v>
      </c>
      <c r="AJ281" s="44">
        <f t="shared" si="42"/>
        <v>0</v>
      </c>
      <c r="AK281" s="44">
        <f>+IFERROR(AI281*(100+'1v -ostali'!$C$6)/100,"")</f>
        <v>0</v>
      </c>
      <c r="AL281" s="44">
        <f>+IFERROR(AJ281*(100+'1v -ostali'!$C$6)/100,"")</f>
        <v>0</v>
      </c>
    </row>
    <row r="282" spans="1:38">
      <c r="A282">
        <f>+IF(MAX(A$5:A281)+1&lt;=A$1,A281+1,0)</f>
        <v>0</v>
      </c>
      <c r="B282" s="249">
        <f t="shared" si="35"/>
        <v>0</v>
      </c>
      <c r="C282">
        <f t="shared" si="36"/>
        <v>0</v>
      </c>
      <c r="D282" s="419">
        <f t="shared" si="37"/>
        <v>0</v>
      </c>
      <c r="E282">
        <f>IF(A282=0,0,+VLOOKUP($A282,'1v -ostali'!$A$14:$R$517,E$3,FALSE))</f>
        <v>0</v>
      </c>
      <c r="G282">
        <f>+VLOOKUP($A282,'1v -ostali'!$A$14:$R$517,G$3,FALSE)</f>
        <v>0</v>
      </c>
      <c r="H282">
        <f>+VLOOKUP($A282,'1v -ostali'!$A$14:$R$517,H$3,FALSE)</f>
        <v>0</v>
      </c>
      <c r="I282">
        <f>+VLOOKUP($A282,'1v -ostali'!$A$14:R$517,I$3,FALSE)</f>
        <v>0</v>
      </c>
      <c r="J282">
        <f>+VLOOKUP($A282,'1v -ostali'!$A$14:R$517,J$3,FALSE)</f>
        <v>0</v>
      </c>
      <c r="K282">
        <f>+VLOOKUP($A282,'1v -ostali'!$A$14:R$517,K$3,FALSE)</f>
        <v>0</v>
      </c>
      <c r="L282" t="str">
        <f>+IF(K282&gt;0,VLOOKUP($A282,'1v -ostali'!$A$14:R$517,L$3,FALSE),"")</f>
        <v/>
      </c>
      <c r="M282" t="str">
        <f>+IF(K282&gt;0,VLOOKUP($A282,'1v -ostali'!$A$14:R$517,M$3,FALSE),"")</f>
        <v/>
      </c>
      <c r="N282">
        <f>+VLOOKUP($A282,'1v -ostali'!$A$14:R$517,K$3,FALSE)</f>
        <v>0</v>
      </c>
      <c r="O282">
        <f>IF(K282&gt;0,"",VLOOKUP($A282,'1v -ostali'!$A$14:R$517,O$3,FALSE))</f>
        <v>0</v>
      </c>
      <c r="P282">
        <f>IF(K282&gt;0,"",VLOOKUP($A282,'1v -ostali'!$A$14:R$517,P$3,FALSE))</f>
        <v>0</v>
      </c>
      <c r="T282" s="44">
        <f>VLOOKUP($A282,'1v -ostali'!$A$14:AD$517,T$3,FALSE)</f>
        <v>0</v>
      </c>
      <c r="U282" s="44">
        <f>VLOOKUP($A282,'1v -ostali'!$A$14:AD$517,U$3,FALSE)</f>
        <v>0</v>
      </c>
      <c r="V282" s="44">
        <f t="shared" si="38"/>
        <v>0</v>
      </c>
      <c r="W282" s="44">
        <f>VLOOKUP($A282,'1v -ostali'!$A$14:AD$517,W$3,FALSE)/12</f>
        <v>0</v>
      </c>
      <c r="X282" s="44">
        <f>VLOOKUP($A282,'1v -ostali'!$A$14:AD$517,X$3,FALSE)</f>
        <v>0</v>
      </c>
      <c r="Y282" s="44">
        <f>VLOOKUP($A282,'1v -ostali'!$A$14:AD$517,Y$3,FALSE)</f>
        <v>0</v>
      </c>
      <c r="Z282" s="44">
        <f>VLOOKUP($A282,'1v -ostali'!$A$14:AD$517,Z$3,FALSE)</f>
        <v>0</v>
      </c>
      <c r="AA282" s="44">
        <f t="shared" si="39"/>
        <v>0</v>
      </c>
      <c r="AB282" s="44">
        <f>VLOOKUP($A282,'1v -ostali'!$A$14:AD$517,AB$3,FALSE)/12</f>
        <v>0</v>
      </c>
      <c r="AC282" s="44">
        <f>VLOOKUP($A282,'1v -ostali'!$A$14:AD$517,AC$3,FALSE)</f>
        <v>0</v>
      </c>
      <c r="AD282" s="44">
        <f>VLOOKUP($A282,'1v -ostali'!$A$14:AD$517,AD$3,FALSE)</f>
        <v>0</v>
      </c>
      <c r="AE282" s="44">
        <f>VLOOKUP($A282,'1v -ostali'!$A$14:AD$517,AE$3,FALSE)</f>
        <v>0</v>
      </c>
      <c r="AF282" s="44">
        <f t="shared" si="40"/>
        <v>0</v>
      </c>
      <c r="AG282" s="44">
        <f>VLOOKUP($A282,'1v -ostali'!$A$14:AD$517,AG$3,FALSE)/12</f>
        <v>0</v>
      </c>
      <c r="AH282" s="44">
        <f>VLOOKUP($A282,'1v -ostali'!$A$14:AD$517,AH$3,FALSE)</f>
        <v>0</v>
      </c>
      <c r="AI282" s="44">
        <f t="shared" si="41"/>
        <v>0</v>
      </c>
      <c r="AJ282" s="44">
        <f t="shared" si="42"/>
        <v>0</v>
      </c>
      <c r="AK282" s="44">
        <f>+IFERROR(AI282*(100+'1v -ostali'!$C$6)/100,"")</f>
        <v>0</v>
      </c>
      <c r="AL282" s="44">
        <f>+IFERROR(AJ282*(100+'1v -ostali'!$C$6)/100,"")</f>
        <v>0</v>
      </c>
    </row>
    <row r="283" spans="1:38">
      <c r="A283">
        <f>+IF(MAX(A$5:A282)+1&lt;=A$1,A282+1,0)</f>
        <v>0</v>
      </c>
      <c r="B283" s="249">
        <f t="shared" si="35"/>
        <v>0</v>
      </c>
      <c r="C283">
        <f t="shared" si="36"/>
        <v>0</v>
      </c>
      <c r="D283" s="419">
        <f t="shared" si="37"/>
        <v>0</v>
      </c>
      <c r="E283">
        <f>IF(A283=0,0,+VLOOKUP($A283,'1v -ostali'!$A$14:$R$517,E$3,FALSE))</f>
        <v>0</v>
      </c>
      <c r="G283">
        <f>+VLOOKUP($A283,'1v -ostali'!$A$14:$R$517,G$3,FALSE)</f>
        <v>0</v>
      </c>
      <c r="H283">
        <f>+VLOOKUP($A283,'1v -ostali'!$A$14:$R$517,H$3,FALSE)</f>
        <v>0</v>
      </c>
      <c r="I283">
        <f>+VLOOKUP($A283,'1v -ostali'!$A$14:R$517,I$3,FALSE)</f>
        <v>0</v>
      </c>
      <c r="J283">
        <f>+VLOOKUP($A283,'1v -ostali'!$A$14:R$517,J$3,FALSE)</f>
        <v>0</v>
      </c>
      <c r="K283">
        <f>+VLOOKUP($A283,'1v -ostali'!$A$14:R$517,K$3,FALSE)</f>
        <v>0</v>
      </c>
      <c r="L283" t="str">
        <f>+IF(K283&gt;0,VLOOKUP($A283,'1v -ostali'!$A$14:R$517,L$3,FALSE),"")</f>
        <v/>
      </c>
      <c r="M283" t="str">
        <f>+IF(K283&gt;0,VLOOKUP($A283,'1v -ostali'!$A$14:R$517,M$3,FALSE),"")</f>
        <v/>
      </c>
      <c r="N283">
        <f>+VLOOKUP($A283,'1v -ostali'!$A$14:R$517,K$3,FALSE)</f>
        <v>0</v>
      </c>
      <c r="O283">
        <f>IF(K283&gt;0,"",VLOOKUP($A283,'1v -ostali'!$A$14:R$517,O$3,FALSE))</f>
        <v>0</v>
      </c>
      <c r="P283">
        <f>IF(K283&gt;0,"",VLOOKUP($A283,'1v -ostali'!$A$14:R$517,P$3,FALSE))</f>
        <v>0</v>
      </c>
      <c r="T283" s="44">
        <f>VLOOKUP($A283,'1v -ostali'!$A$14:AD$517,T$3,FALSE)</f>
        <v>0</v>
      </c>
      <c r="U283" s="44">
        <f>VLOOKUP($A283,'1v -ostali'!$A$14:AD$517,U$3,FALSE)</f>
        <v>0</v>
      </c>
      <c r="V283" s="44">
        <f t="shared" si="38"/>
        <v>0</v>
      </c>
      <c r="W283" s="44">
        <f>VLOOKUP($A283,'1v -ostali'!$A$14:AD$517,W$3,FALSE)/12</f>
        <v>0</v>
      </c>
      <c r="X283" s="44">
        <f>VLOOKUP($A283,'1v -ostali'!$A$14:AD$517,X$3,FALSE)</f>
        <v>0</v>
      </c>
      <c r="Y283" s="44">
        <f>VLOOKUP($A283,'1v -ostali'!$A$14:AD$517,Y$3,FALSE)</f>
        <v>0</v>
      </c>
      <c r="Z283" s="44">
        <f>VLOOKUP($A283,'1v -ostali'!$A$14:AD$517,Z$3,FALSE)</f>
        <v>0</v>
      </c>
      <c r="AA283" s="44">
        <f t="shared" si="39"/>
        <v>0</v>
      </c>
      <c r="AB283" s="44">
        <f>VLOOKUP($A283,'1v -ostali'!$A$14:AD$517,AB$3,FALSE)/12</f>
        <v>0</v>
      </c>
      <c r="AC283" s="44">
        <f>VLOOKUP($A283,'1v -ostali'!$A$14:AD$517,AC$3,FALSE)</f>
        <v>0</v>
      </c>
      <c r="AD283" s="44">
        <f>VLOOKUP($A283,'1v -ostali'!$A$14:AD$517,AD$3,FALSE)</f>
        <v>0</v>
      </c>
      <c r="AE283" s="44">
        <f>VLOOKUP($A283,'1v -ostali'!$A$14:AD$517,AE$3,FALSE)</f>
        <v>0</v>
      </c>
      <c r="AF283" s="44">
        <f t="shared" si="40"/>
        <v>0</v>
      </c>
      <c r="AG283" s="44">
        <f>VLOOKUP($A283,'1v -ostali'!$A$14:AD$517,AG$3,FALSE)/12</f>
        <v>0</v>
      </c>
      <c r="AH283" s="44">
        <f>VLOOKUP($A283,'1v -ostali'!$A$14:AD$517,AH$3,FALSE)</f>
        <v>0</v>
      </c>
      <c r="AI283" s="44">
        <f t="shared" si="41"/>
        <v>0</v>
      </c>
      <c r="AJ283" s="44">
        <f t="shared" si="42"/>
        <v>0</v>
      </c>
      <c r="AK283" s="44">
        <f>+IFERROR(AI283*(100+'1v -ostali'!$C$6)/100,"")</f>
        <v>0</v>
      </c>
      <c r="AL283" s="44">
        <f>+IFERROR(AJ283*(100+'1v -ostali'!$C$6)/100,"")</f>
        <v>0</v>
      </c>
    </row>
    <row r="284" spans="1:38">
      <c r="A284">
        <f>+IF(MAX(A$5:A283)+1&lt;=A$1,A283+1,0)</f>
        <v>0</v>
      </c>
      <c r="B284" s="249">
        <f t="shared" si="35"/>
        <v>0</v>
      </c>
      <c r="C284">
        <f t="shared" si="36"/>
        <v>0</v>
      </c>
      <c r="D284" s="419">
        <f t="shared" si="37"/>
        <v>0</v>
      </c>
      <c r="E284">
        <f>IF(A284=0,0,+VLOOKUP($A284,'1v -ostali'!$A$14:$R$517,E$3,FALSE))</f>
        <v>0</v>
      </c>
      <c r="G284">
        <f>+VLOOKUP($A284,'1v -ostali'!$A$14:$R$517,G$3,FALSE)</f>
        <v>0</v>
      </c>
      <c r="H284">
        <f>+VLOOKUP($A284,'1v -ostali'!$A$14:$R$517,H$3,FALSE)</f>
        <v>0</v>
      </c>
      <c r="I284">
        <f>+VLOOKUP($A284,'1v -ostali'!$A$14:R$517,I$3,FALSE)</f>
        <v>0</v>
      </c>
      <c r="J284">
        <f>+VLOOKUP($A284,'1v -ostali'!$A$14:R$517,J$3,FALSE)</f>
        <v>0</v>
      </c>
      <c r="K284">
        <f>+VLOOKUP($A284,'1v -ostali'!$A$14:R$517,K$3,FALSE)</f>
        <v>0</v>
      </c>
      <c r="L284" t="str">
        <f>+IF(K284&gt;0,VLOOKUP($A284,'1v -ostali'!$A$14:R$517,L$3,FALSE),"")</f>
        <v/>
      </c>
      <c r="M284" t="str">
        <f>+IF(K284&gt;0,VLOOKUP($A284,'1v -ostali'!$A$14:R$517,M$3,FALSE),"")</f>
        <v/>
      </c>
      <c r="N284">
        <f>+VLOOKUP($A284,'1v -ostali'!$A$14:R$517,K$3,FALSE)</f>
        <v>0</v>
      </c>
      <c r="O284">
        <f>IF(K284&gt;0,"",VLOOKUP($A284,'1v -ostali'!$A$14:R$517,O$3,FALSE))</f>
        <v>0</v>
      </c>
      <c r="P284">
        <f>IF(K284&gt;0,"",VLOOKUP($A284,'1v -ostali'!$A$14:R$517,P$3,FALSE))</f>
        <v>0</v>
      </c>
      <c r="T284" s="44">
        <f>VLOOKUP($A284,'1v -ostali'!$A$14:AD$517,T$3,FALSE)</f>
        <v>0</v>
      </c>
      <c r="U284" s="44">
        <f>VLOOKUP($A284,'1v -ostali'!$A$14:AD$517,U$3,FALSE)</f>
        <v>0</v>
      </c>
      <c r="V284" s="44">
        <f t="shared" si="38"/>
        <v>0</v>
      </c>
      <c r="W284" s="44">
        <f>VLOOKUP($A284,'1v -ostali'!$A$14:AD$517,W$3,FALSE)/12</f>
        <v>0</v>
      </c>
      <c r="X284" s="44">
        <f>VLOOKUP($A284,'1v -ostali'!$A$14:AD$517,X$3,FALSE)</f>
        <v>0</v>
      </c>
      <c r="Y284" s="44">
        <f>VLOOKUP($A284,'1v -ostali'!$A$14:AD$517,Y$3,FALSE)</f>
        <v>0</v>
      </c>
      <c r="Z284" s="44">
        <f>VLOOKUP($A284,'1v -ostali'!$A$14:AD$517,Z$3,FALSE)</f>
        <v>0</v>
      </c>
      <c r="AA284" s="44">
        <f t="shared" si="39"/>
        <v>0</v>
      </c>
      <c r="AB284" s="44">
        <f>VLOOKUP($A284,'1v -ostali'!$A$14:AD$517,AB$3,FALSE)/12</f>
        <v>0</v>
      </c>
      <c r="AC284" s="44">
        <f>VLOOKUP($A284,'1v -ostali'!$A$14:AD$517,AC$3,FALSE)</f>
        <v>0</v>
      </c>
      <c r="AD284" s="44">
        <f>VLOOKUP($A284,'1v -ostali'!$A$14:AD$517,AD$3,FALSE)</f>
        <v>0</v>
      </c>
      <c r="AE284" s="44">
        <f>VLOOKUP($A284,'1v -ostali'!$A$14:AD$517,AE$3,FALSE)</f>
        <v>0</v>
      </c>
      <c r="AF284" s="44">
        <f t="shared" si="40"/>
        <v>0</v>
      </c>
      <c r="AG284" s="44">
        <f>VLOOKUP($A284,'1v -ostali'!$A$14:AD$517,AG$3,FALSE)/12</f>
        <v>0</v>
      </c>
      <c r="AH284" s="44">
        <f>VLOOKUP($A284,'1v -ostali'!$A$14:AD$517,AH$3,FALSE)</f>
        <v>0</v>
      </c>
      <c r="AI284" s="44">
        <f t="shared" si="41"/>
        <v>0</v>
      </c>
      <c r="AJ284" s="44">
        <f t="shared" si="42"/>
        <v>0</v>
      </c>
      <c r="AK284" s="44">
        <f>+IFERROR(AI284*(100+'1v -ostali'!$C$6)/100,"")</f>
        <v>0</v>
      </c>
      <c r="AL284" s="44">
        <f>+IFERROR(AJ284*(100+'1v -ostali'!$C$6)/100,"")</f>
        <v>0</v>
      </c>
    </row>
    <row r="285" spans="1:38">
      <c r="A285">
        <f>+IF(MAX(A$5:A284)+1&lt;=A$1,A284+1,0)</f>
        <v>0</v>
      </c>
      <c r="B285" s="249">
        <f t="shared" si="35"/>
        <v>0</v>
      </c>
      <c r="C285">
        <f t="shared" si="36"/>
        <v>0</v>
      </c>
      <c r="D285" s="419">
        <f t="shared" si="37"/>
        <v>0</v>
      </c>
      <c r="E285">
        <f>IF(A285=0,0,+VLOOKUP($A285,'1v -ostali'!$A$14:$R$517,E$3,FALSE))</f>
        <v>0</v>
      </c>
      <c r="G285">
        <f>+VLOOKUP($A285,'1v -ostali'!$A$14:$R$517,G$3,FALSE)</f>
        <v>0</v>
      </c>
      <c r="H285">
        <f>+VLOOKUP($A285,'1v -ostali'!$A$14:$R$517,H$3,FALSE)</f>
        <v>0</v>
      </c>
      <c r="I285">
        <f>+VLOOKUP($A285,'1v -ostali'!$A$14:R$517,I$3,FALSE)</f>
        <v>0</v>
      </c>
      <c r="J285">
        <f>+VLOOKUP($A285,'1v -ostali'!$A$14:R$517,J$3,FALSE)</f>
        <v>0</v>
      </c>
      <c r="K285">
        <f>+VLOOKUP($A285,'1v -ostali'!$A$14:R$517,K$3,FALSE)</f>
        <v>0</v>
      </c>
      <c r="L285" t="str">
        <f>+IF(K285&gt;0,VLOOKUP($A285,'1v -ostali'!$A$14:R$517,L$3,FALSE),"")</f>
        <v/>
      </c>
      <c r="M285" t="str">
        <f>+IF(K285&gt;0,VLOOKUP($A285,'1v -ostali'!$A$14:R$517,M$3,FALSE),"")</f>
        <v/>
      </c>
      <c r="N285">
        <f>+VLOOKUP($A285,'1v -ostali'!$A$14:R$517,K$3,FALSE)</f>
        <v>0</v>
      </c>
      <c r="O285">
        <f>IF(K285&gt;0,"",VLOOKUP($A285,'1v -ostali'!$A$14:R$517,O$3,FALSE))</f>
        <v>0</v>
      </c>
      <c r="P285">
        <f>IF(K285&gt;0,"",VLOOKUP($A285,'1v -ostali'!$A$14:R$517,P$3,FALSE))</f>
        <v>0</v>
      </c>
      <c r="T285" s="44">
        <f>VLOOKUP($A285,'1v -ostali'!$A$14:AD$517,T$3,FALSE)</f>
        <v>0</v>
      </c>
      <c r="U285" s="44">
        <f>VLOOKUP($A285,'1v -ostali'!$A$14:AD$517,U$3,FALSE)</f>
        <v>0</v>
      </c>
      <c r="V285" s="44">
        <f t="shared" si="38"/>
        <v>0</v>
      </c>
      <c r="W285" s="44">
        <f>VLOOKUP($A285,'1v -ostali'!$A$14:AD$517,W$3,FALSE)/12</f>
        <v>0</v>
      </c>
      <c r="X285" s="44">
        <f>VLOOKUP($A285,'1v -ostali'!$A$14:AD$517,X$3,FALSE)</f>
        <v>0</v>
      </c>
      <c r="Y285" s="44">
        <f>VLOOKUP($A285,'1v -ostali'!$A$14:AD$517,Y$3,FALSE)</f>
        <v>0</v>
      </c>
      <c r="Z285" s="44">
        <f>VLOOKUP($A285,'1v -ostali'!$A$14:AD$517,Z$3,FALSE)</f>
        <v>0</v>
      </c>
      <c r="AA285" s="44">
        <f t="shared" si="39"/>
        <v>0</v>
      </c>
      <c r="AB285" s="44">
        <f>VLOOKUP($A285,'1v -ostali'!$A$14:AD$517,AB$3,FALSE)/12</f>
        <v>0</v>
      </c>
      <c r="AC285" s="44">
        <f>VLOOKUP($A285,'1v -ostali'!$A$14:AD$517,AC$3,FALSE)</f>
        <v>0</v>
      </c>
      <c r="AD285" s="44">
        <f>VLOOKUP($A285,'1v -ostali'!$A$14:AD$517,AD$3,FALSE)</f>
        <v>0</v>
      </c>
      <c r="AE285" s="44">
        <f>VLOOKUP($A285,'1v -ostali'!$A$14:AD$517,AE$3,FALSE)</f>
        <v>0</v>
      </c>
      <c r="AF285" s="44">
        <f t="shared" si="40"/>
        <v>0</v>
      </c>
      <c r="AG285" s="44">
        <f>VLOOKUP($A285,'1v -ostali'!$A$14:AD$517,AG$3,FALSE)/12</f>
        <v>0</v>
      </c>
      <c r="AH285" s="44">
        <f>VLOOKUP($A285,'1v -ostali'!$A$14:AD$517,AH$3,FALSE)</f>
        <v>0</v>
      </c>
      <c r="AI285" s="44">
        <f t="shared" si="41"/>
        <v>0</v>
      </c>
      <c r="AJ285" s="44">
        <f t="shared" si="42"/>
        <v>0</v>
      </c>
      <c r="AK285" s="44">
        <f>+IFERROR(AI285*(100+'1v -ostali'!$C$6)/100,"")</f>
        <v>0</v>
      </c>
      <c r="AL285" s="44">
        <f>+IFERROR(AJ285*(100+'1v -ostali'!$C$6)/100,"")</f>
        <v>0</v>
      </c>
    </row>
    <row r="286" spans="1:38">
      <c r="A286">
        <f>+IF(MAX(A$5:A285)+1&lt;=A$1,A285+1,0)</f>
        <v>0</v>
      </c>
      <c r="B286" s="249">
        <f t="shared" si="35"/>
        <v>0</v>
      </c>
      <c r="C286">
        <f t="shared" si="36"/>
        <v>0</v>
      </c>
      <c r="D286" s="419">
        <f t="shared" si="37"/>
        <v>0</v>
      </c>
      <c r="E286">
        <f>IF(A286=0,0,+VLOOKUP($A286,'1v -ostali'!$A$14:$R$517,E$3,FALSE))</f>
        <v>0</v>
      </c>
      <c r="G286">
        <f>+VLOOKUP($A286,'1v -ostali'!$A$14:$R$517,G$3,FALSE)</f>
        <v>0</v>
      </c>
      <c r="H286">
        <f>+VLOOKUP($A286,'1v -ostali'!$A$14:$R$517,H$3,FALSE)</f>
        <v>0</v>
      </c>
      <c r="I286">
        <f>+VLOOKUP($A286,'1v -ostali'!$A$14:R$517,I$3,FALSE)</f>
        <v>0</v>
      </c>
      <c r="J286">
        <f>+VLOOKUP($A286,'1v -ostali'!$A$14:R$517,J$3,FALSE)</f>
        <v>0</v>
      </c>
      <c r="K286">
        <f>+VLOOKUP($A286,'1v -ostali'!$A$14:R$517,K$3,FALSE)</f>
        <v>0</v>
      </c>
      <c r="L286" t="str">
        <f>+IF(K286&gt;0,VLOOKUP($A286,'1v -ostali'!$A$14:R$517,L$3,FALSE),"")</f>
        <v/>
      </c>
      <c r="M286" t="str">
        <f>+IF(K286&gt;0,VLOOKUP($A286,'1v -ostali'!$A$14:R$517,M$3,FALSE),"")</f>
        <v/>
      </c>
      <c r="N286">
        <f>+VLOOKUP($A286,'1v -ostali'!$A$14:R$517,K$3,FALSE)</f>
        <v>0</v>
      </c>
      <c r="O286">
        <f>IF(K286&gt;0,"",VLOOKUP($A286,'1v -ostali'!$A$14:R$517,O$3,FALSE))</f>
        <v>0</v>
      </c>
      <c r="P286">
        <f>IF(K286&gt;0,"",VLOOKUP($A286,'1v -ostali'!$A$14:R$517,P$3,FALSE))</f>
        <v>0</v>
      </c>
      <c r="T286" s="44">
        <f>VLOOKUP($A286,'1v -ostali'!$A$14:AD$517,T$3,FALSE)</f>
        <v>0</v>
      </c>
      <c r="U286" s="44">
        <f>VLOOKUP($A286,'1v -ostali'!$A$14:AD$517,U$3,FALSE)</f>
        <v>0</v>
      </c>
      <c r="V286" s="44">
        <f t="shared" si="38"/>
        <v>0</v>
      </c>
      <c r="W286" s="44">
        <f>VLOOKUP($A286,'1v -ostali'!$A$14:AD$517,W$3,FALSE)/12</f>
        <v>0</v>
      </c>
      <c r="X286" s="44">
        <f>VLOOKUP($A286,'1v -ostali'!$A$14:AD$517,X$3,FALSE)</f>
        <v>0</v>
      </c>
      <c r="Y286" s="44">
        <f>VLOOKUP($A286,'1v -ostali'!$A$14:AD$517,Y$3,FALSE)</f>
        <v>0</v>
      </c>
      <c r="Z286" s="44">
        <f>VLOOKUP($A286,'1v -ostali'!$A$14:AD$517,Z$3,FALSE)</f>
        <v>0</v>
      </c>
      <c r="AA286" s="44">
        <f t="shared" si="39"/>
        <v>0</v>
      </c>
      <c r="AB286" s="44">
        <f>VLOOKUP($A286,'1v -ostali'!$A$14:AD$517,AB$3,FALSE)/12</f>
        <v>0</v>
      </c>
      <c r="AC286" s="44">
        <f>VLOOKUP($A286,'1v -ostali'!$A$14:AD$517,AC$3,FALSE)</f>
        <v>0</v>
      </c>
      <c r="AD286" s="44">
        <f>VLOOKUP($A286,'1v -ostali'!$A$14:AD$517,AD$3,FALSE)</f>
        <v>0</v>
      </c>
      <c r="AE286" s="44">
        <f>VLOOKUP($A286,'1v -ostali'!$A$14:AD$517,AE$3,FALSE)</f>
        <v>0</v>
      </c>
      <c r="AF286" s="44">
        <f t="shared" si="40"/>
        <v>0</v>
      </c>
      <c r="AG286" s="44">
        <f>VLOOKUP($A286,'1v -ostali'!$A$14:AD$517,AG$3,FALSE)/12</f>
        <v>0</v>
      </c>
      <c r="AH286" s="44">
        <f>VLOOKUP($A286,'1v -ostali'!$A$14:AD$517,AH$3,FALSE)</f>
        <v>0</v>
      </c>
      <c r="AI286" s="44">
        <f t="shared" si="41"/>
        <v>0</v>
      </c>
      <c r="AJ286" s="44">
        <f t="shared" si="42"/>
        <v>0</v>
      </c>
      <c r="AK286" s="44">
        <f>+IFERROR(AI286*(100+'1v -ostali'!$C$6)/100,"")</f>
        <v>0</v>
      </c>
      <c r="AL286" s="44">
        <f>+IFERROR(AJ286*(100+'1v -ostali'!$C$6)/100,"")</f>
        <v>0</v>
      </c>
    </row>
    <row r="287" spans="1:38">
      <c r="A287">
        <f>+IF(MAX(A$5:A286)+1&lt;=A$1,A286+1,0)</f>
        <v>0</v>
      </c>
      <c r="B287" s="249">
        <f t="shared" si="35"/>
        <v>0</v>
      </c>
      <c r="C287">
        <f t="shared" si="36"/>
        <v>0</v>
      </c>
      <c r="D287" s="419">
        <f t="shared" si="37"/>
        <v>0</v>
      </c>
      <c r="E287">
        <f>IF(A287=0,0,+VLOOKUP($A287,'1v -ostali'!$A$14:$R$517,E$3,FALSE))</f>
        <v>0</v>
      </c>
      <c r="G287">
        <f>+VLOOKUP($A287,'1v -ostali'!$A$14:$R$517,G$3,FALSE)</f>
        <v>0</v>
      </c>
      <c r="H287">
        <f>+VLOOKUP($A287,'1v -ostali'!$A$14:$R$517,H$3,FALSE)</f>
        <v>0</v>
      </c>
      <c r="I287">
        <f>+VLOOKUP($A287,'1v -ostali'!$A$14:R$517,I$3,FALSE)</f>
        <v>0</v>
      </c>
      <c r="J287">
        <f>+VLOOKUP($A287,'1v -ostali'!$A$14:R$517,J$3,FALSE)</f>
        <v>0</v>
      </c>
      <c r="K287">
        <f>+VLOOKUP($A287,'1v -ostali'!$A$14:R$517,K$3,FALSE)</f>
        <v>0</v>
      </c>
      <c r="L287" t="str">
        <f>+IF(K287&gt;0,VLOOKUP($A287,'1v -ostali'!$A$14:R$517,L$3,FALSE),"")</f>
        <v/>
      </c>
      <c r="M287" t="str">
        <f>+IF(K287&gt;0,VLOOKUP($A287,'1v -ostali'!$A$14:R$517,M$3,FALSE),"")</f>
        <v/>
      </c>
      <c r="N287">
        <f>+VLOOKUP($A287,'1v -ostali'!$A$14:R$517,K$3,FALSE)</f>
        <v>0</v>
      </c>
      <c r="O287">
        <f>IF(K287&gt;0,"",VLOOKUP($A287,'1v -ostali'!$A$14:R$517,O$3,FALSE))</f>
        <v>0</v>
      </c>
      <c r="P287">
        <f>IF(K287&gt;0,"",VLOOKUP($A287,'1v -ostali'!$A$14:R$517,P$3,FALSE))</f>
        <v>0</v>
      </c>
      <c r="T287" s="44">
        <f>VLOOKUP($A287,'1v -ostali'!$A$14:AD$517,T$3,FALSE)</f>
        <v>0</v>
      </c>
      <c r="U287" s="44">
        <f>VLOOKUP($A287,'1v -ostali'!$A$14:AD$517,U$3,FALSE)</f>
        <v>0</v>
      </c>
      <c r="V287" s="44">
        <f t="shared" si="38"/>
        <v>0</v>
      </c>
      <c r="W287" s="44">
        <f>VLOOKUP($A287,'1v -ostali'!$A$14:AD$517,W$3,FALSE)/12</f>
        <v>0</v>
      </c>
      <c r="X287" s="44">
        <f>VLOOKUP($A287,'1v -ostali'!$A$14:AD$517,X$3,FALSE)</f>
        <v>0</v>
      </c>
      <c r="Y287" s="44">
        <f>VLOOKUP($A287,'1v -ostali'!$A$14:AD$517,Y$3,FALSE)</f>
        <v>0</v>
      </c>
      <c r="Z287" s="44">
        <f>VLOOKUP($A287,'1v -ostali'!$A$14:AD$517,Z$3,FALSE)</f>
        <v>0</v>
      </c>
      <c r="AA287" s="44">
        <f t="shared" si="39"/>
        <v>0</v>
      </c>
      <c r="AB287" s="44">
        <f>VLOOKUP($A287,'1v -ostali'!$A$14:AD$517,AB$3,FALSE)/12</f>
        <v>0</v>
      </c>
      <c r="AC287" s="44">
        <f>VLOOKUP($A287,'1v -ostali'!$A$14:AD$517,AC$3,FALSE)</f>
        <v>0</v>
      </c>
      <c r="AD287" s="44">
        <f>VLOOKUP($A287,'1v -ostali'!$A$14:AD$517,AD$3,FALSE)</f>
        <v>0</v>
      </c>
      <c r="AE287" s="44">
        <f>VLOOKUP($A287,'1v -ostali'!$A$14:AD$517,AE$3,FALSE)</f>
        <v>0</v>
      </c>
      <c r="AF287" s="44">
        <f t="shared" si="40"/>
        <v>0</v>
      </c>
      <c r="AG287" s="44">
        <f>VLOOKUP($A287,'1v -ostali'!$A$14:AD$517,AG$3,FALSE)/12</f>
        <v>0</v>
      </c>
      <c r="AH287" s="44">
        <f>VLOOKUP($A287,'1v -ostali'!$A$14:AD$517,AH$3,FALSE)</f>
        <v>0</v>
      </c>
      <c r="AI287" s="44">
        <f t="shared" si="41"/>
        <v>0</v>
      </c>
      <c r="AJ287" s="44">
        <f t="shared" si="42"/>
        <v>0</v>
      </c>
      <c r="AK287" s="44">
        <f>+IFERROR(AI287*(100+'1v -ostali'!$C$6)/100,"")</f>
        <v>0</v>
      </c>
      <c r="AL287" s="44">
        <f>+IFERROR(AJ287*(100+'1v -ostali'!$C$6)/100,"")</f>
        <v>0</v>
      </c>
    </row>
    <row r="288" spans="1:38">
      <c r="A288">
        <f>+IF(MAX(A$5:A287)+1&lt;=A$1,A287+1,0)</f>
        <v>0</v>
      </c>
      <c r="B288" s="249">
        <f t="shared" si="35"/>
        <v>0</v>
      </c>
      <c r="C288">
        <f t="shared" si="36"/>
        <v>0</v>
      </c>
      <c r="D288" s="419">
        <f t="shared" si="37"/>
        <v>0</v>
      </c>
      <c r="E288">
        <f>IF(A288=0,0,+VLOOKUP($A288,'1v -ostali'!$A$14:$R$517,E$3,FALSE))</f>
        <v>0</v>
      </c>
      <c r="G288">
        <f>+VLOOKUP($A288,'1v -ostali'!$A$14:$R$517,G$3,FALSE)</f>
        <v>0</v>
      </c>
      <c r="H288">
        <f>+VLOOKUP($A288,'1v -ostali'!$A$14:$R$517,H$3,FALSE)</f>
        <v>0</v>
      </c>
      <c r="I288">
        <f>+VLOOKUP($A288,'1v -ostali'!$A$14:R$517,I$3,FALSE)</f>
        <v>0</v>
      </c>
      <c r="J288">
        <f>+VLOOKUP($A288,'1v -ostali'!$A$14:R$517,J$3,FALSE)</f>
        <v>0</v>
      </c>
      <c r="K288">
        <f>+VLOOKUP($A288,'1v -ostali'!$A$14:R$517,K$3,FALSE)</f>
        <v>0</v>
      </c>
      <c r="L288" t="str">
        <f>+IF(K288&gt;0,VLOOKUP($A288,'1v -ostali'!$A$14:R$517,L$3,FALSE),"")</f>
        <v/>
      </c>
      <c r="M288" t="str">
        <f>+IF(K288&gt;0,VLOOKUP($A288,'1v -ostali'!$A$14:R$517,M$3,FALSE),"")</f>
        <v/>
      </c>
      <c r="N288">
        <f>+VLOOKUP($A288,'1v -ostali'!$A$14:R$517,K$3,FALSE)</f>
        <v>0</v>
      </c>
      <c r="O288">
        <f>IF(K288&gt;0,"",VLOOKUP($A288,'1v -ostali'!$A$14:R$517,O$3,FALSE))</f>
        <v>0</v>
      </c>
      <c r="P288">
        <f>IF(K288&gt;0,"",VLOOKUP($A288,'1v -ostali'!$A$14:R$517,P$3,FALSE))</f>
        <v>0</v>
      </c>
      <c r="T288" s="44">
        <f>VLOOKUP($A288,'1v -ostali'!$A$14:AD$517,T$3,FALSE)</f>
        <v>0</v>
      </c>
      <c r="U288" s="44">
        <f>VLOOKUP($A288,'1v -ostali'!$A$14:AD$517,U$3,FALSE)</f>
        <v>0</v>
      </c>
      <c r="V288" s="44">
        <f t="shared" si="38"/>
        <v>0</v>
      </c>
      <c r="W288" s="44">
        <f>VLOOKUP($A288,'1v -ostali'!$A$14:AD$517,W$3,FALSE)/12</f>
        <v>0</v>
      </c>
      <c r="X288" s="44">
        <f>VLOOKUP($A288,'1v -ostali'!$A$14:AD$517,X$3,FALSE)</f>
        <v>0</v>
      </c>
      <c r="Y288" s="44">
        <f>VLOOKUP($A288,'1v -ostali'!$A$14:AD$517,Y$3,FALSE)</f>
        <v>0</v>
      </c>
      <c r="Z288" s="44">
        <f>VLOOKUP($A288,'1v -ostali'!$A$14:AD$517,Z$3,FALSE)</f>
        <v>0</v>
      </c>
      <c r="AA288" s="44">
        <f t="shared" si="39"/>
        <v>0</v>
      </c>
      <c r="AB288" s="44">
        <f>VLOOKUP($A288,'1v -ostali'!$A$14:AD$517,AB$3,FALSE)/12</f>
        <v>0</v>
      </c>
      <c r="AC288" s="44">
        <f>VLOOKUP($A288,'1v -ostali'!$A$14:AD$517,AC$3,FALSE)</f>
        <v>0</v>
      </c>
      <c r="AD288" s="44">
        <f>VLOOKUP($A288,'1v -ostali'!$A$14:AD$517,AD$3,FALSE)</f>
        <v>0</v>
      </c>
      <c r="AE288" s="44">
        <f>VLOOKUP($A288,'1v -ostali'!$A$14:AD$517,AE$3,FALSE)</f>
        <v>0</v>
      </c>
      <c r="AF288" s="44">
        <f t="shared" si="40"/>
        <v>0</v>
      </c>
      <c r="AG288" s="44">
        <f>VLOOKUP($A288,'1v -ostali'!$A$14:AD$517,AG$3,FALSE)/12</f>
        <v>0</v>
      </c>
      <c r="AH288" s="44">
        <f>VLOOKUP($A288,'1v -ostali'!$A$14:AD$517,AH$3,FALSE)</f>
        <v>0</v>
      </c>
      <c r="AI288" s="44">
        <f t="shared" si="41"/>
        <v>0</v>
      </c>
      <c r="AJ288" s="44">
        <f t="shared" si="42"/>
        <v>0</v>
      </c>
      <c r="AK288" s="44">
        <f>+IFERROR(AI288*(100+'1v -ostali'!$C$6)/100,"")</f>
        <v>0</v>
      </c>
      <c r="AL288" s="44">
        <f>+IFERROR(AJ288*(100+'1v -ostali'!$C$6)/100,"")</f>
        <v>0</v>
      </c>
    </row>
    <row r="289" spans="1:38">
      <c r="A289">
        <f>+IF(MAX(A$5:A288)+1&lt;=A$1,A288+1,0)</f>
        <v>0</v>
      </c>
      <c r="B289" s="249">
        <f t="shared" si="35"/>
        <v>0</v>
      </c>
      <c r="C289">
        <f t="shared" si="36"/>
        <v>0</v>
      </c>
      <c r="D289" s="419">
        <f t="shared" si="37"/>
        <v>0</v>
      </c>
      <c r="E289">
        <f>IF(A289=0,0,+VLOOKUP($A289,'1v -ostali'!$A$14:$R$517,E$3,FALSE))</f>
        <v>0</v>
      </c>
      <c r="G289">
        <f>+VLOOKUP($A289,'1v -ostali'!$A$14:$R$517,G$3,FALSE)</f>
        <v>0</v>
      </c>
      <c r="H289">
        <f>+VLOOKUP($A289,'1v -ostali'!$A$14:$R$517,H$3,FALSE)</f>
        <v>0</v>
      </c>
      <c r="I289">
        <f>+VLOOKUP($A289,'1v -ostali'!$A$14:R$517,I$3,FALSE)</f>
        <v>0</v>
      </c>
      <c r="J289">
        <f>+VLOOKUP($A289,'1v -ostali'!$A$14:R$517,J$3,FALSE)</f>
        <v>0</v>
      </c>
      <c r="K289">
        <f>+VLOOKUP($A289,'1v -ostali'!$A$14:R$517,K$3,FALSE)</f>
        <v>0</v>
      </c>
      <c r="L289" t="str">
        <f>+IF(K289&gt;0,VLOOKUP($A289,'1v -ostali'!$A$14:R$517,L$3,FALSE),"")</f>
        <v/>
      </c>
      <c r="M289" t="str">
        <f>+IF(K289&gt;0,VLOOKUP($A289,'1v -ostali'!$A$14:R$517,M$3,FALSE),"")</f>
        <v/>
      </c>
      <c r="N289">
        <f>+VLOOKUP($A289,'1v -ostali'!$A$14:R$517,K$3,FALSE)</f>
        <v>0</v>
      </c>
      <c r="O289">
        <f>IF(K289&gt;0,"",VLOOKUP($A289,'1v -ostali'!$A$14:R$517,O$3,FALSE))</f>
        <v>0</v>
      </c>
      <c r="P289">
        <f>IF(K289&gt;0,"",VLOOKUP($A289,'1v -ostali'!$A$14:R$517,P$3,FALSE))</f>
        <v>0</v>
      </c>
      <c r="T289" s="44">
        <f>VLOOKUP($A289,'1v -ostali'!$A$14:AD$517,T$3,FALSE)</f>
        <v>0</v>
      </c>
      <c r="U289" s="44">
        <f>VLOOKUP($A289,'1v -ostali'!$A$14:AD$517,U$3,FALSE)</f>
        <v>0</v>
      </c>
      <c r="V289" s="44">
        <f t="shared" si="38"/>
        <v>0</v>
      </c>
      <c r="W289" s="44">
        <f>VLOOKUP($A289,'1v -ostali'!$A$14:AD$517,W$3,FALSE)/12</f>
        <v>0</v>
      </c>
      <c r="X289" s="44">
        <f>VLOOKUP($A289,'1v -ostali'!$A$14:AD$517,X$3,FALSE)</f>
        <v>0</v>
      </c>
      <c r="Y289" s="44">
        <f>VLOOKUP($A289,'1v -ostali'!$A$14:AD$517,Y$3,FALSE)</f>
        <v>0</v>
      </c>
      <c r="Z289" s="44">
        <f>VLOOKUP($A289,'1v -ostali'!$A$14:AD$517,Z$3,FALSE)</f>
        <v>0</v>
      </c>
      <c r="AA289" s="44">
        <f t="shared" si="39"/>
        <v>0</v>
      </c>
      <c r="AB289" s="44">
        <f>VLOOKUP($A289,'1v -ostali'!$A$14:AD$517,AB$3,FALSE)/12</f>
        <v>0</v>
      </c>
      <c r="AC289" s="44">
        <f>VLOOKUP($A289,'1v -ostali'!$A$14:AD$517,AC$3,FALSE)</f>
        <v>0</v>
      </c>
      <c r="AD289" s="44">
        <f>VLOOKUP($A289,'1v -ostali'!$A$14:AD$517,AD$3,FALSE)</f>
        <v>0</v>
      </c>
      <c r="AE289" s="44">
        <f>VLOOKUP($A289,'1v -ostali'!$A$14:AD$517,AE$3,FALSE)</f>
        <v>0</v>
      </c>
      <c r="AF289" s="44">
        <f t="shared" si="40"/>
        <v>0</v>
      </c>
      <c r="AG289" s="44">
        <f>VLOOKUP($A289,'1v -ostali'!$A$14:AD$517,AG$3,FALSE)/12</f>
        <v>0</v>
      </c>
      <c r="AH289" s="44">
        <f>VLOOKUP($A289,'1v -ostali'!$A$14:AD$517,AH$3,FALSE)</f>
        <v>0</v>
      </c>
      <c r="AI289" s="44">
        <f t="shared" si="41"/>
        <v>0</v>
      </c>
      <c r="AJ289" s="44">
        <f t="shared" si="42"/>
        <v>0</v>
      </c>
      <c r="AK289" s="44">
        <f>+IFERROR(AI289*(100+'1v -ostali'!$C$6)/100,"")</f>
        <v>0</v>
      </c>
      <c r="AL289" s="44">
        <f>+IFERROR(AJ289*(100+'1v -ostali'!$C$6)/100,"")</f>
        <v>0</v>
      </c>
    </row>
    <row r="290" spans="1:38">
      <c r="A290">
        <f>+IF(MAX(A$5:A289)+1&lt;=A$1,A289+1,0)</f>
        <v>0</v>
      </c>
      <c r="B290" s="249">
        <f t="shared" si="35"/>
        <v>0</v>
      </c>
      <c r="C290">
        <f t="shared" si="36"/>
        <v>0</v>
      </c>
      <c r="D290" s="419">
        <f t="shared" si="37"/>
        <v>0</v>
      </c>
      <c r="E290">
        <f>IF(A290=0,0,+VLOOKUP($A290,'1v -ostali'!$A$14:$R$517,E$3,FALSE))</f>
        <v>0</v>
      </c>
      <c r="G290">
        <f>+VLOOKUP($A290,'1v -ostali'!$A$14:$R$517,G$3,FALSE)</f>
        <v>0</v>
      </c>
      <c r="H290">
        <f>+VLOOKUP($A290,'1v -ostali'!$A$14:$R$517,H$3,FALSE)</f>
        <v>0</v>
      </c>
      <c r="I290">
        <f>+VLOOKUP($A290,'1v -ostali'!$A$14:R$517,I$3,FALSE)</f>
        <v>0</v>
      </c>
      <c r="J290">
        <f>+VLOOKUP($A290,'1v -ostali'!$A$14:R$517,J$3,FALSE)</f>
        <v>0</v>
      </c>
      <c r="K290">
        <f>+VLOOKUP($A290,'1v -ostali'!$A$14:R$517,K$3,FALSE)</f>
        <v>0</v>
      </c>
      <c r="L290" t="str">
        <f>+IF(K290&gt;0,VLOOKUP($A290,'1v -ostali'!$A$14:R$517,L$3,FALSE),"")</f>
        <v/>
      </c>
      <c r="M290" t="str">
        <f>+IF(K290&gt;0,VLOOKUP($A290,'1v -ostali'!$A$14:R$517,M$3,FALSE),"")</f>
        <v/>
      </c>
      <c r="N290">
        <f>+VLOOKUP($A290,'1v -ostali'!$A$14:R$517,K$3,FALSE)</f>
        <v>0</v>
      </c>
      <c r="O290">
        <f>IF(K290&gt;0,"",VLOOKUP($A290,'1v -ostali'!$A$14:R$517,O$3,FALSE))</f>
        <v>0</v>
      </c>
      <c r="P290">
        <f>IF(K290&gt;0,"",VLOOKUP($A290,'1v -ostali'!$A$14:R$517,P$3,FALSE))</f>
        <v>0</v>
      </c>
      <c r="T290" s="44">
        <f>VLOOKUP($A290,'1v -ostali'!$A$14:AD$517,T$3,FALSE)</f>
        <v>0</v>
      </c>
      <c r="U290" s="44">
        <f>VLOOKUP($A290,'1v -ostali'!$A$14:AD$517,U$3,FALSE)</f>
        <v>0</v>
      </c>
      <c r="V290" s="44">
        <f t="shared" si="38"/>
        <v>0</v>
      </c>
      <c r="W290" s="44">
        <f>VLOOKUP($A290,'1v -ostali'!$A$14:AD$517,W$3,FALSE)/12</f>
        <v>0</v>
      </c>
      <c r="X290" s="44">
        <f>VLOOKUP($A290,'1v -ostali'!$A$14:AD$517,X$3,FALSE)</f>
        <v>0</v>
      </c>
      <c r="Y290" s="44">
        <f>VLOOKUP($A290,'1v -ostali'!$A$14:AD$517,Y$3,FALSE)</f>
        <v>0</v>
      </c>
      <c r="Z290" s="44">
        <f>VLOOKUP($A290,'1v -ostali'!$A$14:AD$517,Z$3,FALSE)</f>
        <v>0</v>
      </c>
      <c r="AA290" s="44">
        <f t="shared" si="39"/>
        <v>0</v>
      </c>
      <c r="AB290" s="44">
        <f>VLOOKUP($A290,'1v -ostali'!$A$14:AD$517,AB$3,FALSE)/12</f>
        <v>0</v>
      </c>
      <c r="AC290" s="44">
        <f>VLOOKUP($A290,'1v -ostali'!$A$14:AD$517,AC$3,FALSE)</f>
        <v>0</v>
      </c>
      <c r="AD290" s="44">
        <f>VLOOKUP($A290,'1v -ostali'!$A$14:AD$517,AD$3,FALSE)</f>
        <v>0</v>
      </c>
      <c r="AE290" s="44">
        <f>VLOOKUP($A290,'1v -ostali'!$A$14:AD$517,AE$3,FALSE)</f>
        <v>0</v>
      </c>
      <c r="AF290" s="44">
        <f t="shared" si="40"/>
        <v>0</v>
      </c>
      <c r="AG290" s="44">
        <f>VLOOKUP($A290,'1v -ostali'!$A$14:AD$517,AG$3,FALSE)/12</f>
        <v>0</v>
      </c>
      <c r="AH290" s="44">
        <f>VLOOKUP($A290,'1v -ostali'!$A$14:AD$517,AH$3,FALSE)</f>
        <v>0</v>
      </c>
      <c r="AI290" s="44">
        <f t="shared" si="41"/>
        <v>0</v>
      </c>
      <c r="AJ290" s="44">
        <f t="shared" si="42"/>
        <v>0</v>
      </c>
      <c r="AK290" s="44">
        <f>+IFERROR(AI290*(100+'1v -ostali'!$C$6)/100,"")</f>
        <v>0</v>
      </c>
      <c r="AL290" s="44">
        <f>+IFERROR(AJ290*(100+'1v -ostali'!$C$6)/100,"")</f>
        <v>0</v>
      </c>
    </row>
    <row r="291" spans="1:38">
      <c r="A291">
        <f>+IF(MAX(A$5:A290)+1&lt;=A$1,A290+1,0)</f>
        <v>0</v>
      </c>
      <c r="B291" s="249">
        <f t="shared" si="35"/>
        <v>0</v>
      </c>
      <c r="C291">
        <f t="shared" si="36"/>
        <v>0</v>
      </c>
      <c r="D291" s="419">
        <f t="shared" si="37"/>
        <v>0</v>
      </c>
      <c r="E291">
        <f>IF(A291=0,0,+VLOOKUP($A291,'1v -ostali'!$A$14:$R$517,E$3,FALSE))</f>
        <v>0</v>
      </c>
      <c r="G291">
        <f>+VLOOKUP($A291,'1v -ostali'!$A$14:$R$517,G$3,FALSE)</f>
        <v>0</v>
      </c>
      <c r="H291">
        <f>+VLOOKUP($A291,'1v -ostali'!$A$14:$R$517,H$3,FALSE)</f>
        <v>0</v>
      </c>
      <c r="I291">
        <f>+VLOOKUP($A291,'1v -ostali'!$A$14:R$517,I$3,FALSE)</f>
        <v>0</v>
      </c>
      <c r="J291">
        <f>+VLOOKUP($A291,'1v -ostali'!$A$14:R$517,J$3,FALSE)</f>
        <v>0</v>
      </c>
      <c r="K291">
        <f>+VLOOKUP($A291,'1v -ostali'!$A$14:R$517,K$3,FALSE)</f>
        <v>0</v>
      </c>
      <c r="L291" t="str">
        <f>+IF(K291&gt;0,VLOOKUP($A291,'1v -ostali'!$A$14:R$517,L$3,FALSE),"")</f>
        <v/>
      </c>
      <c r="M291" t="str">
        <f>+IF(K291&gt;0,VLOOKUP($A291,'1v -ostali'!$A$14:R$517,M$3,FALSE),"")</f>
        <v/>
      </c>
      <c r="N291">
        <f>+VLOOKUP($A291,'1v -ostali'!$A$14:R$517,K$3,FALSE)</f>
        <v>0</v>
      </c>
      <c r="O291">
        <f>IF(K291&gt;0,"",VLOOKUP($A291,'1v -ostali'!$A$14:R$517,O$3,FALSE))</f>
        <v>0</v>
      </c>
      <c r="P291">
        <f>IF(K291&gt;0,"",VLOOKUP($A291,'1v -ostali'!$A$14:R$517,P$3,FALSE))</f>
        <v>0</v>
      </c>
      <c r="T291" s="44">
        <f>VLOOKUP($A291,'1v -ostali'!$A$14:AD$517,T$3,FALSE)</f>
        <v>0</v>
      </c>
      <c r="U291" s="44">
        <f>VLOOKUP($A291,'1v -ostali'!$A$14:AD$517,U$3,FALSE)</f>
        <v>0</v>
      </c>
      <c r="V291" s="44">
        <f t="shared" si="38"/>
        <v>0</v>
      </c>
      <c r="W291" s="44">
        <f>VLOOKUP($A291,'1v -ostali'!$A$14:AD$517,W$3,FALSE)/12</f>
        <v>0</v>
      </c>
      <c r="X291" s="44">
        <f>VLOOKUP($A291,'1v -ostali'!$A$14:AD$517,X$3,FALSE)</f>
        <v>0</v>
      </c>
      <c r="Y291" s="44">
        <f>VLOOKUP($A291,'1v -ostali'!$A$14:AD$517,Y$3,FALSE)</f>
        <v>0</v>
      </c>
      <c r="Z291" s="44">
        <f>VLOOKUP($A291,'1v -ostali'!$A$14:AD$517,Z$3,FALSE)</f>
        <v>0</v>
      </c>
      <c r="AA291" s="44">
        <f t="shared" si="39"/>
        <v>0</v>
      </c>
      <c r="AB291" s="44">
        <f>VLOOKUP($A291,'1v -ostali'!$A$14:AD$517,AB$3,FALSE)/12</f>
        <v>0</v>
      </c>
      <c r="AC291" s="44">
        <f>VLOOKUP($A291,'1v -ostali'!$A$14:AD$517,AC$3,FALSE)</f>
        <v>0</v>
      </c>
      <c r="AD291" s="44">
        <f>VLOOKUP($A291,'1v -ostali'!$A$14:AD$517,AD$3,FALSE)</f>
        <v>0</v>
      </c>
      <c r="AE291" s="44">
        <f>VLOOKUP($A291,'1v -ostali'!$A$14:AD$517,AE$3,FALSE)</f>
        <v>0</v>
      </c>
      <c r="AF291" s="44">
        <f t="shared" si="40"/>
        <v>0</v>
      </c>
      <c r="AG291" s="44">
        <f>VLOOKUP($A291,'1v -ostali'!$A$14:AD$517,AG$3,FALSE)/12</f>
        <v>0</v>
      </c>
      <c r="AH291" s="44">
        <f>VLOOKUP($A291,'1v -ostali'!$A$14:AD$517,AH$3,FALSE)</f>
        <v>0</v>
      </c>
      <c r="AI291" s="44">
        <f t="shared" si="41"/>
        <v>0</v>
      </c>
      <c r="AJ291" s="44">
        <f t="shared" si="42"/>
        <v>0</v>
      </c>
      <c r="AK291" s="44">
        <f>+IFERROR(AI291*(100+'1v -ostali'!$C$6)/100,"")</f>
        <v>0</v>
      </c>
      <c r="AL291" s="44">
        <f>+IFERROR(AJ291*(100+'1v -ostali'!$C$6)/100,"")</f>
        <v>0</v>
      </c>
    </row>
    <row r="292" spans="1:38">
      <c r="A292">
        <f>+IF(MAX(A$5:A291)+1&lt;=A$1,A291+1,0)</f>
        <v>0</v>
      </c>
      <c r="B292" s="249">
        <f t="shared" si="35"/>
        <v>0</v>
      </c>
      <c r="C292">
        <f t="shared" si="36"/>
        <v>0</v>
      </c>
      <c r="D292" s="419">
        <f t="shared" si="37"/>
        <v>0</v>
      </c>
      <c r="E292">
        <f>IF(A292=0,0,+VLOOKUP($A292,'1v -ostali'!$A$14:$R$517,E$3,FALSE))</f>
        <v>0</v>
      </c>
      <c r="G292">
        <f>+VLOOKUP($A292,'1v -ostali'!$A$14:$R$517,G$3,FALSE)</f>
        <v>0</v>
      </c>
      <c r="H292">
        <f>+VLOOKUP($A292,'1v -ostali'!$A$14:$R$517,H$3,FALSE)</f>
        <v>0</v>
      </c>
      <c r="I292">
        <f>+VLOOKUP($A292,'1v -ostali'!$A$14:R$517,I$3,FALSE)</f>
        <v>0</v>
      </c>
      <c r="J292">
        <f>+VLOOKUP($A292,'1v -ostali'!$A$14:R$517,J$3,FALSE)</f>
        <v>0</v>
      </c>
      <c r="K292">
        <f>+VLOOKUP($A292,'1v -ostali'!$A$14:R$517,K$3,FALSE)</f>
        <v>0</v>
      </c>
      <c r="L292" t="str">
        <f>+IF(K292&gt;0,VLOOKUP($A292,'1v -ostali'!$A$14:R$517,L$3,FALSE),"")</f>
        <v/>
      </c>
      <c r="M292" t="str">
        <f>+IF(K292&gt;0,VLOOKUP($A292,'1v -ostali'!$A$14:R$517,M$3,FALSE),"")</f>
        <v/>
      </c>
      <c r="N292">
        <f>+VLOOKUP($A292,'1v -ostali'!$A$14:R$517,K$3,FALSE)</f>
        <v>0</v>
      </c>
      <c r="O292">
        <f>IF(K292&gt;0,"",VLOOKUP($A292,'1v -ostali'!$A$14:R$517,O$3,FALSE))</f>
        <v>0</v>
      </c>
      <c r="P292">
        <f>IF(K292&gt;0,"",VLOOKUP($A292,'1v -ostali'!$A$14:R$517,P$3,FALSE))</f>
        <v>0</v>
      </c>
      <c r="T292" s="44">
        <f>VLOOKUP($A292,'1v -ostali'!$A$14:AD$517,T$3,FALSE)</f>
        <v>0</v>
      </c>
      <c r="U292" s="44">
        <f>VLOOKUP($A292,'1v -ostali'!$A$14:AD$517,U$3,FALSE)</f>
        <v>0</v>
      </c>
      <c r="V292" s="44">
        <f t="shared" si="38"/>
        <v>0</v>
      </c>
      <c r="W292" s="44">
        <f>VLOOKUP($A292,'1v -ostali'!$A$14:AD$517,W$3,FALSE)/12</f>
        <v>0</v>
      </c>
      <c r="X292" s="44">
        <f>VLOOKUP($A292,'1v -ostali'!$A$14:AD$517,X$3,FALSE)</f>
        <v>0</v>
      </c>
      <c r="Y292" s="44">
        <f>VLOOKUP($A292,'1v -ostali'!$A$14:AD$517,Y$3,FALSE)</f>
        <v>0</v>
      </c>
      <c r="Z292" s="44">
        <f>VLOOKUP($A292,'1v -ostali'!$A$14:AD$517,Z$3,FALSE)</f>
        <v>0</v>
      </c>
      <c r="AA292" s="44">
        <f t="shared" si="39"/>
        <v>0</v>
      </c>
      <c r="AB292" s="44">
        <f>VLOOKUP($A292,'1v -ostali'!$A$14:AD$517,AB$3,FALSE)/12</f>
        <v>0</v>
      </c>
      <c r="AC292" s="44">
        <f>VLOOKUP($A292,'1v -ostali'!$A$14:AD$517,AC$3,FALSE)</f>
        <v>0</v>
      </c>
      <c r="AD292" s="44">
        <f>VLOOKUP($A292,'1v -ostali'!$A$14:AD$517,AD$3,FALSE)</f>
        <v>0</v>
      </c>
      <c r="AE292" s="44">
        <f>VLOOKUP($A292,'1v -ostali'!$A$14:AD$517,AE$3,FALSE)</f>
        <v>0</v>
      </c>
      <c r="AF292" s="44">
        <f t="shared" si="40"/>
        <v>0</v>
      </c>
      <c r="AG292" s="44">
        <f>VLOOKUP($A292,'1v -ostali'!$A$14:AD$517,AG$3,FALSE)/12</f>
        <v>0</v>
      </c>
      <c r="AH292" s="44">
        <f>VLOOKUP($A292,'1v -ostali'!$A$14:AD$517,AH$3,FALSE)</f>
        <v>0</v>
      </c>
      <c r="AI292" s="44">
        <f t="shared" si="41"/>
        <v>0</v>
      </c>
      <c r="AJ292" s="44">
        <f t="shared" si="42"/>
        <v>0</v>
      </c>
      <c r="AK292" s="44">
        <f>+IFERROR(AI292*(100+'1v -ostali'!$C$6)/100,"")</f>
        <v>0</v>
      </c>
      <c r="AL292" s="44">
        <f>+IFERROR(AJ292*(100+'1v -ostali'!$C$6)/100,"")</f>
        <v>0</v>
      </c>
    </row>
    <row r="293" spans="1:38">
      <c r="A293">
        <f>+IF(MAX(A$5:A292)+1&lt;=A$1,A292+1,0)</f>
        <v>0</v>
      </c>
      <c r="B293" s="249">
        <f t="shared" si="35"/>
        <v>0</v>
      </c>
      <c r="C293">
        <f t="shared" si="36"/>
        <v>0</v>
      </c>
      <c r="D293" s="419">
        <f t="shared" si="37"/>
        <v>0</v>
      </c>
      <c r="E293">
        <f>IF(A293=0,0,+VLOOKUP($A293,'1v -ostali'!$A$14:$R$517,E$3,FALSE))</f>
        <v>0</v>
      </c>
      <c r="G293">
        <f>+VLOOKUP($A293,'1v -ostali'!$A$14:$R$517,G$3,FALSE)</f>
        <v>0</v>
      </c>
      <c r="H293">
        <f>+VLOOKUP($A293,'1v -ostali'!$A$14:$R$517,H$3,FALSE)</f>
        <v>0</v>
      </c>
      <c r="I293">
        <f>+VLOOKUP($A293,'1v -ostali'!$A$14:R$517,I$3,FALSE)</f>
        <v>0</v>
      </c>
      <c r="J293">
        <f>+VLOOKUP($A293,'1v -ostali'!$A$14:R$517,J$3,FALSE)</f>
        <v>0</v>
      </c>
      <c r="K293">
        <f>+VLOOKUP($A293,'1v -ostali'!$A$14:R$517,K$3,FALSE)</f>
        <v>0</v>
      </c>
      <c r="L293" t="str">
        <f>+IF(K293&gt;0,VLOOKUP($A293,'1v -ostali'!$A$14:R$517,L$3,FALSE),"")</f>
        <v/>
      </c>
      <c r="M293" t="str">
        <f>+IF(K293&gt;0,VLOOKUP($A293,'1v -ostali'!$A$14:R$517,M$3,FALSE),"")</f>
        <v/>
      </c>
      <c r="N293">
        <f>+VLOOKUP($A293,'1v -ostali'!$A$14:R$517,K$3,FALSE)</f>
        <v>0</v>
      </c>
      <c r="O293">
        <f>IF(K293&gt;0,"",VLOOKUP($A293,'1v -ostali'!$A$14:R$517,O$3,FALSE))</f>
        <v>0</v>
      </c>
      <c r="P293">
        <f>IF(K293&gt;0,"",VLOOKUP($A293,'1v -ostali'!$A$14:R$517,P$3,FALSE))</f>
        <v>0</v>
      </c>
      <c r="T293" s="44">
        <f>VLOOKUP($A293,'1v -ostali'!$A$14:AD$517,T$3,FALSE)</f>
        <v>0</v>
      </c>
      <c r="U293" s="44">
        <f>VLOOKUP($A293,'1v -ostali'!$A$14:AD$517,U$3,FALSE)</f>
        <v>0</v>
      </c>
      <c r="V293" s="44">
        <f t="shared" si="38"/>
        <v>0</v>
      </c>
      <c r="W293" s="44">
        <f>VLOOKUP($A293,'1v -ostali'!$A$14:AD$517,W$3,FALSE)/12</f>
        <v>0</v>
      </c>
      <c r="X293" s="44">
        <f>VLOOKUP($A293,'1v -ostali'!$A$14:AD$517,X$3,FALSE)</f>
        <v>0</v>
      </c>
      <c r="Y293" s="44">
        <f>VLOOKUP($A293,'1v -ostali'!$A$14:AD$517,Y$3,FALSE)</f>
        <v>0</v>
      </c>
      <c r="Z293" s="44">
        <f>VLOOKUP($A293,'1v -ostali'!$A$14:AD$517,Z$3,FALSE)</f>
        <v>0</v>
      </c>
      <c r="AA293" s="44">
        <f t="shared" si="39"/>
        <v>0</v>
      </c>
      <c r="AB293" s="44">
        <f>VLOOKUP($A293,'1v -ostali'!$A$14:AD$517,AB$3,FALSE)/12</f>
        <v>0</v>
      </c>
      <c r="AC293" s="44">
        <f>VLOOKUP($A293,'1v -ostali'!$A$14:AD$517,AC$3,FALSE)</f>
        <v>0</v>
      </c>
      <c r="AD293" s="44">
        <f>VLOOKUP($A293,'1v -ostali'!$A$14:AD$517,AD$3,FALSE)</f>
        <v>0</v>
      </c>
      <c r="AE293" s="44">
        <f>VLOOKUP($A293,'1v -ostali'!$A$14:AD$517,AE$3,FALSE)</f>
        <v>0</v>
      </c>
      <c r="AF293" s="44">
        <f t="shared" si="40"/>
        <v>0</v>
      </c>
      <c r="AG293" s="44">
        <f>VLOOKUP($A293,'1v -ostali'!$A$14:AD$517,AG$3,FALSE)/12</f>
        <v>0</v>
      </c>
      <c r="AH293" s="44">
        <f>VLOOKUP($A293,'1v -ostali'!$A$14:AD$517,AH$3,FALSE)</f>
        <v>0</v>
      </c>
      <c r="AI293" s="44">
        <f t="shared" si="41"/>
        <v>0</v>
      </c>
      <c r="AJ293" s="44">
        <f t="shared" si="42"/>
        <v>0</v>
      </c>
      <c r="AK293" s="44">
        <f>+IFERROR(AI293*(100+'1v -ostali'!$C$6)/100,"")</f>
        <v>0</v>
      </c>
      <c r="AL293" s="44">
        <f>+IFERROR(AJ293*(100+'1v -ostali'!$C$6)/100,"")</f>
        <v>0</v>
      </c>
    </row>
    <row r="294" spans="1:38">
      <c r="A294">
        <f>+IF(MAX(A$5:A293)+1&lt;=A$1,A293+1,0)</f>
        <v>0</v>
      </c>
      <c r="B294" s="249">
        <f t="shared" si="35"/>
        <v>0</v>
      </c>
      <c r="C294">
        <f t="shared" si="36"/>
        <v>0</v>
      </c>
      <c r="D294" s="419">
        <f t="shared" si="37"/>
        <v>0</v>
      </c>
      <c r="E294">
        <f>IF(A294=0,0,+VLOOKUP($A294,'1v -ostali'!$A$14:$R$517,E$3,FALSE))</f>
        <v>0</v>
      </c>
      <c r="G294">
        <f>+VLOOKUP($A294,'1v -ostali'!$A$14:$R$517,G$3,FALSE)</f>
        <v>0</v>
      </c>
      <c r="H294">
        <f>+VLOOKUP($A294,'1v -ostali'!$A$14:$R$517,H$3,FALSE)</f>
        <v>0</v>
      </c>
      <c r="I294">
        <f>+VLOOKUP($A294,'1v -ostali'!$A$14:R$517,I$3,FALSE)</f>
        <v>0</v>
      </c>
      <c r="J294">
        <f>+VLOOKUP($A294,'1v -ostali'!$A$14:R$517,J$3,FALSE)</f>
        <v>0</v>
      </c>
      <c r="K294">
        <f>+VLOOKUP($A294,'1v -ostali'!$A$14:R$517,K$3,FALSE)</f>
        <v>0</v>
      </c>
      <c r="L294" t="str">
        <f>+IF(K294&gt;0,VLOOKUP($A294,'1v -ostali'!$A$14:R$517,L$3,FALSE),"")</f>
        <v/>
      </c>
      <c r="M294" t="str">
        <f>+IF(K294&gt;0,VLOOKUP($A294,'1v -ostali'!$A$14:R$517,M$3,FALSE),"")</f>
        <v/>
      </c>
      <c r="N294">
        <f>+VLOOKUP($A294,'1v -ostali'!$A$14:R$517,K$3,FALSE)</f>
        <v>0</v>
      </c>
      <c r="O294">
        <f>IF(K294&gt;0,"",VLOOKUP($A294,'1v -ostali'!$A$14:R$517,O$3,FALSE))</f>
        <v>0</v>
      </c>
      <c r="P294">
        <f>IF(K294&gt;0,"",VLOOKUP($A294,'1v -ostali'!$A$14:R$517,P$3,FALSE))</f>
        <v>0</v>
      </c>
      <c r="T294" s="44">
        <f>VLOOKUP($A294,'1v -ostali'!$A$14:AD$517,T$3,FALSE)</f>
        <v>0</v>
      </c>
      <c r="U294" s="44">
        <f>VLOOKUP($A294,'1v -ostali'!$A$14:AD$517,U$3,FALSE)</f>
        <v>0</v>
      </c>
      <c r="V294" s="44">
        <f t="shared" si="38"/>
        <v>0</v>
      </c>
      <c r="W294" s="44">
        <f>VLOOKUP($A294,'1v -ostali'!$A$14:AD$517,W$3,FALSE)/12</f>
        <v>0</v>
      </c>
      <c r="X294" s="44">
        <f>VLOOKUP($A294,'1v -ostali'!$A$14:AD$517,X$3,FALSE)</f>
        <v>0</v>
      </c>
      <c r="Y294" s="44">
        <f>VLOOKUP($A294,'1v -ostali'!$A$14:AD$517,Y$3,FALSE)</f>
        <v>0</v>
      </c>
      <c r="Z294" s="44">
        <f>VLOOKUP($A294,'1v -ostali'!$A$14:AD$517,Z$3,FALSE)</f>
        <v>0</v>
      </c>
      <c r="AA294" s="44">
        <f t="shared" si="39"/>
        <v>0</v>
      </c>
      <c r="AB294" s="44">
        <f>VLOOKUP($A294,'1v -ostali'!$A$14:AD$517,AB$3,FALSE)/12</f>
        <v>0</v>
      </c>
      <c r="AC294" s="44">
        <f>VLOOKUP($A294,'1v -ostali'!$A$14:AD$517,AC$3,FALSE)</f>
        <v>0</v>
      </c>
      <c r="AD294" s="44">
        <f>VLOOKUP($A294,'1v -ostali'!$A$14:AD$517,AD$3,FALSE)</f>
        <v>0</v>
      </c>
      <c r="AE294" s="44">
        <f>VLOOKUP($A294,'1v -ostali'!$A$14:AD$517,AE$3,FALSE)</f>
        <v>0</v>
      </c>
      <c r="AF294" s="44">
        <f t="shared" si="40"/>
        <v>0</v>
      </c>
      <c r="AG294" s="44">
        <f>VLOOKUP($A294,'1v -ostali'!$A$14:AD$517,AG$3,FALSE)/12</f>
        <v>0</v>
      </c>
      <c r="AH294" s="44">
        <f>VLOOKUP($A294,'1v -ostali'!$A$14:AD$517,AH$3,FALSE)</f>
        <v>0</v>
      </c>
      <c r="AI294" s="44">
        <f t="shared" si="41"/>
        <v>0</v>
      </c>
      <c r="AJ294" s="44">
        <f t="shared" si="42"/>
        <v>0</v>
      </c>
      <c r="AK294" s="44">
        <f>+IFERROR(AI294*(100+'1v -ostali'!$C$6)/100,"")</f>
        <v>0</v>
      </c>
      <c r="AL294" s="44">
        <f>+IFERROR(AJ294*(100+'1v -ostali'!$C$6)/100,"")</f>
        <v>0</v>
      </c>
    </row>
    <row r="295" spans="1:38">
      <c r="A295">
        <f>+IF(MAX(A$5:A294)+1&lt;=A$1,A294+1,0)</f>
        <v>0</v>
      </c>
      <c r="B295" s="249">
        <f t="shared" si="35"/>
        <v>0</v>
      </c>
      <c r="C295">
        <f t="shared" si="36"/>
        <v>0</v>
      </c>
      <c r="D295" s="419">
        <f t="shared" si="37"/>
        <v>0</v>
      </c>
      <c r="E295">
        <f>IF(A295=0,0,+VLOOKUP($A295,'1v -ostali'!$A$14:$R$517,E$3,FALSE))</f>
        <v>0</v>
      </c>
      <c r="G295">
        <f>+VLOOKUP($A295,'1v -ostali'!$A$14:$R$517,G$3,FALSE)</f>
        <v>0</v>
      </c>
      <c r="H295">
        <f>+VLOOKUP($A295,'1v -ostali'!$A$14:$R$517,H$3,FALSE)</f>
        <v>0</v>
      </c>
      <c r="I295">
        <f>+VLOOKUP($A295,'1v -ostali'!$A$14:R$517,I$3,FALSE)</f>
        <v>0</v>
      </c>
      <c r="J295">
        <f>+VLOOKUP($A295,'1v -ostali'!$A$14:R$517,J$3,FALSE)</f>
        <v>0</v>
      </c>
      <c r="K295">
        <f>+VLOOKUP($A295,'1v -ostali'!$A$14:R$517,K$3,FALSE)</f>
        <v>0</v>
      </c>
      <c r="L295" t="str">
        <f>+IF(K295&gt;0,VLOOKUP($A295,'1v -ostali'!$A$14:R$517,L$3,FALSE),"")</f>
        <v/>
      </c>
      <c r="M295" t="str">
        <f>+IF(K295&gt;0,VLOOKUP($A295,'1v -ostali'!$A$14:R$517,M$3,FALSE),"")</f>
        <v/>
      </c>
      <c r="N295">
        <f>+VLOOKUP($A295,'1v -ostali'!$A$14:R$517,K$3,FALSE)</f>
        <v>0</v>
      </c>
      <c r="O295">
        <f>IF(K295&gt;0,"",VLOOKUP($A295,'1v -ostali'!$A$14:R$517,O$3,FALSE))</f>
        <v>0</v>
      </c>
      <c r="P295">
        <f>IF(K295&gt;0,"",VLOOKUP($A295,'1v -ostali'!$A$14:R$517,P$3,FALSE))</f>
        <v>0</v>
      </c>
      <c r="T295" s="44">
        <f>VLOOKUP($A295,'1v -ostali'!$A$14:AD$517,T$3,FALSE)</f>
        <v>0</v>
      </c>
      <c r="U295" s="44">
        <f>VLOOKUP($A295,'1v -ostali'!$A$14:AD$517,U$3,FALSE)</f>
        <v>0</v>
      </c>
      <c r="V295" s="44">
        <f t="shared" si="38"/>
        <v>0</v>
      </c>
      <c r="W295" s="44">
        <f>VLOOKUP($A295,'1v -ostali'!$A$14:AD$517,W$3,FALSE)/12</f>
        <v>0</v>
      </c>
      <c r="X295" s="44">
        <f>VLOOKUP($A295,'1v -ostali'!$A$14:AD$517,X$3,FALSE)</f>
        <v>0</v>
      </c>
      <c r="Y295" s="44">
        <f>VLOOKUP($A295,'1v -ostali'!$A$14:AD$517,Y$3,FALSE)</f>
        <v>0</v>
      </c>
      <c r="Z295" s="44">
        <f>VLOOKUP($A295,'1v -ostali'!$A$14:AD$517,Z$3,FALSE)</f>
        <v>0</v>
      </c>
      <c r="AA295" s="44">
        <f t="shared" si="39"/>
        <v>0</v>
      </c>
      <c r="AB295" s="44">
        <f>VLOOKUP($A295,'1v -ostali'!$A$14:AD$517,AB$3,FALSE)/12</f>
        <v>0</v>
      </c>
      <c r="AC295" s="44">
        <f>VLOOKUP($A295,'1v -ostali'!$A$14:AD$517,AC$3,FALSE)</f>
        <v>0</v>
      </c>
      <c r="AD295" s="44">
        <f>VLOOKUP($A295,'1v -ostali'!$A$14:AD$517,AD$3,FALSE)</f>
        <v>0</v>
      </c>
      <c r="AE295" s="44">
        <f>VLOOKUP($A295,'1v -ostali'!$A$14:AD$517,AE$3,FALSE)</f>
        <v>0</v>
      </c>
      <c r="AF295" s="44">
        <f t="shared" si="40"/>
        <v>0</v>
      </c>
      <c r="AG295" s="44">
        <f>VLOOKUP($A295,'1v -ostali'!$A$14:AD$517,AG$3,FALSE)/12</f>
        <v>0</v>
      </c>
      <c r="AH295" s="44">
        <f>VLOOKUP($A295,'1v -ostali'!$A$14:AD$517,AH$3,FALSE)</f>
        <v>0</v>
      </c>
      <c r="AI295" s="44">
        <f t="shared" si="41"/>
        <v>0</v>
      </c>
      <c r="AJ295" s="44">
        <f t="shared" si="42"/>
        <v>0</v>
      </c>
      <c r="AK295" s="44">
        <f>+IFERROR(AI295*(100+'1v -ostali'!$C$6)/100,"")</f>
        <v>0</v>
      </c>
      <c r="AL295" s="44">
        <f>+IFERROR(AJ295*(100+'1v -ostali'!$C$6)/100,"")</f>
        <v>0</v>
      </c>
    </row>
    <row r="296" spans="1:38">
      <c r="A296">
        <f>+IF(MAX(A$5:A295)+1&lt;=A$1,A295+1,0)</f>
        <v>0</v>
      </c>
      <c r="B296" s="249">
        <f t="shared" si="35"/>
        <v>0</v>
      </c>
      <c r="C296">
        <f t="shared" si="36"/>
        <v>0</v>
      </c>
      <c r="D296" s="419">
        <f t="shared" si="37"/>
        <v>0</v>
      </c>
      <c r="E296">
        <f>IF(A296=0,0,+VLOOKUP($A296,'1v -ostali'!$A$14:$R$517,E$3,FALSE))</f>
        <v>0</v>
      </c>
      <c r="G296">
        <f>+VLOOKUP($A296,'1v -ostali'!$A$14:$R$517,G$3,FALSE)</f>
        <v>0</v>
      </c>
      <c r="H296">
        <f>+VLOOKUP($A296,'1v -ostali'!$A$14:$R$517,H$3,FALSE)</f>
        <v>0</v>
      </c>
      <c r="I296">
        <f>+VLOOKUP($A296,'1v -ostali'!$A$14:R$517,I$3,FALSE)</f>
        <v>0</v>
      </c>
      <c r="J296">
        <f>+VLOOKUP($A296,'1v -ostali'!$A$14:R$517,J$3,FALSE)</f>
        <v>0</v>
      </c>
      <c r="K296">
        <f>+VLOOKUP($A296,'1v -ostali'!$A$14:R$517,K$3,FALSE)</f>
        <v>0</v>
      </c>
      <c r="L296" t="str">
        <f>+IF(K296&gt;0,VLOOKUP($A296,'1v -ostali'!$A$14:R$517,L$3,FALSE),"")</f>
        <v/>
      </c>
      <c r="M296" t="str">
        <f>+IF(K296&gt;0,VLOOKUP($A296,'1v -ostali'!$A$14:R$517,M$3,FALSE),"")</f>
        <v/>
      </c>
      <c r="N296">
        <f>+VLOOKUP($A296,'1v -ostali'!$A$14:R$517,K$3,FALSE)</f>
        <v>0</v>
      </c>
      <c r="O296">
        <f>IF(K296&gt;0,"",VLOOKUP($A296,'1v -ostali'!$A$14:R$517,O$3,FALSE))</f>
        <v>0</v>
      </c>
      <c r="P296">
        <f>IF(K296&gt;0,"",VLOOKUP($A296,'1v -ostali'!$A$14:R$517,P$3,FALSE))</f>
        <v>0</v>
      </c>
      <c r="T296" s="44">
        <f>VLOOKUP($A296,'1v -ostali'!$A$14:AD$517,T$3,FALSE)</f>
        <v>0</v>
      </c>
      <c r="U296" s="44">
        <f>VLOOKUP($A296,'1v -ostali'!$A$14:AD$517,U$3,FALSE)</f>
        <v>0</v>
      </c>
      <c r="V296" s="44">
        <f t="shared" si="38"/>
        <v>0</v>
      </c>
      <c r="W296" s="44">
        <f>VLOOKUP($A296,'1v -ostali'!$A$14:AD$517,W$3,FALSE)/12</f>
        <v>0</v>
      </c>
      <c r="X296" s="44">
        <f>VLOOKUP($A296,'1v -ostali'!$A$14:AD$517,X$3,FALSE)</f>
        <v>0</v>
      </c>
      <c r="Y296" s="44">
        <f>VLOOKUP($A296,'1v -ostali'!$A$14:AD$517,Y$3,FALSE)</f>
        <v>0</v>
      </c>
      <c r="Z296" s="44">
        <f>VLOOKUP($A296,'1v -ostali'!$A$14:AD$517,Z$3,FALSE)</f>
        <v>0</v>
      </c>
      <c r="AA296" s="44">
        <f t="shared" si="39"/>
        <v>0</v>
      </c>
      <c r="AB296" s="44">
        <f>VLOOKUP($A296,'1v -ostali'!$A$14:AD$517,AB$3,FALSE)/12</f>
        <v>0</v>
      </c>
      <c r="AC296" s="44">
        <f>VLOOKUP($A296,'1v -ostali'!$A$14:AD$517,AC$3,FALSE)</f>
        <v>0</v>
      </c>
      <c r="AD296" s="44">
        <f>VLOOKUP($A296,'1v -ostali'!$A$14:AD$517,AD$3,FALSE)</f>
        <v>0</v>
      </c>
      <c r="AE296" s="44">
        <f>VLOOKUP($A296,'1v -ostali'!$A$14:AD$517,AE$3,FALSE)</f>
        <v>0</v>
      </c>
      <c r="AF296" s="44">
        <f t="shared" si="40"/>
        <v>0</v>
      </c>
      <c r="AG296" s="44">
        <f>VLOOKUP($A296,'1v -ostali'!$A$14:AD$517,AG$3,FALSE)/12</f>
        <v>0</v>
      </c>
      <c r="AH296" s="44">
        <f>VLOOKUP($A296,'1v -ostali'!$A$14:AD$517,AH$3,FALSE)</f>
        <v>0</v>
      </c>
      <c r="AI296" s="44">
        <f t="shared" si="41"/>
        <v>0</v>
      </c>
      <c r="AJ296" s="44">
        <f t="shared" si="42"/>
        <v>0</v>
      </c>
      <c r="AK296" s="44">
        <f>+IFERROR(AI296*(100+'1v -ostali'!$C$6)/100,"")</f>
        <v>0</v>
      </c>
      <c r="AL296" s="44">
        <f>+IFERROR(AJ296*(100+'1v -ostali'!$C$6)/100,"")</f>
        <v>0</v>
      </c>
    </row>
    <row r="297" spans="1:38">
      <c r="A297">
        <f>+IF(MAX(A$5:A296)+1&lt;=A$1,A296+1,0)</f>
        <v>0</v>
      </c>
      <c r="B297" s="249">
        <f t="shared" si="35"/>
        <v>0</v>
      </c>
      <c r="C297">
        <f t="shared" si="36"/>
        <v>0</v>
      </c>
      <c r="D297" s="419">
        <f t="shared" si="37"/>
        <v>0</v>
      </c>
      <c r="E297">
        <f>IF(A297=0,0,+VLOOKUP($A297,'1v -ostali'!$A$14:$R$517,E$3,FALSE))</f>
        <v>0</v>
      </c>
      <c r="G297">
        <f>+VLOOKUP($A297,'1v -ostali'!$A$14:$R$517,G$3,FALSE)</f>
        <v>0</v>
      </c>
      <c r="H297">
        <f>+VLOOKUP($A297,'1v -ostali'!$A$14:$R$517,H$3,FALSE)</f>
        <v>0</v>
      </c>
      <c r="I297">
        <f>+VLOOKUP($A297,'1v -ostali'!$A$14:R$517,I$3,FALSE)</f>
        <v>0</v>
      </c>
      <c r="J297">
        <f>+VLOOKUP($A297,'1v -ostali'!$A$14:R$517,J$3,FALSE)</f>
        <v>0</v>
      </c>
      <c r="K297">
        <f>+VLOOKUP($A297,'1v -ostali'!$A$14:R$517,K$3,FALSE)</f>
        <v>0</v>
      </c>
      <c r="L297" t="str">
        <f>+IF(K297&gt;0,VLOOKUP($A297,'1v -ostali'!$A$14:R$517,L$3,FALSE),"")</f>
        <v/>
      </c>
      <c r="M297" t="str">
        <f>+IF(K297&gt;0,VLOOKUP($A297,'1v -ostali'!$A$14:R$517,M$3,FALSE),"")</f>
        <v/>
      </c>
      <c r="N297">
        <f>+VLOOKUP($A297,'1v -ostali'!$A$14:R$517,K$3,FALSE)</f>
        <v>0</v>
      </c>
      <c r="O297">
        <f>IF(K297&gt;0,"",VLOOKUP($A297,'1v -ostali'!$A$14:R$517,O$3,FALSE))</f>
        <v>0</v>
      </c>
      <c r="P297">
        <f>IF(K297&gt;0,"",VLOOKUP($A297,'1v -ostali'!$A$14:R$517,P$3,FALSE))</f>
        <v>0</v>
      </c>
      <c r="T297" s="44">
        <f>VLOOKUP($A297,'1v -ostali'!$A$14:AD$517,T$3,FALSE)</f>
        <v>0</v>
      </c>
      <c r="U297" s="44">
        <f>VLOOKUP($A297,'1v -ostali'!$A$14:AD$517,U$3,FALSE)</f>
        <v>0</v>
      </c>
      <c r="V297" s="44">
        <f t="shared" si="38"/>
        <v>0</v>
      </c>
      <c r="W297" s="44">
        <f>VLOOKUP($A297,'1v -ostali'!$A$14:AD$517,W$3,FALSE)/12</f>
        <v>0</v>
      </c>
      <c r="X297" s="44">
        <f>VLOOKUP($A297,'1v -ostali'!$A$14:AD$517,X$3,FALSE)</f>
        <v>0</v>
      </c>
      <c r="Y297" s="44">
        <f>VLOOKUP($A297,'1v -ostali'!$A$14:AD$517,Y$3,FALSE)</f>
        <v>0</v>
      </c>
      <c r="Z297" s="44">
        <f>VLOOKUP($A297,'1v -ostali'!$A$14:AD$517,Z$3,FALSE)</f>
        <v>0</v>
      </c>
      <c r="AA297" s="44">
        <f t="shared" si="39"/>
        <v>0</v>
      </c>
      <c r="AB297" s="44">
        <f>VLOOKUP($A297,'1v -ostali'!$A$14:AD$517,AB$3,FALSE)/12</f>
        <v>0</v>
      </c>
      <c r="AC297" s="44">
        <f>VLOOKUP($A297,'1v -ostali'!$A$14:AD$517,AC$3,FALSE)</f>
        <v>0</v>
      </c>
      <c r="AD297" s="44">
        <f>VLOOKUP($A297,'1v -ostali'!$A$14:AD$517,AD$3,FALSE)</f>
        <v>0</v>
      </c>
      <c r="AE297" s="44">
        <f>VLOOKUP($A297,'1v -ostali'!$A$14:AD$517,AE$3,FALSE)</f>
        <v>0</v>
      </c>
      <c r="AF297" s="44">
        <f t="shared" si="40"/>
        <v>0</v>
      </c>
      <c r="AG297" s="44">
        <f>VLOOKUP($A297,'1v -ostali'!$A$14:AD$517,AG$3,FALSE)/12</f>
        <v>0</v>
      </c>
      <c r="AH297" s="44">
        <f>VLOOKUP($A297,'1v -ostali'!$A$14:AD$517,AH$3,FALSE)</f>
        <v>0</v>
      </c>
      <c r="AI297" s="44">
        <f t="shared" si="41"/>
        <v>0</v>
      </c>
      <c r="AJ297" s="44">
        <f t="shared" si="42"/>
        <v>0</v>
      </c>
      <c r="AK297" s="44">
        <f>+IFERROR(AI297*(100+'1v -ostali'!$C$6)/100,"")</f>
        <v>0</v>
      </c>
      <c r="AL297" s="44">
        <f>+IFERROR(AJ297*(100+'1v -ostali'!$C$6)/100,"")</f>
        <v>0</v>
      </c>
    </row>
    <row r="298" spans="1:38">
      <c r="A298">
        <f>+IF(MAX(A$5:A297)+1&lt;=A$1,A297+1,0)</f>
        <v>0</v>
      </c>
      <c r="B298" s="249">
        <f t="shared" si="35"/>
        <v>0</v>
      </c>
      <c r="C298">
        <f t="shared" si="36"/>
        <v>0</v>
      </c>
      <c r="D298" s="419">
        <f t="shared" si="37"/>
        <v>0</v>
      </c>
      <c r="E298">
        <f>IF(A298=0,0,+VLOOKUP($A298,'1v -ostali'!$A$14:$R$517,E$3,FALSE))</f>
        <v>0</v>
      </c>
      <c r="G298">
        <f>+VLOOKUP($A298,'1v -ostali'!$A$14:$R$517,G$3,FALSE)</f>
        <v>0</v>
      </c>
      <c r="H298">
        <f>+VLOOKUP($A298,'1v -ostali'!$A$14:$R$517,H$3,FALSE)</f>
        <v>0</v>
      </c>
      <c r="I298">
        <f>+VLOOKUP($A298,'1v -ostali'!$A$14:R$517,I$3,FALSE)</f>
        <v>0</v>
      </c>
      <c r="J298">
        <f>+VLOOKUP($A298,'1v -ostali'!$A$14:R$517,J$3,FALSE)</f>
        <v>0</v>
      </c>
      <c r="K298">
        <f>+VLOOKUP($A298,'1v -ostali'!$A$14:R$517,K$3,FALSE)</f>
        <v>0</v>
      </c>
      <c r="L298" t="str">
        <f>+IF(K298&gt;0,VLOOKUP($A298,'1v -ostali'!$A$14:R$517,L$3,FALSE),"")</f>
        <v/>
      </c>
      <c r="M298" t="str">
        <f>+IF(K298&gt;0,VLOOKUP($A298,'1v -ostali'!$A$14:R$517,M$3,FALSE),"")</f>
        <v/>
      </c>
      <c r="N298">
        <f>+VLOOKUP($A298,'1v -ostali'!$A$14:R$517,K$3,FALSE)</f>
        <v>0</v>
      </c>
      <c r="O298">
        <f>IF(K298&gt;0,"",VLOOKUP($A298,'1v -ostali'!$A$14:R$517,O$3,FALSE))</f>
        <v>0</v>
      </c>
      <c r="P298">
        <f>IF(K298&gt;0,"",VLOOKUP($A298,'1v -ostali'!$A$14:R$517,P$3,FALSE))</f>
        <v>0</v>
      </c>
      <c r="T298" s="44">
        <f>VLOOKUP($A298,'1v -ostali'!$A$14:AD$517,T$3,FALSE)</f>
        <v>0</v>
      </c>
      <c r="U298" s="44">
        <f>VLOOKUP($A298,'1v -ostali'!$A$14:AD$517,U$3,FALSE)</f>
        <v>0</v>
      </c>
      <c r="V298" s="44">
        <f t="shared" si="38"/>
        <v>0</v>
      </c>
      <c r="W298" s="44">
        <f>VLOOKUP($A298,'1v -ostali'!$A$14:AD$517,W$3,FALSE)/12</f>
        <v>0</v>
      </c>
      <c r="X298" s="44">
        <f>VLOOKUP($A298,'1v -ostali'!$A$14:AD$517,X$3,FALSE)</f>
        <v>0</v>
      </c>
      <c r="Y298" s="44">
        <f>VLOOKUP($A298,'1v -ostali'!$A$14:AD$517,Y$3,FALSE)</f>
        <v>0</v>
      </c>
      <c r="Z298" s="44">
        <f>VLOOKUP($A298,'1v -ostali'!$A$14:AD$517,Z$3,FALSE)</f>
        <v>0</v>
      </c>
      <c r="AA298" s="44">
        <f t="shared" si="39"/>
        <v>0</v>
      </c>
      <c r="AB298" s="44">
        <f>VLOOKUP($A298,'1v -ostali'!$A$14:AD$517,AB$3,FALSE)/12</f>
        <v>0</v>
      </c>
      <c r="AC298" s="44">
        <f>VLOOKUP($A298,'1v -ostali'!$A$14:AD$517,AC$3,FALSE)</f>
        <v>0</v>
      </c>
      <c r="AD298" s="44">
        <f>VLOOKUP($A298,'1v -ostali'!$A$14:AD$517,AD$3,FALSE)</f>
        <v>0</v>
      </c>
      <c r="AE298" s="44">
        <f>VLOOKUP($A298,'1v -ostali'!$A$14:AD$517,AE$3,FALSE)</f>
        <v>0</v>
      </c>
      <c r="AF298" s="44">
        <f t="shared" si="40"/>
        <v>0</v>
      </c>
      <c r="AG298" s="44">
        <f>VLOOKUP($A298,'1v -ostali'!$A$14:AD$517,AG$3,FALSE)/12</f>
        <v>0</v>
      </c>
      <c r="AH298" s="44">
        <f>VLOOKUP($A298,'1v -ostali'!$A$14:AD$517,AH$3,FALSE)</f>
        <v>0</v>
      </c>
      <c r="AI298" s="44">
        <f t="shared" si="41"/>
        <v>0</v>
      </c>
      <c r="AJ298" s="44">
        <f t="shared" si="42"/>
        <v>0</v>
      </c>
      <c r="AK298" s="44">
        <f>+IFERROR(AI298*(100+'1v -ostali'!$C$6)/100,"")</f>
        <v>0</v>
      </c>
      <c r="AL298" s="44">
        <f>+IFERROR(AJ298*(100+'1v -ostali'!$C$6)/100,"")</f>
        <v>0</v>
      </c>
    </row>
    <row r="299" spans="1:38">
      <c r="A299">
        <f>+IF(MAX(A$5:A298)+1&lt;=A$1,A298+1,0)</f>
        <v>0</v>
      </c>
      <c r="B299" s="249">
        <f t="shared" si="35"/>
        <v>0</v>
      </c>
      <c r="C299">
        <f t="shared" si="36"/>
        <v>0</v>
      </c>
      <c r="D299" s="419">
        <f t="shared" si="37"/>
        <v>0</v>
      </c>
      <c r="E299">
        <f>IF(A299=0,0,+VLOOKUP($A299,'1v -ostali'!$A$14:$R$517,E$3,FALSE))</f>
        <v>0</v>
      </c>
      <c r="G299">
        <f>+VLOOKUP($A299,'1v -ostali'!$A$14:$R$517,G$3,FALSE)</f>
        <v>0</v>
      </c>
      <c r="H299">
        <f>+VLOOKUP($A299,'1v -ostali'!$A$14:$R$517,H$3,FALSE)</f>
        <v>0</v>
      </c>
      <c r="I299">
        <f>+VLOOKUP($A299,'1v -ostali'!$A$14:R$517,I$3,FALSE)</f>
        <v>0</v>
      </c>
      <c r="J299">
        <f>+VLOOKUP($A299,'1v -ostali'!$A$14:R$517,J$3,FALSE)</f>
        <v>0</v>
      </c>
      <c r="K299">
        <f>+VLOOKUP($A299,'1v -ostali'!$A$14:R$517,K$3,FALSE)</f>
        <v>0</v>
      </c>
      <c r="L299" t="str">
        <f>+IF(K299&gt;0,VLOOKUP($A299,'1v -ostali'!$A$14:R$517,L$3,FALSE),"")</f>
        <v/>
      </c>
      <c r="M299" t="str">
        <f>+IF(K299&gt;0,VLOOKUP($A299,'1v -ostali'!$A$14:R$517,M$3,FALSE),"")</f>
        <v/>
      </c>
      <c r="N299">
        <f>+VLOOKUP($A299,'1v -ostali'!$A$14:R$517,K$3,FALSE)</f>
        <v>0</v>
      </c>
      <c r="O299">
        <f>IF(K299&gt;0,"",VLOOKUP($A299,'1v -ostali'!$A$14:R$517,O$3,FALSE))</f>
        <v>0</v>
      </c>
      <c r="P299">
        <f>IF(K299&gt;0,"",VLOOKUP($A299,'1v -ostali'!$A$14:R$517,P$3,FALSE))</f>
        <v>0</v>
      </c>
      <c r="T299" s="44">
        <f>VLOOKUP($A299,'1v -ostali'!$A$14:AD$517,T$3,FALSE)</f>
        <v>0</v>
      </c>
      <c r="U299" s="44">
        <f>VLOOKUP($A299,'1v -ostali'!$A$14:AD$517,U$3,FALSE)</f>
        <v>0</v>
      </c>
      <c r="V299" s="44">
        <f t="shared" si="38"/>
        <v>0</v>
      </c>
      <c r="W299" s="44">
        <f>VLOOKUP($A299,'1v -ostali'!$A$14:AD$517,W$3,FALSE)/12</f>
        <v>0</v>
      </c>
      <c r="X299" s="44">
        <f>VLOOKUP($A299,'1v -ostali'!$A$14:AD$517,X$3,FALSE)</f>
        <v>0</v>
      </c>
      <c r="Y299" s="44">
        <f>VLOOKUP($A299,'1v -ostali'!$A$14:AD$517,Y$3,FALSE)</f>
        <v>0</v>
      </c>
      <c r="Z299" s="44">
        <f>VLOOKUP($A299,'1v -ostali'!$A$14:AD$517,Z$3,FALSE)</f>
        <v>0</v>
      </c>
      <c r="AA299" s="44">
        <f t="shared" si="39"/>
        <v>0</v>
      </c>
      <c r="AB299" s="44">
        <f>VLOOKUP($A299,'1v -ostali'!$A$14:AD$517,AB$3,FALSE)/12</f>
        <v>0</v>
      </c>
      <c r="AC299" s="44">
        <f>VLOOKUP($A299,'1v -ostali'!$A$14:AD$517,AC$3,FALSE)</f>
        <v>0</v>
      </c>
      <c r="AD299" s="44">
        <f>VLOOKUP($A299,'1v -ostali'!$A$14:AD$517,AD$3,FALSE)</f>
        <v>0</v>
      </c>
      <c r="AE299" s="44">
        <f>VLOOKUP($A299,'1v -ostali'!$A$14:AD$517,AE$3,FALSE)</f>
        <v>0</v>
      </c>
      <c r="AF299" s="44">
        <f t="shared" si="40"/>
        <v>0</v>
      </c>
      <c r="AG299" s="44">
        <f>VLOOKUP($A299,'1v -ostali'!$A$14:AD$517,AG$3,FALSE)/12</f>
        <v>0</v>
      </c>
      <c r="AH299" s="44">
        <f>VLOOKUP($A299,'1v -ostali'!$A$14:AD$517,AH$3,FALSE)</f>
        <v>0</v>
      </c>
      <c r="AI299" s="44">
        <f t="shared" si="41"/>
        <v>0</v>
      </c>
      <c r="AJ299" s="44">
        <f t="shared" si="42"/>
        <v>0</v>
      </c>
      <c r="AK299" s="44">
        <f>+IFERROR(AI299*(100+'1v -ostali'!$C$6)/100,"")</f>
        <v>0</v>
      </c>
      <c r="AL299" s="44">
        <f>+IFERROR(AJ299*(100+'1v -ostali'!$C$6)/100,"")</f>
        <v>0</v>
      </c>
    </row>
    <row r="300" spans="1:38">
      <c r="A300">
        <f>+IF(MAX(A$5:A299)+1&lt;=A$1,A299+1,0)</f>
        <v>0</v>
      </c>
      <c r="B300" s="249">
        <f t="shared" si="35"/>
        <v>0</v>
      </c>
      <c r="C300">
        <f t="shared" si="36"/>
        <v>0</v>
      </c>
      <c r="D300" s="419">
        <f t="shared" si="37"/>
        <v>0</v>
      </c>
      <c r="E300">
        <f>IF(A300=0,0,+VLOOKUP($A300,'1v -ostali'!$A$14:$R$517,E$3,FALSE))</f>
        <v>0</v>
      </c>
      <c r="G300">
        <f>+VLOOKUP($A300,'1v -ostali'!$A$14:$R$517,G$3,FALSE)</f>
        <v>0</v>
      </c>
      <c r="H300">
        <f>+VLOOKUP($A300,'1v -ostali'!$A$14:$R$517,H$3,FALSE)</f>
        <v>0</v>
      </c>
      <c r="I300">
        <f>+VLOOKUP($A300,'1v -ostali'!$A$14:R$517,I$3,FALSE)</f>
        <v>0</v>
      </c>
      <c r="J300">
        <f>+VLOOKUP($A300,'1v -ostali'!$A$14:R$517,J$3,FALSE)</f>
        <v>0</v>
      </c>
      <c r="K300">
        <f>+VLOOKUP($A300,'1v -ostali'!$A$14:R$517,K$3,FALSE)</f>
        <v>0</v>
      </c>
      <c r="L300" t="str">
        <f>+IF(K300&gt;0,VLOOKUP($A300,'1v -ostali'!$A$14:R$517,L$3,FALSE),"")</f>
        <v/>
      </c>
      <c r="M300" t="str">
        <f>+IF(K300&gt;0,VLOOKUP($A300,'1v -ostali'!$A$14:R$517,M$3,FALSE),"")</f>
        <v/>
      </c>
      <c r="N300">
        <f>+VLOOKUP($A300,'1v -ostali'!$A$14:R$517,K$3,FALSE)</f>
        <v>0</v>
      </c>
      <c r="O300">
        <f>IF(K300&gt;0,"",VLOOKUP($A300,'1v -ostali'!$A$14:R$517,O$3,FALSE))</f>
        <v>0</v>
      </c>
      <c r="P300">
        <f>IF(K300&gt;0,"",VLOOKUP($A300,'1v -ostali'!$A$14:R$517,P$3,FALSE))</f>
        <v>0</v>
      </c>
      <c r="T300" s="44">
        <f>VLOOKUP($A300,'1v -ostali'!$A$14:AD$517,T$3,FALSE)</f>
        <v>0</v>
      </c>
      <c r="U300" s="44">
        <f>VLOOKUP($A300,'1v -ostali'!$A$14:AD$517,U$3,FALSE)</f>
        <v>0</v>
      </c>
      <c r="V300" s="44">
        <f t="shared" si="38"/>
        <v>0</v>
      </c>
      <c r="W300" s="44">
        <f>VLOOKUP($A300,'1v -ostali'!$A$14:AD$517,W$3,FALSE)/12</f>
        <v>0</v>
      </c>
      <c r="X300" s="44">
        <f>VLOOKUP($A300,'1v -ostali'!$A$14:AD$517,X$3,FALSE)</f>
        <v>0</v>
      </c>
      <c r="Y300" s="44">
        <f>VLOOKUP($A300,'1v -ostali'!$A$14:AD$517,Y$3,FALSE)</f>
        <v>0</v>
      </c>
      <c r="Z300" s="44">
        <f>VLOOKUP($A300,'1v -ostali'!$A$14:AD$517,Z$3,FALSE)</f>
        <v>0</v>
      </c>
      <c r="AA300" s="44">
        <f t="shared" si="39"/>
        <v>0</v>
      </c>
      <c r="AB300" s="44">
        <f>VLOOKUP($A300,'1v -ostali'!$A$14:AD$517,AB$3,FALSE)/12</f>
        <v>0</v>
      </c>
      <c r="AC300" s="44">
        <f>VLOOKUP($A300,'1v -ostali'!$A$14:AD$517,AC$3,FALSE)</f>
        <v>0</v>
      </c>
      <c r="AD300" s="44">
        <f>VLOOKUP($A300,'1v -ostali'!$A$14:AD$517,AD$3,FALSE)</f>
        <v>0</v>
      </c>
      <c r="AE300" s="44">
        <f>VLOOKUP($A300,'1v -ostali'!$A$14:AD$517,AE$3,FALSE)</f>
        <v>0</v>
      </c>
      <c r="AF300" s="44">
        <f t="shared" si="40"/>
        <v>0</v>
      </c>
      <c r="AG300" s="44">
        <f>VLOOKUP($A300,'1v -ostali'!$A$14:AD$517,AG$3,FALSE)/12</f>
        <v>0</v>
      </c>
      <c r="AH300" s="44">
        <f>VLOOKUP($A300,'1v -ostali'!$A$14:AD$517,AH$3,FALSE)</f>
        <v>0</v>
      </c>
      <c r="AI300" s="44">
        <f t="shared" si="41"/>
        <v>0</v>
      </c>
      <c r="AJ300" s="44">
        <f t="shared" si="42"/>
        <v>0</v>
      </c>
      <c r="AK300" s="44">
        <f>+IFERROR(AI300*(100+'1v -ostali'!$C$6)/100,"")</f>
        <v>0</v>
      </c>
      <c r="AL300" s="44">
        <f>+IFERROR(AJ300*(100+'1v -ostali'!$C$6)/100,"")</f>
        <v>0</v>
      </c>
    </row>
    <row r="301" spans="1:38">
      <c r="A301">
        <f>+IF(MAX(A$5:A300)+1&lt;=A$1,A300+1,0)</f>
        <v>0</v>
      </c>
      <c r="B301" s="249">
        <f t="shared" si="35"/>
        <v>0</v>
      </c>
      <c r="C301">
        <f t="shared" si="36"/>
        <v>0</v>
      </c>
      <c r="D301" s="419">
        <f t="shared" si="37"/>
        <v>0</v>
      </c>
      <c r="E301">
        <f>IF(A301=0,0,+VLOOKUP($A301,'1v -ostali'!$A$14:$R$517,E$3,FALSE))</f>
        <v>0</v>
      </c>
      <c r="G301">
        <f>+VLOOKUP($A301,'1v -ostali'!$A$14:$R$517,G$3,FALSE)</f>
        <v>0</v>
      </c>
      <c r="H301">
        <f>+VLOOKUP($A301,'1v -ostali'!$A$14:$R$517,H$3,FALSE)</f>
        <v>0</v>
      </c>
      <c r="I301">
        <f>+VLOOKUP($A301,'1v -ostali'!$A$14:R$517,I$3,FALSE)</f>
        <v>0</v>
      </c>
      <c r="J301">
        <f>+VLOOKUP($A301,'1v -ostali'!$A$14:R$517,J$3,FALSE)</f>
        <v>0</v>
      </c>
      <c r="K301">
        <f>+VLOOKUP($A301,'1v -ostali'!$A$14:R$517,K$3,FALSE)</f>
        <v>0</v>
      </c>
      <c r="L301" t="str">
        <f>+IF(K301&gt;0,VLOOKUP($A301,'1v -ostali'!$A$14:R$517,L$3,FALSE),"")</f>
        <v/>
      </c>
      <c r="M301" t="str">
        <f>+IF(K301&gt;0,VLOOKUP($A301,'1v -ostali'!$A$14:R$517,M$3,FALSE),"")</f>
        <v/>
      </c>
      <c r="N301">
        <f>+VLOOKUP($A301,'1v -ostali'!$A$14:R$517,K$3,FALSE)</f>
        <v>0</v>
      </c>
      <c r="O301">
        <f>IF(K301&gt;0,"",VLOOKUP($A301,'1v -ostali'!$A$14:R$517,O$3,FALSE))</f>
        <v>0</v>
      </c>
      <c r="P301">
        <f>IF(K301&gt;0,"",VLOOKUP($A301,'1v -ostali'!$A$14:R$517,P$3,FALSE))</f>
        <v>0</v>
      </c>
      <c r="T301" s="44">
        <f>VLOOKUP($A301,'1v -ostali'!$A$14:AD$517,T$3,FALSE)</f>
        <v>0</v>
      </c>
      <c r="U301" s="44">
        <f>VLOOKUP($A301,'1v -ostali'!$A$14:AD$517,U$3,FALSE)</f>
        <v>0</v>
      </c>
      <c r="V301" s="44">
        <f t="shared" si="38"/>
        <v>0</v>
      </c>
      <c r="W301" s="44">
        <f>VLOOKUP($A301,'1v -ostali'!$A$14:AD$517,W$3,FALSE)/12</f>
        <v>0</v>
      </c>
      <c r="X301" s="44">
        <f>VLOOKUP($A301,'1v -ostali'!$A$14:AD$517,X$3,FALSE)</f>
        <v>0</v>
      </c>
      <c r="Y301" s="44">
        <f>VLOOKUP($A301,'1v -ostali'!$A$14:AD$517,Y$3,FALSE)</f>
        <v>0</v>
      </c>
      <c r="Z301" s="44">
        <f>VLOOKUP($A301,'1v -ostali'!$A$14:AD$517,Z$3,FALSE)</f>
        <v>0</v>
      </c>
      <c r="AA301" s="44">
        <f t="shared" si="39"/>
        <v>0</v>
      </c>
      <c r="AB301" s="44">
        <f>VLOOKUP($A301,'1v -ostali'!$A$14:AD$517,AB$3,FALSE)/12</f>
        <v>0</v>
      </c>
      <c r="AC301" s="44">
        <f>VLOOKUP($A301,'1v -ostali'!$A$14:AD$517,AC$3,FALSE)</f>
        <v>0</v>
      </c>
      <c r="AD301" s="44">
        <f>VLOOKUP($A301,'1v -ostali'!$A$14:AD$517,AD$3,FALSE)</f>
        <v>0</v>
      </c>
      <c r="AE301" s="44">
        <f>VLOOKUP($A301,'1v -ostali'!$A$14:AD$517,AE$3,FALSE)</f>
        <v>0</v>
      </c>
      <c r="AF301" s="44">
        <f t="shared" si="40"/>
        <v>0</v>
      </c>
      <c r="AG301" s="44">
        <f>VLOOKUP($A301,'1v -ostali'!$A$14:AD$517,AG$3,FALSE)/12</f>
        <v>0</v>
      </c>
      <c r="AH301" s="44">
        <f>VLOOKUP($A301,'1v -ostali'!$A$14:AD$517,AH$3,FALSE)</f>
        <v>0</v>
      </c>
      <c r="AI301" s="44">
        <f t="shared" si="41"/>
        <v>0</v>
      </c>
      <c r="AJ301" s="44">
        <f t="shared" si="42"/>
        <v>0</v>
      </c>
      <c r="AK301" s="44">
        <f>+IFERROR(AI301*(100+'1v -ostali'!$C$6)/100,"")</f>
        <v>0</v>
      </c>
      <c r="AL301" s="44">
        <f>+IFERROR(AJ301*(100+'1v -ostali'!$C$6)/100,"")</f>
        <v>0</v>
      </c>
    </row>
    <row r="302" spans="1:38">
      <c r="A302">
        <f>+IF(MAX(A$5:A301)+1&lt;=A$1,A301+1,0)</f>
        <v>0</v>
      </c>
      <c r="B302" s="249">
        <f t="shared" si="35"/>
        <v>0</v>
      </c>
      <c r="C302">
        <f t="shared" si="36"/>
        <v>0</v>
      </c>
      <c r="D302" s="419">
        <f t="shared" si="37"/>
        <v>0</v>
      </c>
      <c r="E302">
        <f>IF(A302=0,0,+VLOOKUP($A302,'1v -ostali'!$A$14:$R$517,E$3,FALSE))</f>
        <v>0</v>
      </c>
      <c r="G302">
        <f>+VLOOKUP($A302,'1v -ostali'!$A$14:$R$517,G$3,FALSE)</f>
        <v>0</v>
      </c>
      <c r="H302">
        <f>+VLOOKUP($A302,'1v -ostali'!$A$14:$R$517,H$3,FALSE)</f>
        <v>0</v>
      </c>
      <c r="I302">
        <f>+VLOOKUP($A302,'1v -ostali'!$A$14:R$517,I$3,FALSE)</f>
        <v>0</v>
      </c>
      <c r="J302">
        <f>+VLOOKUP($A302,'1v -ostali'!$A$14:R$517,J$3,FALSE)</f>
        <v>0</v>
      </c>
      <c r="K302">
        <f>+VLOOKUP($A302,'1v -ostali'!$A$14:R$517,K$3,FALSE)</f>
        <v>0</v>
      </c>
      <c r="L302" t="str">
        <f>+IF(K302&gt;0,VLOOKUP($A302,'1v -ostali'!$A$14:R$517,L$3,FALSE),"")</f>
        <v/>
      </c>
      <c r="M302" t="str">
        <f>+IF(K302&gt;0,VLOOKUP($A302,'1v -ostali'!$A$14:R$517,M$3,FALSE),"")</f>
        <v/>
      </c>
      <c r="N302">
        <f>+VLOOKUP($A302,'1v -ostali'!$A$14:R$517,K$3,FALSE)</f>
        <v>0</v>
      </c>
      <c r="O302">
        <f>IF(K302&gt;0,"",VLOOKUP($A302,'1v -ostali'!$A$14:R$517,O$3,FALSE))</f>
        <v>0</v>
      </c>
      <c r="P302">
        <f>IF(K302&gt;0,"",VLOOKUP($A302,'1v -ostali'!$A$14:R$517,P$3,FALSE))</f>
        <v>0</v>
      </c>
      <c r="T302" s="44">
        <f>VLOOKUP($A302,'1v -ostali'!$A$14:AD$517,T$3,FALSE)</f>
        <v>0</v>
      </c>
      <c r="U302" s="44">
        <f>VLOOKUP($A302,'1v -ostali'!$A$14:AD$517,U$3,FALSE)</f>
        <v>0</v>
      </c>
      <c r="V302" s="44">
        <f t="shared" si="38"/>
        <v>0</v>
      </c>
      <c r="W302" s="44">
        <f>VLOOKUP($A302,'1v -ostali'!$A$14:AD$517,W$3,FALSE)/12</f>
        <v>0</v>
      </c>
      <c r="X302" s="44">
        <f>VLOOKUP($A302,'1v -ostali'!$A$14:AD$517,X$3,FALSE)</f>
        <v>0</v>
      </c>
      <c r="Y302" s="44">
        <f>VLOOKUP($A302,'1v -ostali'!$A$14:AD$517,Y$3,FALSE)</f>
        <v>0</v>
      </c>
      <c r="Z302" s="44">
        <f>VLOOKUP($A302,'1v -ostali'!$A$14:AD$517,Z$3,FALSE)</f>
        <v>0</v>
      </c>
      <c r="AA302" s="44">
        <f t="shared" si="39"/>
        <v>0</v>
      </c>
      <c r="AB302" s="44">
        <f>VLOOKUP($A302,'1v -ostali'!$A$14:AD$517,AB$3,FALSE)/12</f>
        <v>0</v>
      </c>
      <c r="AC302" s="44">
        <f>VLOOKUP($A302,'1v -ostali'!$A$14:AD$517,AC$3,FALSE)</f>
        <v>0</v>
      </c>
      <c r="AD302" s="44">
        <f>VLOOKUP($A302,'1v -ostali'!$A$14:AD$517,AD$3,FALSE)</f>
        <v>0</v>
      </c>
      <c r="AE302" s="44">
        <f>VLOOKUP($A302,'1v -ostali'!$A$14:AD$517,AE$3,FALSE)</f>
        <v>0</v>
      </c>
      <c r="AF302" s="44">
        <f t="shared" si="40"/>
        <v>0</v>
      </c>
      <c r="AG302" s="44">
        <f>VLOOKUP($A302,'1v -ostali'!$A$14:AD$517,AG$3,FALSE)/12</f>
        <v>0</v>
      </c>
      <c r="AH302" s="44">
        <f>VLOOKUP($A302,'1v -ostali'!$A$14:AD$517,AH$3,FALSE)</f>
        <v>0</v>
      </c>
      <c r="AI302" s="44">
        <f t="shared" si="41"/>
        <v>0</v>
      </c>
      <c r="AJ302" s="44">
        <f t="shared" si="42"/>
        <v>0</v>
      </c>
      <c r="AK302" s="44">
        <f>+IFERROR(AI302*(100+'1v -ostali'!$C$6)/100,"")</f>
        <v>0</v>
      </c>
      <c r="AL302" s="44">
        <f>+IFERROR(AJ302*(100+'1v -ostali'!$C$6)/100,"")</f>
        <v>0</v>
      </c>
    </row>
    <row r="303" spans="1:38">
      <c r="A303">
        <f>+IF(MAX(A$5:A302)+1&lt;=A$1,A302+1,0)</f>
        <v>0</v>
      </c>
      <c r="B303" s="249">
        <f t="shared" si="35"/>
        <v>0</v>
      </c>
      <c r="C303">
        <f t="shared" si="36"/>
        <v>0</v>
      </c>
      <c r="D303" s="419">
        <f t="shared" si="37"/>
        <v>0</v>
      </c>
      <c r="E303">
        <f>IF(A303=0,0,+VLOOKUP($A303,'1v -ostali'!$A$14:$R$517,E$3,FALSE))</f>
        <v>0</v>
      </c>
      <c r="G303">
        <f>+VLOOKUP($A303,'1v -ostali'!$A$14:$R$517,G$3,FALSE)</f>
        <v>0</v>
      </c>
      <c r="H303">
        <f>+VLOOKUP($A303,'1v -ostali'!$A$14:$R$517,H$3,FALSE)</f>
        <v>0</v>
      </c>
      <c r="I303">
        <f>+VLOOKUP($A303,'1v -ostali'!$A$14:R$517,I$3,FALSE)</f>
        <v>0</v>
      </c>
      <c r="J303">
        <f>+VLOOKUP($A303,'1v -ostali'!$A$14:R$517,J$3,FALSE)</f>
        <v>0</v>
      </c>
      <c r="K303">
        <f>+VLOOKUP($A303,'1v -ostali'!$A$14:R$517,K$3,FALSE)</f>
        <v>0</v>
      </c>
      <c r="L303" t="str">
        <f>+IF(K303&gt;0,VLOOKUP($A303,'1v -ostali'!$A$14:R$517,L$3,FALSE),"")</f>
        <v/>
      </c>
      <c r="M303" t="str">
        <f>+IF(K303&gt;0,VLOOKUP($A303,'1v -ostali'!$A$14:R$517,M$3,FALSE),"")</f>
        <v/>
      </c>
      <c r="N303">
        <f>+VLOOKUP($A303,'1v -ostali'!$A$14:R$517,K$3,FALSE)</f>
        <v>0</v>
      </c>
      <c r="O303">
        <f>IF(K303&gt;0,"",VLOOKUP($A303,'1v -ostali'!$A$14:R$517,O$3,FALSE))</f>
        <v>0</v>
      </c>
      <c r="P303">
        <f>IF(K303&gt;0,"",VLOOKUP($A303,'1v -ostali'!$A$14:R$517,P$3,FALSE))</f>
        <v>0</v>
      </c>
      <c r="T303" s="44">
        <f>VLOOKUP($A303,'1v -ostali'!$A$14:AD$517,T$3,FALSE)</f>
        <v>0</v>
      </c>
      <c r="U303" s="44">
        <f>VLOOKUP($A303,'1v -ostali'!$A$14:AD$517,U$3,FALSE)</f>
        <v>0</v>
      </c>
      <c r="V303" s="44">
        <f t="shared" si="38"/>
        <v>0</v>
      </c>
      <c r="W303" s="44">
        <f>VLOOKUP($A303,'1v -ostali'!$A$14:AD$517,W$3,FALSE)/12</f>
        <v>0</v>
      </c>
      <c r="X303" s="44">
        <f>VLOOKUP($A303,'1v -ostali'!$A$14:AD$517,X$3,FALSE)</f>
        <v>0</v>
      </c>
      <c r="Y303" s="44">
        <f>VLOOKUP($A303,'1v -ostali'!$A$14:AD$517,Y$3,FALSE)</f>
        <v>0</v>
      </c>
      <c r="Z303" s="44">
        <f>VLOOKUP($A303,'1v -ostali'!$A$14:AD$517,Z$3,FALSE)</f>
        <v>0</v>
      </c>
      <c r="AA303" s="44">
        <f t="shared" si="39"/>
        <v>0</v>
      </c>
      <c r="AB303" s="44">
        <f>VLOOKUP($A303,'1v -ostali'!$A$14:AD$517,AB$3,FALSE)/12</f>
        <v>0</v>
      </c>
      <c r="AC303" s="44">
        <f>VLOOKUP($A303,'1v -ostali'!$A$14:AD$517,AC$3,FALSE)</f>
        <v>0</v>
      </c>
      <c r="AD303" s="44">
        <f>VLOOKUP($A303,'1v -ostali'!$A$14:AD$517,AD$3,FALSE)</f>
        <v>0</v>
      </c>
      <c r="AE303" s="44">
        <f>VLOOKUP($A303,'1v -ostali'!$A$14:AD$517,AE$3,FALSE)</f>
        <v>0</v>
      </c>
      <c r="AF303" s="44">
        <f t="shared" si="40"/>
        <v>0</v>
      </c>
      <c r="AG303" s="44">
        <f>VLOOKUP($A303,'1v -ostali'!$A$14:AD$517,AG$3,FALSE)/12</f>
        <v>0</v>
      </c>
      <c r="AH303" s="44">
        <f>VLOOKUP($A303,'1v -ostali'!$A$14:AD$517,AH$3,FALSE)</f>
        <v>0</v>
      </c>
      <c r="AI303" s="44">
        <f t="shared" si="41"/>
        <v>0</v>
      </c>
      <c r="AJ303" s="44">
        <f t="shared" si="42"/>
        <v>0</v>
      </c>
      <c r="AK303" s="44">
        <f>+IFERROR(AI303*(100+'1v -ostali'!$C$6)/100,"")</f>
        <v>0</v>
      </c>
      <c r="AL303" s="44">
        <f>+IFERROR(AJ303*(100+'1v -ostali'!$C$6)/100,"")</f>
        <v>0</v>
      </c>
    </row>
    <row r="304" spans="1:38">
      <c r="A304">
        <f>+IF(MAX(A$5:A303)+1&lt;=A$1,A303+1,0)</f>
        <v>0</v>
      </c>
      <c r="B304" s="249">
        <f t="shared" si="35"/>
        <v>0</v>
      </c>
      <c r="C304">
        <f t="shared" si="36"/>
        <v>0</v>
      </c>
      <c r="D304" s="419">
        <f t="shared" si="37"/>
        <v>0</v>
      </c>
      <c r="E304">
        <f>IF(A304=0,0,+VLOOKUP($A304,'1v -ostali'!$A$14:$R$517,E$3,FALSE))</f>
        <v>0</v>
      </c>
      <c r="G304">
        <f>+VLOOKUP($A304,'1v -ostali'!$A$14:$R$517,G$3,FALSE)</f>
        <v>0</v>
      </c>
      <c r="H304">
        <f>+VLOOKUP($A304,'1v -ostali'!$A$14:$R$517,H$3,FALSE)</f>
        <v>0</v>
      </c>
      <c r="I304">
        <f>+VLOOKUP($A304,'1v -ostali'!$A$14:R$517,I$3,FALSE)</f>
        <v>0</v>
      </c>
      <c r="J304">
        <f>+VLOOKUP($A304,'1v -ostali'!$A$14:R$517,J$3,FALSE)</f>
        <v>0</v>
      </c>
      <c r="K304">
        <f>+VLOOKUP($A304,'1v -ostali'!$A$14:R$517,K$3,FALSE)</f>
        <v>0</v>
      </c>
      <c r="L304" t="str">
        <f>+IF(K304&gt;0,VLOOKUP($A304,'1v -ostali'!$A$14:R$517,L$3,FALSE),"")</f>
        <v/>
      </c>
      <c r="M304" t="str">
        <f>+IF(K304&gt;0,VLOOKUP($A304,'1v -ostali'!$A$14:R$517,M$3,FALSE),"")</f>
        <v/>
      </c>
      <c r="N304">
        <f>+VLOOKUP($A304,'1v -ostali'!$A$14:R$517,K$3,FALSE)</f>
        <v>0</v>
      </c>
      <c r="O304">
        <f>IF(K304&gt;0,"",VLOOKUP($A304,'1v -ostali'!$A$14:R$517,O$3,FALSE))</f>
        <v>0</v>
      </c>
      <c r="P304">
        <f>IF(K304&gt;0,"",VLOOKUP($A304,'1v -ostali'!$A$14:R$517,P$3,FALSE))</f>
        <v>0</v>
      </c>
      <c r="T304" s="44">
        <f>VLOOKUP($A304,'1v -ostali'!$A$14:AD$517,T$3,FALSE)</f>
        <v>0</v>
      </c>
      <c r="U304" s="44">
        <f>VLOOKUP($A304,'1v -ostali'!$A$14:AD$517,U$3,FALSE)</f>
        <v>0</v>
      </c>
      <c r="V304" s="44">
        <f t="shared" si="38"/>
        <v>0</v>
      </c>
      <c r="W304" s="44">
        <f>VLOOKUP($A304,'1v -ostali'!$A$14:AD$517,W$3,FALSE)/12</f>
        <v>0</v>
      </c>
      <c r="X304" s="44">
        <f>VLOOKUP($A304,'1v -ostali'!$A$14:AD$517,X$3,FALSE)</f>
        <v>0</v>
      </c>
      <c r="Y304" s="44">
        <f>VLOOKUP($A304,'1v -ostali'!$A$14:AD$517,Y$3,FALSE)</f>
        <v>0</v>
      </c>
      <c r="Z304" s="44">
        <f>VLOOKUP($A304,'1v -ostali'!$A$14:AD$517,Z$3,FALSE)</f>
        <v>0</v>
      </c>
      <c r="AA304" s="44">
        <f t="shared" si="39"/>
        <v>0</v>
      </c>
      <c r="AB304" s="44">
        <f>VLOOKUP($A304,'1v -ostali'!$A$14:AD$517,AB$3,FALSE)/12</f>
        <v>0</v>
      </c>
      <c r="AC304" s="44">
        <f>VLOOKUP($A304,'1v -ostali'!$A$14:AD$517,AC$3,FALSE)</f>
        <v>0</v>
      </c>
      <c r="AD304" s="44">
        <f>VLOOKUP($A304,'1v -ostali'!$A$14:AD$517,AD$3,FALSE)</f>
        <v>0</v>
      </c>
      <c r="AE304" s="44">
        <f>VLOOKUP($A304,'1v -ostali'!$A$14:AD$517,AE$3,FALSE)</f>
        <v>0</v>
      </c>
      <c r="AF304" s="44">
        <f t="shared" si="40"/>
        <v>0</v>
      </c>
      <c r="AG304" s="44">
        <f>VLOOKUP($A304,'1v -ostali'!$A$14:AD$517,AG$3,FALSE)/12</f>
        <v>0</v>
      </c>
      <c r="AH304" s="44">
        <f>VLOOKUP($A304,'1v -ostali'!$A$14:AD$517,AH$3,FALSE)</f>
        <v>0</v>
      </c>
      <c r="AI304" s="44">
        <f t="shared" si="41"/>
        <v>0</v>
      </c>
      <c r="AJ304" s="44">
        <f t="shared" si="42"/>
        <v>0</v>
      </c>
      <c r="AK304" s="44">
        <f>+IFERROR(AI304*(100+'1v -ostali'!$C$6)/100,"")</f>
        <v>0</v>
      </c>
      <c r="AL304" s="44">
        <f>+IFERROR(AJ304*(100+'1v -ostali'!$C$6)/100,"")</f>
        <v>0</v>
      </c>
    </row>
    <row r="305" spans="1:38">
      <c r="A305">
        <f>+IF(MAX(A$5:A304)+1&lt;=A$1,A304+1,0)</f>
        <v>0</v>
      </c>
      <c r="B305" s="249">
        <f t="shared" si="35"/>
        <v>0</v>
      </c>
      <c r="C305">
        <f t="shared" si="36"/>
        <v>0</v>
      </c>
      <c r="D305" s="419">
        <f t="shared" si="37"/>
        <v>0</v>
      </c>
      <c r="E305">
        <f>IF(A305=0,0,+VLOOKUP($A305,'1v -ostali'!$A$14:$R$517,E$3,FALSE))</f>
        <v>0</v>
      </c>
      <c r="G305">
        <f>+VLOOKUP($A305,'1v -ostali'!$A$14:$R$517,G$3,FALSE)</f>
        <v>0</v>
      </c>
      <c r="H305">
        <f>+VLOOKUP($A305,'1v -ostali'!$A$14:$R$517,H$3,FALSE)</f>
        <v>0</v>
      </c>
      <c r="I305">
        <f>+VLOOKUP($A305,'1v -ostali'!$A$14:R$517,I$3,FALSE)</f>
        <v>0</v>
      </c>
      <c r="J305">
        <f>+VLOOKUP($A305,'1v -ostali'!$A$14:R$517,J$3,FALSE)</f>
        <v>0</v>
      </c>
      <c r="K305">
        <f>+VLOOKUP($A305,'1v -ostali'!$A$14:R$517,K$3,FALSE)</f>
        <v>0</v>
      </c>
      <c r="L305" t="str">
        <f>+IF(K305&gt;0,VLOOKUP($A305,'1v -ostali'!$A$14:R$517,L$3,FALSE),"")</f>
        <v/>
      </c>
      <c r="M305" t="str">
        <f>+IF(K305&gt;0,VLOOKUP($A305,'1v -ostali'!$A$14:R$517,M$3,FALSE),"")</f>
        <v/>
      </c>
      <c r="N305">
        <f>+VLOOKUP($A305,'1v -ostali'!$A$14:R$517,K$3,FALSE)</f>
        <v>0</v>
      </c>
      <c r="O305">
        <f>IF(K305&gt;0,"",VLOOKUP($A305,'1v -ostali'!$A$14:R$517,O$3,FALSE))</f>
        <v>0</v>
      </c>
      <c r="P305">
        <f>IF(K305&gt;0,"",VLOOKUP($A305,'1v -ostali'!$A$14:R$517,P$3,FALSE))</f>
        <v>0</v>
      </c>
      <c r="T305" s="44">
        <f>VLOOKUP($A305,'1v -ostali'!$A$14:AD$517,T$3,FALSE)</f>
        <v>0</v>
      </c>
      <c r="U305" s="44">
        <f>VLOOKUP($A305,'1v -ostali'!$A$14:AD$517,U$3,FALSE)</f>
        <v>0</v>
      </c>
      <c r="V305" s="44">
        <f t="shared" si="38"/>
        <v>0</v>
      </c>
      <c r="W305" s="44">
        <f>VLOOKUP($A305,'1v -ostali'!$A$14:AD$517,W$3,FALSE)/12</f>
        <v>0</v>
      </c>
      <c r="X305" s="44">
        <f>VLOOKUP($A305,'1v -ostali'!$A$14:AD$517,X$3,FALSE)</f>
        <v>0</v>
      </c>
      <c r="Y305" s="44">
        <f>VLOOKUP($A305,'1v -ostali'!$A$14:AD$517,Y$3,FALSE)</f>
        <v>0</v>
      </c>
      <c r="Z305" s="44">
        <f>VLOOKUP($A305,'1v -ostali'!$A$14:AD$517,Z$3,FALSE)</f>
        <v>0</v>
      </c>
      <c r="AA305" s="44">
        <f t="shared" si="39"/>
        <v>0</v>
      </c>
      <c r="AB305" s="44">
        <f>VLOOKUP($A305,'1v -ostali'!$A$14:AD$517,AB$3,FALSE)/12</f>
        <v>0</v>
      </c>
      <c r="AC305" s="44">
        <f>VLOOKUP($A305,'1v -ostali'!$A$14:AD$517,AC$3,FALSE)</f>
        <v>0</v>
      </c>
      <c r="AD305" s="44">
        <f>VLOOKUP($A305,'1v -ostali'!$A$14:AD$517,AD$3,FALSE)</f>
        <v>0</v>
      </c>
      <c r="AE305" s="44">
        <f>VLOOKUP($A305,'1v -ostali'!$A$14:AD$517,AE$3,FALSE)</f>
        <v>0</v>
      </c>
      <c r="AF305" s="44">
        <f t="shared" si="40"/>
        <v>0</v>
      </c>
      <c r="AG305" s="44">
        <f>VLOOKUP($A305,'1v -ostali'!$A$14:AD$517,AG$3,FALSE)/12</f>
        <v>0</v>
      </c>
      <c r="AH305" s="44">
        <f>VLOOKUP($A305,'1v -ostali'!$A$14:AD$517,AH$3,FALSE)</f>
        <v>0</v>
      </c>
      <c r="AI305" s="44">
        <f t="shared" si="41"/>
        <v>0</v>
      </c>
      <c r="AJ305" s="44">
        <f t="shared" si="42"/>
        <v>0</v>
      </c>
      <c r="AK305" s="44">
        <f>+IFERROR(AI305*(100+'1v -ostali'!$C$6)/100,"")</f>
        <v>0</v>
      </c>
      <c r="AL305" s="44">
        <f>+IFERROR(AJ305*(100+'1v -ostali'!$C$6)/100,"")</f>
        <v>0</v>
      </c>
    </row>
    <row r="306" spans="1:38">
      <c r="A306">
        <f>+IF(MAX(A$5:A305)+1&lt;=A$1,A305+1,0)</f>
        <v>0</v>
      </c>
      <c r="B306" s="249">
        <f t="shared" si="35"/>
        <v>0</v>
      </c>
      <c r="C306">
        <f t="shared" si="36"/>
        <v>0</v>
      </c>
      <c r="D306" s="419">
        <f t="shared" si="37"/>
        <v>0</v>
      </c>
      <c r="E306">
        <f>IF(A306=0,0,+VLOOKUP($A306,'1v -ostali'!$A$14:$R$517,E$3,FALSE))</f>
        <v>0</v>
      </c>
      <c r="G306">
        <f>+VLOOKUP($A306,'1v -ostali'!$A$14:$R$517,G$3,FALSE)</f>
        <v>0</v>
      </c>
      <c r="H306">
        <f>+VLOOKUP($A306,'1v -ostali'!$A$14:$R$517,H$3,FALSE)</f>
        <v>0</v>
      </c>
      <c r="I306">
        <f>+VLOOKUP($A306,'1v -ostali'!$A$14:R$517,I$3,FALSE)</f>
        <v>0</v>
      </c>
      <c r="J306">
        <f>+VLOOKUP($A306,'1v -ostali'!$A$14:R$517,J$3,FALSE)</f>
        <v>0</v>
      </c>
      <c r="K306">
        <f>+VLOOKUP($A306,'1v -ostali'!$A$14:R$517,K$3,FALSE)</f>
        <v>0</v>
      </c>
      <c r="L306" t="str">
        <f>+IF(K306&gt;0,VLOOKUP($A306,'1v -ostali'!$A$14:R$517,L$3,FALSE),"")</f>
        <v/>
      </c>
      <c r="M306" t="str">
        <f>+IF(K306&gt;0,VLOOKUP($A306,'1v -ostali'!$A$14:R$517,M$3,FALSE),"")</f>
        <v/>
      </c>
      <c r="N306">
        <f>+VLOOKUP($A306,'1v -ostali'!$A$14:R$517,K$3,FALSE)</f>
        <v>0</v>
      </c>
      <c r="O306">
        <f>IF(K306&gt;0,"",VLOOKUP($A306,'1v -ostali'!$A$14:R$517,O$3,FALSE))</f>
        <v>0</v>
      </c>
      <c r="P306">
        <f>IF(K306&gt;0,"",VLOOKUP($A306,'1v -ostali'!$A$14:R$517,P$3,FALSE))</f>
        <v>0</v>
      </c>
      <c r="T306" s="44">
        <f>VLOOKUP($A306,'1v -ostali'!$A$14:AD$517,T$3,FALSE)</f>
        <v>0</v>
      </c>
      <c r="U306" s="44">
        <f>VLOOKUP($A306,'1v -ostali'!$A$14:AD$517,U$3,FALSE)</f>
        <v>0</v>
      </c>
      <c r="V306" s="44">
        <f t="shared" si="38"/>
        <v>0</v>
      </c>
      <c r="W306" s="44">
        <f>VLOOKUP($A306,'1v -ostali'!$A$14:AD$517,W$3,FALSE)/12</f>
        <v>0</v>
      </c>
      <c r="X306" s="44">
        <f>VLOOKUP($A306,'1v -ostali'!$A$14:AD$517,X$3,FALSE)</f>
        <v>0</v>
      </c>
      <c r="Y306" s="44">
        <f>VLOOKUP($A306,'1v -ostali'!$A$14:AD$517,Y$3,FALSE)</f>
        <v>0</v>
      </c>
      <c r="Z306" s="44">
        <f>VLOOKUP($A306,'1v -ostali'!$A$14:AD$517,Z$3,FALSE)</f>
        <v>0</v>
      </c>
      <c r="AA306" s="44">
        <f t="shared" si="39"/>
        <v>0</v>
      </c>
      <c r="AB306" s="44">
        <f>VLOOKUP($A306,'1v -ostali'!$A$14:AD$517,AB$3,FALSE)/12</f>
        <v>0</v>
      </c>
      <c r="AC306" s="44">
        <f>VLOOKUP($A306,'1v -ostali'!$A$14:AD$517,AC$3,FALSE)</f>
        <v>0</v>
      </c>
      <c r="AD306" s="44">
        <f>VLOOKUP($A306,'1v -ostali'!$A$14:AD$517,AD$3,FALSE)</f>
        <v>0</v>
      </c>
      <c r="AE306" s="44">
        <f>VLOOKUP($A306,'1v -ostali'!$A$14:AD$517,AE$3,FALSE)</f>
        <v>0</v>
      </c>
      <c r="AF306" s="44">
        <f t="shared" si="40"/>
        <v>0</v>
      </c>
      <c r="AG306" s="44">
        <f>VLOOKUP($A306,'1v -ostali'!$A$14:AD$517,AG$3,FALSE)/12</f>
        <v>0</v>
      </c>
      <c r="AH306" s="44">
        <f>VLOOKUP($A306,'1v -ostali'!$A$14:AD$517,AH$3,FALSE)</f>
        <v>0</v>
      </c>
      <c r="AI306" s="44">
        <f t="shared" si="41"/>
        <v>0</v>
      </c>
      <c r="AJ306" s="44">
        <f t="shared" si="42"/>
        <v>0</v>
      </c>
      <c r="AK306" s="44">
        <f>+IFERROR(AI306*(100+'1v -ostali'!$C$6)/100,"")</f>
        <v>0</v>
      </c>
      <c r="AL306" s="44">
        <f>+IFERROR(AJ306*(100+'1v -ostali'!$C$6)/100,"")</f>
        <v>0</v>
      </c>
    </row>
    <row r="307" spans="1:38">
      <c r="A307">
        <f>+IF(MAX(A$5:A306)+1&lt;=A$1,A306+1,0)</f>
        <v>0</v>
      </c>
      <c r="B307" s="249">
        <f t="shared" si="35"/>
        <v>0</v>
      </c>
      <c r="C307">
        <f t="shared" si="36"/>
        <v>0</v>
      </c>
      <c r="D307" s="419">
        <f t="shared" si="37"/>
        <v>0</v>
      </c>
      <c r="E307">
        <f>IF(A307=0,0,+VLOOKUP($A307,'1v -ostali'!$A$14:$R$517,E$3,FALSE))</f>
        <v>0</v>
      </c>
      <c r="G307">
        <f>+VLOOKUP($A307,'1v -ostali'!$A$14:$R$517,G$3,FALSE)</f>
        <v>0</v>
      </c>
      <c r="H307">
        <f>+VLOOKUP($A307,'1v -ostali'!$A$14:$R$517,H$3,FALSE)</f>
        <v>0</v>
      </c>
      <c r="I307">
        <f>+VLOOKUP($A307,'1v -ostali'!$A$14:R$517,I$3,FALSE)</f>
        <v>0</v>
      </c>
      <c r="J307">
        <f>+VLOOKUP($A307,'1v -ostali'!$A$14:R$517,J$3,FALSE)</f>
        <v>0</v>
      </c>
      <c r="K307">
        <f>+VLOOKUP($A307,'1v -ostali'!$A$14:R$517,K$3,FALSE)</f>
        <v>0</v>
      </c>
      <c r="L307" t="str">
        <f>+IF(K307&gt;0,VLOOKUP($A307,'1v -ostali'!$A$14:R$517,L$3,FALSE),"")</f>
        <v/>
      </c>
      <c r="M307" t="str">
        <f>+IF(K307&gt;0,VLOOKUP($A307,'1v -ostali'!$A$14:R$517,M$3,FALSE),"")</f>
        <v/>
      </c>
      <c r="N307">
        <f>+VLOOKUP($A307,'1v -ostali'!$A$14:R$517,K$3,FALSE)</f>
        <v>0</v>
      </c>
      <c r="O307">
        <f>IF(K307&gt;0,"",VLOOKUP($A307,'1v -ostali'!$A$14:R$517,O$3,FALSE))</f>
        <v>0</v>
      </c>
      <c r="P307">
        <f>IF(K307&gt;0,"",VLOOKUP($A307,'1v -ostali'!$A$14:R$517,P$3,FALSE))</f>
        <v>0</v>
      </c>
      <c r="T307" s="44">
        <f>VLOOKUP($A307,'1v -ostali'!$A$14:AD$517,T$3,FALSE)</f>
        <v>0</v>
      </c>
      <c r="U307" s="44">
        <f>VLOOKUP($A307,'1v -ostali'!$A$14:AD$517,U$3,FALSE)</f>
        <v>0</v>
      </c>
      <c r="V307" s="44">
        <f t="shared" si="38"/>
        <v>0</v>
      </c>
      <c r="W307" s="44">
        <f>VLOOKUP($A307,'1v -ostali'!$A$14:AD$517,W$3,FALSE)/12</f>
        <v>0</v>
      </c>
      <c r="X307" s="44">
        <f>VLOOKUP($A307,'1v -ostali'!$A$14:AD$517,X$3,FALSE)</f>
        <v>0</v>
      </c>
      <c r="Y307" s="44">
        <f>VLOOKUP($A307,'1v -ostali'!$A$14:AD$517,Y$3,FALSE)</f>
        <v>0</v>
      </c>
      <c r="Z307" s="44">
        <f>VLOOKUP($A307,'1v -ostali'!$A$14:AD$517,Z$3,FALSE)</f>
        <v>0</v>
      </c>
      <c r="AA307" s="44">
        <f t="shared" si="39"/>
        <v>0</v>
      </c>
      <c r="AB307" s="44">
        <f>VLOOKUP($A307,'1v -ostali'!$A$14:AD$517,AB$3,FALSE)/12</f>
        <v>0</v>
      </c>
      <c r="AC307" s="44">
        <f>VLOOKUP($A307,'1v -ostali'!$A$14:AD$517,AC$3,FALSE)</f>
        <v>0</v>
      </c>
      <c r="AD307" s="44">
        <f>VLOOKUP($A307,'1v -ostali'!$A$14:AD$517,AD$3,FALSE)</f>
        <v>0</v>
      </c>
      <c r="AE307" s="44">
        <f>VLOOKUP($A307,'1v -ostali'!$A$14:AD$517,AE$3,FALSE)</f>
        <v>0</v>
      </c>
      <c r="AF307" s="44">
        <f t="shared" si="40"/>
        <v>0</v>
      </c>
      <c r="AG307" s="44">
        <f>VLOOKUP($A307,'1v -ostali'!$A$14:AD$517,AG$3,FALSE)/12</f>
        <v>0</v>
      </c>
      <c r="AH307" s="44">
        <f>VLOOKUP($A307,'1v -ostali'!$A$14:AD$517,AH$3,FALSE)</f>
        <v>0</v>
      </c>
      <c r="AI307" s="44">
        <f t="shared" si="41"/>
        <v>0</v>
      </c>
      <c r="AJ307" s="44">
        <f t="shared" si="42"/>
        <v>0</v>
      </c>
      <c r="AK307" s="44">
        <f>+IFERROR(AI307*(100+'1v -ostali'!$C$6)/100,"")</f>
        <v>0</v>
      </c>
      <c r="AL307" s="44">
        <f>+IFERROR(AJ307*(100+'1v -ostali'!$C$6)/100,"")</f>
        <v>0</v>
      </c>
    </row>
    <row r="308" spans="1:38">
      <c r="A308">
        <f>+IF(MAX(A$5:A307)+1&lt;=A$1,A307+1,0)</f>
        <v>0</v>
      </c>
      <c r="B308" s="249">
        <f t="shared" si="35"/>
        <v>0</v>
      </c>
      <c r="C308">
        <f t="shared" si="36"/>
        <v>0</v>
      </c>
      <c r="D308" s="419">
        <f t="shared" si="37"/>
        <v>0</v>
      </c>
      <c r="E308">
        <f>IF(A308=0,0,+VLOOKUP($A308,'1v -ostali'!$A$14:$R$517,E$3,FALSE))</f>
        <v>0</v>
      </c>
      <c r="G308">
        <f>+VLOOKUP($A308,'1v -ostali'!$A$14:$R$517,G$3,FALSE)</f>
        <v>0</v>
      </c>
      <c r="H308">
        <f>+VLOOKUP($A308,'1v -ostali'!$A$14:$R$517,H$3,FALSE)</f>
        <v>0</v>
      </c>
      <c r="I308">
        <f>+VLOOKUP($A308,'1v -ostali'!$A$14:R$517,I$3,FALSE)</f>
        <v>0</v>
      </c>
      <c r="J308">
        <f>+VLOOKUP($A308,'1v -ostali'!$A$14:R$517,J$3,FALSE)</f>
        <v>0</v>
      </c>
      <c r="K308">
        <f>+VLOOKUP($A308,'1v -ostali'!$A$14:R$517,K$3,FALSE)</f>
        <v>0</v>
      </c>
      <c r="L308" t="str">
        <f>+IF(K308&gt;0,VLOOKUP($A308,'1v -ostali'!$A$14:R$517,L$3,FALSE),"")</f>
        <v/>
      </c>
      <c r="M308" t="str">
        <f>+IF(K308&gt;0,VLOOKUP($A308,'1v -ostali'!$A$14:R$517,M$3,FALSE),"")</f>
        <v/>
      </c>
      <c r="N308">
        <f>+VLOOKUP($A308,'1v -ostali'!$A$14:R$517,K$3,FALSE)</f>
        <v>0</v>
      </c>
      <c r="O308">
        <f>IF(K308&gt;0,"",VLOOKUP($A308,'1v -ostali'!$A$14:R$517,O$3,FALSE))</f>
        <v>0</v>
      </c>
      <c r="P308">
        <f>IF(K308&gt;0,"",VLOOKUP($A308,'1v -ostali'!$A$14:R$517,P$3,FALSE))</f>
        <v>0</v>
      </c>
      <c r="T308" s="44">
        <f>VLOOKUP($A308,'1v -ostali'!$A$14:AD$517,T$3,FALSE)</f>
        <v>0</v>
      </c>
      <c r="U308" s="44">
        <f>VLOOKUP($A308,'1v -ostali'!$A$14:AD$517,U$3,FALSE)</f>
        <v>0</v>
      </c>
      <c r="V308" s="44">
        <f t="shared" si="38"/>
        <v>0</v>
      </c>
      <c r="W308" s="44">
        <f>VLOOKUP($A308,'1v -ostali'!$A$14:AD$517,W$3,FALSE)/12</f>
        <v>0</v>
      </c>
      <c r="X308" s="44">
        <f>VLOOKUP($A308,'1v -ostali'!$A$14:AD$517,X$3,FALSE)</f>
        <v>0</v>
      </c>
      <c r="Y308" s="44">
        <f>VLOOKUP($A308,'1v -ostali'!$A$14:AD$517,Y$3,FALSE)</f>
        <v>0</v>
      </c>
      <c r="Z308" s="44">
        <f>VLOOKUP($A308,'1v -ostali'!$A$14:AD$517,Z$3,FALSE)</f>
        <v>0</v>
      </c>
      <c r="AA308" s="44">
        <f t="shared" si="39"/>
        <v>0</v>
      </c>
      <c r="AB308" s="44">
        <f>VLOOKUP($A308,'1v -ostali'!$A$14:AD$517,AB$3,FALSE)/12</f>
        <v>0</v>
      </c>
      <c r="AC308" s="44">
        <f>VLOOKUP($A308,'1v -ostali'!$A$14:AD$517,AC$3,FALSE)</f>
        <v>0</v>
      </c>
      <c r="AD308" s="44">
        <f>VLOOKUP($A308,'1v -ostali'!$A$14:AD$517,AD$3,FALSE)</f>
        <v>0</v>
      </c>
      <c r="AE308" s="44">
        <f>VLOOKUP($A308,'1v -ostali'!$A$14:AD$517,AE$3,FALSE)</f>
        <v>0</v>
      </c>
      <c r="AF308" s="44">
        <f t="shared" si="40"/>
        <v>0</v>
      </c>
      <c r="AG308" s="44">
        <f>VLOOKUP($A308,'1v -ostali'!$A$14:AD$517,AG$3,FALSE)/12</f>
        <v>0</v>
      </c>
      <c r="AH308" s="44">
        <f>VLOOKUP($A308,'1v -ostali'!$A$14:AD$517,AH$3,FALSE)</f>
        <v>0</v>
      </c>
      <c r="AI308" s="44">
        <f t="shared" si="41"/>
        <v>0</v>
      </c>
      <c r="AJ308" s="44">
        <f t="shared" si="42"/>
        <v>0</v>
      </c>
      <c r="AK308" s="44">
        <f>+IFERROR(AI308*(100+'1v -ostali'!$C$6)/100,"")</f>
        <v>0</v>
      </c>
      <c r="AL308" s="44">
        <f>+IFERROR(AJ308*(100+'1v -ostali'!$C$6)/100,"")</f>
        <v>0</v>
      </c>
    </row>
    <row r="309" spans="1:38">
      <c r="A309">
        <f>+IF(MAX(A$5:A308)+1&lt;=A$1,A308+1,0)</f>
        <v>0</v>
      </c>
      <c r="B309" s="249">
        <f t="shared" si="35"/>
        <v>0</v>
      </c>
      <c r="C309">
        <f t="shared" si="36"/>
        <v>0</v>
      </c>
      <c r="D309" s="419">
        <f t="shared" si="37"/>
        <v>0</v>
      </c>
      <c r="E309">
        <f>IF(A309=0,0,+VLOOKUP($A309,'1v -ostali'!$A$14:$R$517,E$3,FALSE))</f>
        <v>0</v>
      </c>
      <c r="G309">
        <f>+VLOOKUP($A309,'1v -ostali'!$A$14:$R$517,G$3,FALSE)</f>
        <v>0</v>
      </c>
      <c r="H309">
        <f>+VLOOKUP($A309,'1v -ostali'!$A$14:$R$517,H$3,FALSE)</f>
        <v>0</v>
      </c>
      <c r="I309">
        <f>+VLOOKUP($A309,'1v -ostali'!$A$14:R$517,I$3,FALSE)</f>
        <v>0</v>
      </c>
      <c r="J309">
        <f>+VLOOKUP($A309,'1v -ostali'!$A$14:R$517,J$3,FALSE)</f>
        <v>0</v>
      </c>
      <c r="K309">
        <f>+VLOOKUP($A309,'1v -ostali'!$A$14:R$517,K$3,FALSE)</f>
        <v>0</v>
      </c>
      <c r="L309" t="str">
        <f>+IF(K309&gt;0,VLOOKUP($A309,'1v -ostali'!$A$14:R$517,L$3,FALSE),"")</f>
        <v/>
      </c>
      <c r="M309" t="str">
        <f>+IF(K309&gt;0,VLOOKUP($A309,'1v -ostali'!$A$14:R$517,M$3,FALSE),"")</f>
        <v/>
      </c>
      <c r="N309">
        <f>+VLOOKUP($A309,'1v -ostali'!$A$14:R$517,K$3,FALSE)</f>
        <v>0</v>
      </c>
      <c r="O309">
        <f>IF(K309&gt;0,"",VLOOKUP($A309,'1v -ostali'!$A$14:R$517,O$3,FALSE))</f>
        <v>0</v>
      </c>
      <c r="P309">
        <f>IF(K309&gt;0,"",VLOOKUP($A309,'1v -ostali'!$A$14:R$517,P$3,FALSE))</f>
        <v>0</v>
      </c>
      <c r="T309" s="44">
        <f>VLOOKUP($A309,'1v -ostali'!$A$14:AD$517,T$3,FALSE)</f>
        <v>0</v>
      </c>
      <c r="U309" s="44">
        <f>VLOOKUP($A309,'1v -ostali'!$A$14:AD$517,U$3,FALSE)</f>
        <v>0</v>
      </c>
      <c r="V309" s="44">
        <f t="shared" si="38"/>
        <v>0</v>
      </c>
      <c r="W309" s="44">
        <f>VLOOKUP($A309,'1v -ostali'!$A$14:AD$517,W$3,FALSE)/12</f>
        <v>0</v>
      </c>
      <c r="X309" s="44">
        <f>VLOOKUP($A309,'1v -ostali'!$A$14:AD$517,X$3,FALSE)</f>
        <v>0</v>
      </c>
      <c r="Y309" s="44">
        <f>VLOOKUP($A309,'1v -ostali'!$A$14:AD$517,Y$3,FALSE)</f>
        <v>0</v>
      </c>
      <c r="Z309" s="44">
        <f>VLOOKUP($A309,'1v -ostali'!$A$14:AD$517,Z$3,FALSE)</f>
        <v>0</v>
      </c>
      <c r="AA309" s="44">
        <f t="shared" si="39"/>
        <v>0</v>
      </c>
      <c r="AB309" s="44">
        <f>VLOOKUP($A309,'1v -ostali'!$A$14:AD$517,AB$3,FALSE)/12</f>
        <v>0</v>
      </c>
      <c r="AC309" s="44">
        <f>VLOOKUP($A309,'1v -ostali'!$A$14:AD$517,AC$3,FALSE)</f>
        <v>0</v>
      </c>
      <c r="AD309" s="44">
        <f>VLOOKUP($A309,'1v -ostali'!$A$14:AD$517,AD$3,FALSE)</f>
        <v>0</v>
      </c>
      <c r="AE309" s="44">
        <f>VLOOKUP($A309,'1v -ostali'!$A$14:AD$517,AE$3,FALSE)</f>
        <v>0</v>
      </c>
      <c r="AF309" s="44">
        <f t="shared" si="40"/>
        <v>0</v>
      </c>
      <c r="AG309" s="44">
        <f>VLOOKUP($A309,'1v -ostali'!$A$14:AD$517,AG$3,FALSE)/12</f>
        <v>0</v>
      </c>
      <c r="AH309" s="44">
        <f>VLOOKUP($A309,'1v -ostali'!$A$14:AD$517,AH$3,FALSE)</f>
        <v>0</v>
      </c>
      <c r="AI309" s="44">
        <f t="shared" si="41"/>
        <v>0</v>
      </c>
      <c r="AJ309" s="44">
        <f t="shared" si="42"/>
        <v>0</v>
      </c>
      <c r="AK309" s="44">
        <f>+IFERROR(AI309*(100+'1v -ostali'!$C$6)/100,"")</f>
        <v>0</v>
      </c>
      <c r="AL309" s="44">
        <f>+IFERROR(AJ309*(100+'1v -ostali'!$C$6)/100,"")</f>
        <v>0</v>
      </c>
    </row>
    <row r="310" spans="1:38">
      <c r="A310">
        <f>+IF(MAX(A$5:A309)+1&lt;=A$1,A309+1,0)</f>
        <v>0</v>
      </c>
      <c r="B310" s="249">
        <f t="shared" si="35"/>
        <v>0</v>
      </c>
      <c r="C310">
        <f t="shared" si="36"/>
        <v>0</v>
      </c>
      <c r="D310" s="419">
        <f t="shared" si="37"/>
        <v>0</v>
      </c>
      <c r="E310">
        <f>IF(A310=0,0,+VLOOKUP($A310,'1v -ostali'!$A$14:$R$517,E$3,FALSE))</f>
        <v>0</v>
      </c>
      <c r="G310">
        <f>+VLOOKUP($A310,'1v -ostali'!$A$14:$R$517,G$3,FALSE)</f>
        <v>0</v>
      </c>
      <c r="H310">
        <f>+VLOOKUP($A310,'1v -ostali'!$A$14:$R$517,H$3,FALSE)</f>
        <v>0</v>
      </c>
      <c r="I310">
        <f>+VLOOKUP($A310,'1v -ostali'!$A$14:R$517,I$3,FALSE)</f>
        <v>0</v>
      </c>
      <c r="J310">
        <f>+VLOOKUP($A310,'1v -ostali'!$A$14:R$517,J$3,FALSE)</f>
        <v>0</v>
      </c>
      <c r="K310">
        <f>+VLOOKUP($A310,'1v -ostali'!$A$14:R$517,K$3,FALSE)</f>
        <v>0</v>
      </c>
      <c r="L310" t="str">
        <f>+IF(K310&gt;0,VLOOKUP($A310,'1v -ostali'!$A$14:R$517,L$3,FALSE),"")</f>
        <v/>
      </c>
      <c r="M310" t="str">
        <f>+IF(K310&gt;0,VLOOKUP($A310,'1v -ostali'!$A$14:R$517,M$3,FALSE),"")</f>
        <v/>
      </c>
      <c r="N310">
        <f>+VLOOKUP($A310,'1v -ostali'!$A$14:R$517,K$3,FALSE)</f>
        <v>0</v>
      </c>
      <c r="O310">
        <f>IF(K310&gt;0,"",VLOOKUP($A310,'1v -ostali'!$A$14:R$517,O$3,FALSE))</f>
        <v>0</v>
      </c>
      <c r="P310">
        <f>IF(K310&gt;0,"",VLOOKUP($A310,'1v -ostali'!$A$14:R$517,P$3,FALSE))</f>
        <v>0</v>
      </c>
      <c r="T310" s="44">
        <f>VLOOKUP($A310,'1v -ostali'!$A$14:AD$517,T$3,FALSE)</f>
        <v>0</v>
      </c>
      <c r="U310" s="44">
        <f>VLOOKUP($A310,'1v -ostali'!$A$14:AD$517,U$3,FALSE)</f>
        <v>0</v>
      </c>
      <c r="V310" s="44">
        <f t="shared" si="38"/>
        <v>0</v>
      </c>
      <c r="W310" s="44">
        <f>VLOOKUP($A310,'1v -ostali'!$A$14:AD$517,W$3,FALSE)/12</f>
        <v>0</v>
      </c>
      <c r="X310" s="44">
        <f>VLOOKUP($A310,'1v -ostali'!$A$14:AD$517,X$3,FALSE)</f>
        <v>0</v>
      </c>
      <c r="Y310" s="44">
        <f>VLOOKUP($A310,'1v -ostali'!$A$14:AD$517,Y$3,FALSE)</f>
        <v>0</v>
      </c>
      <c r="Z310" s="44">
        <f>VLOOKUP($A310,'1v -ostali'!$A$14:AD$517,Z$3,FALSE)</f>
        <v>0</v>
      </c>
      <c r="AA310" s="44">
        <f t="shared" si="39"/>
        <v>0</v>
      </c>
      <c r="AB310" s="44">
        <f>VLOOKUP($A310,'1v -ostali'!$A$14:AD$517,AB$3,FALSE)/12</f>
        <v>0</v>
      </c>
      <c r="AC310" s="44">
        <f>VLOOKUP($A310,'1v -ostali'!$A$14:AD$517,AC$3,FALSE)</f>
        <v>0</v>
      </c>
      <c r="AD310" s="44">
        <f>VLOOKUP($A310,'1v -ostali'!$A$14:AD$517,AD$3,FALSE)</f>
        <v>0</v>
      </c>
      <c r="AE310" s="44">
        <f>VLOOKUP($A310,'1v -ostali'!$A$14:AD$517,AE$3,FALSE)</f>
        <v>0</v>
      </c>
      <c r="AF310" s="44">
        <f t="shared" si="40"/>
        <v>0</v>
      </c>
      <c r="AG310" s="44">
        <f>VLOOKUP($A310,'1v -ostali'!$A$14:AD$517,AG$3,FALSE)/12</f>
        <v>0</v>
      </c>
      <c r="AH310" s="44">
        <f>VLOOKUP($A310,'1v -ostali'!$A$14:AD$517,AH$3,FALSE)</f>
        <v>0</v>
      </c>
      <c r="AI310" s="44">
        <f t="shared" si="41"/>
        <v>0</v>
      </c>
      <c r="AJ310" s="44">
        <f t="shared" si="42"/>
        <v>0</v>
      </c>
      <c r="AK310" s="44">
        <f>+IFERROR(AI310*(100+'1v -ostali'!$C$6)/100,"")</f>
        <v>0</v>
      </c>
      <c r="AL310" s="44">
        <f>+IFERROR(AJ310*(100+'1v -ostali'!$C$6)/100,"")</f>
        <v>0</v>
      </c>
    </row>
    <row r="311" spans="1:38">
      <c r="A311">
        <f>+IF(MAX(A$5:A310)+1&lt;=A$1,A310+1,0)</f>
        <v>0</v>
      </c>
      <c r="B311" s="249">
        <f t="shared" si="35"/>
        <v>0</v>
      </c>
      <c r="C311">
        <f t="shared" si="36"/>
        <v>0</v>
      </c>
      <c r="D311" s="419">
        <f t="shared" si="37"/>
        <v>0</v>
      </c>
      <c r="E311">
        <f>IF(A311=0,0,+VLOOKUP($A311,'1v -ostali'!$A$14:$R$517,E$3,FALSE))</f>
        <v>0</v>
      </c>
      <c r="G311">
        <f>+VLOOKUP($A311,'1v -ostali'!$A$14:$R$517,G$3,FALSE)</f>
        <v>0</v>
      </c>
      <c r="H311">
        <f>+VLOOKUP($A311,'1v -ostali'!$A$14:$R$517,H$3,FALSE)</f>
        <v>0</v>
      </c>
      <c r="I311">
        <f>+VLOOKUP($A311,'1v -ostali'!$A$14:R$517,I$3,FALSE)</f>
        <v>0</v>
      </c>
      <c r="J311">
        <f>+VLOOKUP($A311,'1v -ostali'!$A$14:R$517,J$3,FALSE)</f>
        <v>0</v>
      </c>
      <c r="K311">
        <f>+VLOOKUP($A311,'1v -ostali'!$A$14:R$517,K$3,FALSE)</f>
        <v>0</v>
      </c>
      <c r="L311" t="str">
        <f>+IF(K311&gt;0,VLOOKUP($A311,'1v -ostali'!$A$14:R$517,L$3,FALSE),"")</f>
        <v/>
      </c>
      <c r="M311" t="str">
        <f>+IF(K311&gt;0,VLOOKUP($A311,'1v -ostali'!$A$14:R$517,M$3,FALSE),"")</f>
        <v/>
      </c>
      <c r="N311">
        <f>+VLOOKUP($A311,'1v -ostali'!$A$14:R$517,K$3,FALSE)</f>
        <v>0</v>
      </c>
      <c r="O311">
        <f>IF(K311&gt;0,"",VLOOKUP($A311,'1v -ostali'!$A$14:R$517,O$3,FALSE))</f>
        <v>0</v>
      </c>
      <c r="P311">
        <f>IF(K311&gt;0,"",VLOOKUP($A311,'1v -ostali'!$A$14:R$517,P$3,FALSE))</f>
        <v>0</v>
      </c>
      <c r="T311" s="44">
        <f>VLOOKUP($A311,'1v -ostali'!$A$14:AD$517,T$3,FALSE)</f>
        <v>0</v>
      </c>
      <c r="U311" s="44">
        <f>VLOOKUP($A311,'1v -ostali'!$A$14:AD$517,U$3,FALSE)</f>
        <v>0</v>
      </c>
      <c r="V311" s="44">
        <f t="shared" si="38"/>
        <v>0</v>
      </c>
      <c r="W311" s="44">
        <f>VLOOKUP($A311,'1v -ostali'!$A$14:AD$517,W$3,FALSE)/12</f>
        <v>0</v>
      </c>
      <c r="X311" s="44">
        <f>VLOOKUP($A311,'1v -ostali'!$A$14:AD$517,X$3,FALSE)</f>
        <v>0</v>
      </c>
      <c r="Y311" s="44">
        <f>VLOOKUP($A311,'1v -ostali'!$A$14:AD$517,Y$3,FALSE)</f>
        <v>0</v>
      </c>
      <c r="Z311" s="44">
        <f>VLOOKUP($A311,'1v -ostali'!$A$14:AD$517,Z$3,FALSE)</f>
        <v>0</v>
      </c>
      <c r="AA311" s="44">
        <f t="shared" si="39"/>
        <v>0</v>
      </c>
      <c r="AB311" s="44">
        <f>VLOOKUP($A311,'1v -ostali'!$A$14:AD$517,AB$3,FALSE)/12</f>
        <v>0</v>
      </c>
      <c r="AC311" s="44">
        <f>VLOOKUP($A311,'1v -ostali'!$A$14:AD$517,AC$3,FALSE)</f>
        <v>0</v>
      </c>
      <c r="AD311" s="44">
        <f>VLOOKUP($A311,'1v -ostali'!$A$14:AD$517,AD$3,FALSE)</f>
        <v>0</v>
      </c>
      <c r="AE311" s="44">
        <f>VLOOKUP($A311,'1v -ostali'!$A$14:AD$517,AE$3,FALSE)</f>
        <v>0</v>
      </c>
      <c r="AF311" s="44">
        <f t="shared" si="40"/>
        <v>0</v>
      </c>
      <c r="AG311" s="44">
        <f>VLOOKUP($A311,'1v -ostali'!$A$14:AD$517,AG$3,FALSE)/12</f>
        <v>0</v>
      </c>
      <c r="AH311" s="44">
        <f>VLOOKUP($A311,'1v -ostali'!$A$14:AD$517,AH$3,FALSE)</f>
        <v>0</v>
      </c>
      <c r="AI311" s="44">
        <f t="shared" si="41"/>
        <v>0</v>
      </c>
      <c r="AJ311" s="44">
        <f t="shared" si="42"/>
        <v>0</v>
      </c>
      <c r="AK311" s="44">
        <f>+IFERROR(AI311*(100+'1v -ostali'!$C$6)/100,"")</f>
        <v>0</v>
      </c>
      <c r="AL311" s="44">
        <f>+IFERROR(AJ311*(100+'1v -ostali'!$C$6)/100,"")</f>
        <v>0</v>
      </c>
    </row>
    <row r="312" spans="1:38">
      <c r="A312">
        <f>+IF(MAX(A$5:A311)+1&lt;=A$1,A311+1,0)</f>
        <v>0</v>
      </c>
      <c r="B312" s="249">
        <f t="shared" si="35"/>
        <v>0</v>
      </c>
      <c r="C312">
        <f t="shared" si="36"/>
        <v>0</v>
      </c>
      <c r="D312" s="419">
        <f t="shared" si="37"/>
        <v>0</v>
      </c>
      <c r="E312">
        <f>IF(A312=0,0,+VLOOKUP($A312,'1v -ostali'!$A$14:$R$517,E$3,FALSE))</f>
        <v>0</v>
      </c>
      <c r="G312">
        <f>+VLOOKUP($A312,'1v -ostali'!$A$14:$R$517,G$3,FALSE)</f>
        <v>0</v>
      </c>
      <c r="H312">
        <f>+VLOOKUP($A312,'1v -ostali'!$A$14:$R$517,H$3,FALSE)</f>
        <v>0</v>
      </c>
      <c r="I312">
        <f>+VLOOKUP($A312,'1v -ostali'!$A$14:R$517,I$3,FALSE)</f>
        <v>0</v>
      </c>
      <c r="J312">
        <f>+VLOOKUP($A312,'1v -ostali'!$A$14:R$517,J$3,FALSE)</f>
        <v>0</v>
      </c>
      <c r="K312">
        <f>+VLOOKUP($A312,'1v -ostali'!$A$14:R$517,K$3,FALSE)</f>
        <v>0</v>
      </c>
      <c r="L312" t="str">
        <f>+IF(K312&gt;0,VLOOKUP($A312,'1v -ostali'!$A$14:R$517,L$3,FALSE),"")</f>
        <v/>
      </c>
      <c r="M312" t="str">
        <f>+IF(K312&gt;0,VLOOKUP($A312,'1v -ostali'!$A$14:R$517,M$3,FALSE),"")</f>
        <v/>
      </c>
      <c r="N312">
        <f>+VLOOKUP($A312,'1v -ostali'!$A$14:R$517,K$3,FALSE)</f>
        <v>0</v>
      </c>
      <c r="O312">
        <f>IF(K312&gt;0,"",VLOOKUP($A312,'1v -ostali'!$A$14:R$517,O$3,FALSE))</f>
        <v>0</v>
      </c>
      <c r="P312">
        <f>IF(K312&gt;0,"",VLOOKUP($A312,'1v -ostali'!$A$14:R$517,P$3,FALSE))</f>
        <v>0</v>
      </c>
      <c r="T312" s="44">
        <f>VLOOKUP($A312,'1v -ostali'!$A$14:AD$517,T$3,FALSE)</f>
        <v>0</v>
      </c>
      <c r="U312" s="44">
        <f>VLOOKUP($A312,'1v -ostali'!$A$14:AD$517,U$3,FALSE)</f>
        <v>0</v>
      </c>
      <c r="V312" s="44">
        <f t="shared" si="38"/>
        <v>0</v>
      </c>
      <c r="W312" s="44">
        <f>VLOOKUP($A312,'1v -ostali'!$A$14:AD$517,W$3,FALSE)/12</f>
        <v>0</v>
      </c>
      <c r="X312" s="44">
        <f>VLOOKUP($A312,'1v -ostali'!$A$14:AD$517,X$3,FALSE)</f>
        <v>0</v>
      </c>
      <c r="Y312" s="44">
        <f>VLOOKUP($A312,'1v -ostali'!$A$14:AD$517,Y$3,FALSE)</f>
        <v>0</v>
      </c>
      <c r="Z312" s="44">
        <f>VLOOKUP($A312,'1v -ostali'!$A$14:AD$517,Z$3,FALSE)</f>
        <v>0</v>
      </c>
      <c r="AA312" s="44">
        <f t="shared" si="39"/>
        <v>0</v>
      </c>
      <c r="AB312" s="44">
        <f>VLOOKUP($A312,'1v -ostali'!$A$14:AD$517,AB$3,FALSE)/12</f>
        <v>0</v>
      </c>
      <c r="AC312" s="44">
        <f>VLOOKUP($A312,'1v -ostali'!$A$14:AD$517,AC$3,FALSE)</f>
        <v>0</v>
      </c>
      <c r="AD312" s="44">
        <f>VLOOKUP($A312,'1v -ostali'!$A$14:AD$517,AD$3,FALSE)</f>
        <v>0</v>
      </c>
      <c r="AE312" s="44">
        <f>VLOOKUP($A312,'1v -ostali'!$A$14:AD$517,AE$3,FALSE)</f>
        <v>0</v>
      </c>
      <c r="AF312" s="44">
        <f t="shared" si="40"/>
        <v>0</v>
      </c>
      <c r="AG312" s="44">
        <f>VLOOKUP($A312,'1v -ostali'!$A$14:AD$517,AG$3,FALSE)/12</f>
        <v>0</v>
      </c>
      <c r="AH312" s="44">
        <f>VLOOKUP($A312,'1v -ostali'!$A$14:AD$517,AH$3,FALSE)</f>
        <v>0</v>
      </c>
      <c r="AI312" s="44">
        <f t="shared" si="41"/>
        <v>0</v>
      </c>
      <c r="AJ312" s="44">
        <f t="shared" si="42"/>
        <v>0</v>
      </c>
      <c r="AK312" s="44">
        <f>+IFERROR(AI312*(100+'1v -ostali'!$C$6)/100,"")</f>
        <v>0</v>
      </c>
      <c r="AL312" s="44">
        <f>+IFERROR(AJ312*(100+'1v -ostali'!$C$6)/100,"")</f>
        <v>0</v>
      </c>
    </row>
    <row r="313" spans="1:38">
      <c r="A313">
        <f>+IF(MAX(A$5:A312)+1&lt;=A$1,A312+1,0)</f>
        <v>0</v>
      </c>
      <c r="B313" s="249">
        <f t="shared" si="35"/>
        <v>0</v>
      </c>
      <c r="C313">
        <f t="shared" si="36"/>
        <v>0</v>
      </c>
      <c r="D313" s="419">
        <f t="shared" si="37"/>
        <v>0</v>
      </c>
      <c r="E313">
        <f>IF(A313=0,0,+VLOOKUP($A313,'1v -ostali'!$A$14:$R$517,E$3,FALSE))</f>
        <v>0</v>
      </c>
      <c r="G313">
        <f>+VLOOKUP($A313,'1v -ostali'!$A$14:$R$517,G$3,FALSE)</f>
        <v>0</v>
      </c>
      <c r="H313">
        <f>+VLOOKUP($A313,'1v -ostali'!$A$14:$R$517,H$3,FALSE)</f>
        <v>0</v>
      </c>
      <c r="I313">
        <f>+VLOOKUP($A313,'1v -ostali'!$A$14:R$517,I$3,FALSE)</f>
        <v>0</v>
      </c>
      <c r="J313">
        <f>+VLOOKUP($A313,'1v -ostali'!$A$14:R$517,J$3,FALSE)</f>
        <v>0</v>
      </c>
      <c r="K313">
        <f>+VLOOKUP($A313,'1v -ostali'!$A$14:R$517,K$3,FALSE)</f>
        <v>0</v>
      </c>
      <c r="L313" t="str">
        <f>+IF(K313&gt;0,VLOOKUP($A313,'1v -ostali'!$A$14:R$517,L$3,FALSE),"")</f>
        <v/>
      </c>
      <c r="M313" t="str">
        <f>+IF(K313&gt;0,VLOOKUP($A313,'1v -ostali'!$A$14:R$517,M$3,FALSE),"")</f>
        <v/>
      </c>
      <c r="N313">
        <f>+VLOOKUP($A313,'1v -ostali'!$A$14:R$517,K$3,FALSE)</f>
        <v>0</v>
      </c>
      <c r="O313">
        <f>IF(K313&gt;0,"",VLOOKUP($A313,'1v -ostali'!$A$14:R$517,O$3,FALSE))</f>
        <v>0</v>
      </c>
      <c r="P313">
        <f>IF(K313&gt;0,"",VLOOKUP($A313,'1v -ostali'!$A$14:R$517,P$3,FALSE))</f>
        <v>0</v>
      </c>
      <c r="T313" s="44">
        <f>VLOOKUP($A313,'1v -ostali'!$A$14:AD$517,T$3,FALSE)</f>
        <v>0</v>
      </c>
      <c r="U313" s="44">
        <f>VLOOKUP($A313,'1v -ostali'!$A$14:AD$517,U$3,FALSE)</f>
        <v>0</v>
      </c>
      <c r="V313" s="44">
        <f t="shared" si="38"/>
        <v>0</v>
      </c>
      <c r="W313" s="44">
        <f>VLOOKUP($A313,'1v -ostali'!$A$14:AD$517,W$3,FALSE)/12</f>
        <v>0</v>
      </c>
      <c r="X313" s="44">
        <f>VLOOKUP($A313,'1v -ostali'!$A$14:AD$517,X$3,FALSE)</f>
        <v>0</v>
      </c>
      <c r="Y313" s="44">
        <f>VLOOKUP($A313,'1v -ostali'!$A$14:AD$517,Y$3,FALSE)</f>
        <v>0</v>
      </c>
      <c r="Z313" s="44">
        <f>VLOOKUP($A313,'1v -ostali'!$A$14:AD$517,Z$3,FALSE)</f>
        <v>0</v>
      </c>
      <c r="AA313" s="44">
        <f t="shared" si="39"/>
        <v>0</v>
      </c>
      <c r="AB313" s="44">
        <f>VLOOKUP($A313,'1v -ostali'!$A$14:AD$517,AB$3,FALSE)/12</f>
        <v>0</v>
      </c>
      <c r="AC313" s="44">
        <f>VLOOKUP($A313,'1v -ostali'!$A$14:AD$517,AC$3,FALSE)</f>
        <v>0</v>
      </c>
      <c r="AD313" s="44">
        <f>VLOOKUP($A313,'1v -ostali'!$A$14:AD$517,AD$3,FALSE)</f>
        <v>0</v>
      </c>
      <c r="AE313" s="44">
        <f>VLOOKUP($A313,'1v -ostali'!$A$14:AD$517,AE$3,FALSE)</f>
        <v>0</v>
      </c>
      <c r="AF313" s="44">
        <f t="shared" si="40"/>
        <v>0</v>
      </c>
      <c r="AG313" s="44">
        <f>VLOOKUP($A313,'1v -ostali'!$A$14:AD$517,AG$3,FALSE)/12</f>
        <v>0</v>
      </c>
      <c r="AH313" s="44">
        <f>VLOOKUP($A313,'1v -ostali'!$A$14:AD$517,AH$3,FALSE)</f>
        <v>0</v>
      </c>
      <c r="AI313" s="44">
        <f t="shared" si="41"/>
        <v>0</v>
      </c>
      <c r="AJ313" s="44">
        <f t="shared" si="42"/>
        <v>0</v>
      </c>
      <c r="AK313" s="44">
        <f>+IFERROR(AI313*(100+'1v -ostali'!$C$6)/100,"")</f>
        <v>0</v>
      </c>
      <c r="AL313" s="44">
        <f>+IFERROR(AJ313*(100+'1v -ostali'!$C$6)/100,"")</f>
        <v>0</v>
      </c>
    </row>
    <row r="314" spans="1:38">
      <c r="A314">
        <f>+IF(MAX(A$5:A313)+1&lt;=A$1,A313+1,0)</f>
        <v>0</v>
      </c>
      <c r="B314" s="249">
        <f t="shared" si="35"/>
        <v>0</v>
      </c>
      <c r="C314">
        <f t="shared" si="36"/>
        <v>0</v>
      </c>
      <c r="D314" s="419">
        <f t="shared" si="37"/>
        <v>0</v>
      </c>
      <c r="E314">
        <f>IF(A314=0,0,+VLOOKUP($A314,'1v -ostali'!$A$14:$R$517,E$3,FALSE))</f>
        <v>0</v>
      </c>
      <c r="G314">
        <f>+VLOOKUP($A314,'1v -ostali'!$A$14:$R$517,G$3,FALSE)</f>
        <v>0</v>
      </c>
      <c r="H314">
        <f>+VLOOKUP($A314,'1v -ostali'!$A$14:$R$517,H$3,FALSE)</f>
        <v>0</v>
      </c>
      <c r="I314">
        <f>+VLOOKUP($A314,'1v -ostali'!$A$14:R$517,I$3,FALSE)</f>
        <v>0</v>
      </c>
      <c r="J314">
        <f>+VLOOKUP($A314,'1v -ostali'!$A$14:R$517,J$3,FALSE)</f>
        <v>0</v>
      </c>
      <c r="K314">
        <f>+VLOOKUP($A314,'1v -ostali'!$A$14:R$517,K$3,FALSE)</f>
        <v>0</v>
      </c>
      <c r="L314" t="str">
        <f>+IF(K314&gt;0,VLOOKUP($A314,'1v -ostali'!$A$14:R$517,L$3,FALSE),"")</f>
        <v/>
      </c>
      <c r="M314" t="str">
        <f>+IF(K314&gt;0,VLOOKUP($A314,'1v -ostali'!$A$14:R$517,M$3,FALSE),"")</f>
        <v/>
      </c>
      <c r="N314">
        <f>+VLOOKUP($A314,'1v -ostali'!$A$14:R$517,K$3,FALSE)</f>
        <v>0</v>
      </c>
      <c r="O314">
        <f>IF(K314&gt;0,"",VLOOKUP($A314,'1v -ostali'!$A$14:R$517,O$3,FALSE))</f>
        <v>0</v>
      </c>
      <c r="P314">
        <f>IF(K314&gt;0,"",VLOOKUP($A314,'1v -ostali'!$A$14:R$517,P$3,FALSE))</f>
        <v>0</v>
      </c>
      <c r="T314" s="44">
        <f>VLOOKUP($A314,'1v -ostali'!$A$14:AD$517,T$3,FALSE)</f>
        <v>0</v>
      </c>
      <c r="U314" s="44">
        <f>VLOOKUP($A314,'1v -ostali'!$A$14:AD$517,U$3,FALSE)</f>
        <v>0</v>
      </c>
      <c r="V314" s="44">
        <f t="shared" si="38"/>
        <v>0</v>
      </c>
      <c r="W314" s="44">
        <f>VLOOKUP($A314,'1v -ostali'!$A$14:AD$517,W$3,FALSE)/12</f>
        <v>0</v>
      </c>
      <c r="X314" s="44">
        <f>VLOOKUP($A314,'1v -ostali'!$A$14:AD$517,X$3,FALSE)</f>
        <v>0</v>
      </c>
      <c r="Y314" s="44">
        <f>VLOOKUP($A314,'1v -ostali'!$A$14:AD$517,Y$3,FALSE)</f>
        <v>0</v>
      </c>
      <c r="Z314" s="44">
        <f>VLOOKUP($A314,'1v -ostali'!$A$14:AD$517,Z$3,FALSE)</f>
        <v>0</v>
      </c>
      <c r="AA314" s="44">
        <f t="shared" si="39"/>
        <v>0</v>
      </c>
      <c r="AB314" s="44">
        <f>VLOOKUP($A314,'1v -ostali'!$A$14:AD$517,AB$3,FALSE)/12</f>
        <v>0</v>
      </c>
      <c r="AC314" s="44">
        <f>VLOOKUP($A314,'1v -ostali'!$A$14:AD$517,AC$3,FALSE)</f>
        <v>0</v>
      </c>
      <c r="AD314" s="44">
        <f>VLOOKUP($A314,'1v -ostali'!$A$14:AD$517,AD$3,FALSE)</f>
        <v>0</v>
      </c>
      <c r="AE314" s="44">
        <f>VLOOKUP($A314,'1v -ostali'!$A$14:AD$517,AE$3,FALSE)</f>
        <v>0</v>
      </c>
      <c r="AF314" s="44">
        <f t="shared" si="40"/>
        <v>0</v>
      </c>
      <c r="AG314" s="44">
        <f>VLOOKUP($A314,'1v -ostali'!$A$14:AD$517,AG$3,FALSE)/12</f>
        <v>0</v>
      </c>
      <c r="AH314" s="44">
        <f>VLOOKUP($A314,'1v -ostali'!$A$14:AD$517,AH$3,FALSE)</f>
        <v>0</v>
      </c>
      <c r="AI314" s="44">
        <f t="shared" si="41"/>
        <v>0</v>
      </c>
      <c r="AJ314" s="44">
        <f t="shared" si="42"/>
        <v>0</v>
      </c>
      <c r="AK314" s="44">
        <f>+IFERROR(AI314*(100+'1v -ostali'!$C$6)/100,"")</f>
        <v>0</v>
      </c>
      <c r="AL314" s="44">
        <f>+IFERROR(AJ314*(100+'1v -ostali'!$C$6)/100,"")</f>
        <v>0</v>
      </c>
    </row>
    <row r="315" spans="1:38">
      <c r="A315">
        <f>+IF(MAX(A$5:A314)+1&lt;=A$1,A314+1,0)</f>
        <v>0</v>
      </c>
      <c r="B315" s="249">
        <f t="shared" si="35"/>
        <v>0</v>
      </c>
      <c r="C315">
        <f t="shared" si="36"/>
        <v>0</v>
      </c>
      <c r="D315" s="419">
        <f t="shared" si="37"/>
        <v>0</v>
      </c>
      <c r="E315">
        <f>IF(A315=0,0,+VLOOKUP($A315,'1v -ostali'!$A$14:$R$517,E$3,FALSE))</f>
        <v>0</v>
      </c>
      <c r="G315">
        <f>+VLOOKUP($A315,'1v -ostali'!$A$14:$R$517,G$3,FALSE)</f>
        <v>0</v>
      </c>
      <c r="H315">
        <f>+VLOOKUP($A315,'1v -ostali'!$A$14:$R$517,H$3,FALSE)</f>
        <v>0</v>
      </c>
      <c r="I315">
        <f>+VLOOKUP($A315,'1v -ostali'!$A$14:R$517,I$3,FALSE)</f>
        <v>0</v>
      </c>
      <c r="J315">
        <f>+VLOOKUP($A315,'1v -ostali'!$A$14:R$517,J$3,FALSE)</f>
        <v>0</v>
      </c>
      <c r="K315">
        <f>+VLOOKUP($A315,'1v -ostali'!$A$14:R$517,K$3,FALSE)</f>
        <v>0</v>
      </c>
      <c r="L315" t="str">
        <f>+IF(K315&gt;0,VLOOKUP($A315,'1v -ostali'!$A$14:R$517,L$3,FALSE),"")</f>
        <v/>
      </c>
      <c r="M315" t="str">
        <f>+IF(K315&gt;0,VLOOKUP($A315,'1v -ostali'!$A$14:R$517,M$3,FALSE),"")</f>
        <v/>
      </c>
      <c r="N315">
        <f>+VLOOKUP($A315,'1v -ostali'!$A$14:R$517,K$3,FALSE)</f>
        <v>0</v>
      </c>
      <c r="O315">
        <f>IF(K315&gt;0,"",VLOOKUP($A315,'1v -ostali'!$A$14:R$517,O$3,FALSE))</f>
        <v>0</v>
      </c>
      <c r="P315">
        <f>IF(K315&gt;0,"",VLOOKUP($A315,'1v -ostali'!$A$14:R$517,P$3,FALSE))</f>
        <v>0</v>
      </c>
      <c r="T315" s="44">
        <f>VLOOKUP($A315,'1v -ostali'!$A$14:AD$517,T$3,FALSE)</f>
        <v>0</v>
      </c>
      <c r="U315" s="44">
        <f>VLOOKUP($A315,'1v -ostali'!$A$14:AD$517,U$3,FALSE)</f>
        <v>0</v>
      </c>
      <c r="V315" s="44">
        <f t="shared" si="38"/>
        <v>0</v>
      </c>
      <c r="W315" s="44">
        <f>VLOOKUP($A315,'1v -ostali'!$A$14:AD$517,W$3,FALSE)/12</f>
        <v>0</v>
      </c>
      <c r="X315" s="44">
        <f>VLOOKUP($A315,'1v -ostali'!$A$14:AD$517,X$3,FALSE)</f>
        <v>0</v>
      </c>
      <c r="Y315" s="44">
        <f>VLOOKUP($A315,'1v -ostali'!$A$14:AD$517,Y$3,FALSE)</f>
        <v>0</v>
      </c>
      <c r="Z315" s="44">
        <f>VLOOKUP($A315,'1v -ostali'!$A$14:AD$517,Z$3,FALSE)</f>
        <v>0</v>
      </c>
      <c r="AA315" s="44">
        <f t="shared" si="39"/>
        <v>0</v>
      </c>
      <c r="AB315" s="44">
        <f>VLOOKUP($A315,'1v -ostali'!$A$14:AD$517,AB$3,FALSE)/12</f>
        <v>0</v>
      </c>
      <c r="AC315" s="44">
        <f>VLOOKUP($A315,'1v -ostali'!$A$14:AD$517,AC$3,FALSE)</f>
        <v>0</v>
      </c>
      <c r="AD315" s="44">
        <f>VLOOKUP($A315,'1v -ostali'!$A$14:AD$517,AD$3,FALSE)</f>
        <v>0</v>
      </c>
      <c r="AE315" s="44">
        <f>VLOOKUP($A315,'1v -ostali'!$A$14:AD$517,AE$3,FALSE)</f>
        <v>0</v>
      </c>
      <c r="AF315" s="44">
        <f t="shared" si="40"/>
        <v>0</v>
      </c>
      <c r="AG315" s="44">
        <f>VLOOKUP($A315,'1v -ostali'!$A$14:AD$517,AG$3,FALSE)/12</f>
        <v>0</v>
      </c>
      <c r="AH315" s="44">
        <f>VLOOKUP($A315,'1v -ostali'!$A$14:AD$517,AH$3,FALSE)</f>
        <v>0</v>
      </c>
      <c r="AI315" s="44">
        <f t="shared" si="41"/>
        <v>0</v>
      </c>
      <c r="AJ315" s="44">
        <f t="shared" si="42"/>
        <v>0</v>
      </c>
      <c r="AK315" s="44">
        <f>+IFERROR(AI315*(100+'1v -ostali'!$C$6)/100,"")</f>
        <v>0</v>
      </c>
      <c r="AL315" s="44">
        <f>+IFERROR(AJ315*(100+'1v -ostali'!$C$6)/100,"")</f>
        <v>0</v>
      </c>
    </row>
    <row r="316" spans="1:38">
      <c r="A316">
        <f>+IF(MAX(A$5:A315)+1&lt;=A$1,A315+1,0)</f>
        <v>0</v>
      </c>
      <c r="B316" s="249">
        <f t="shared" si="35"/>
        <v>0</v>
      </c>
      <c r="C316">
        <f t="shared" si="36"/>
        <v>0</v>
      </c>
      <c r="D316" s="419">
        <f t="shared" si="37"/>
        <v>0</v>
      </c>
      <c r="E316">
        <f>IF(A316=0,0,+VLOOKUP($A316,'1v -ostali'!$A$14:$R$517,E$3,FALSE))</f>
        <v>0</v>
      </c>
      <c r="G316">
        <f>+VLOOKUP($A316,'1v -ostali'!$A$14:$R$517,G$3,FALSE)</f>
        <v>0</v>
      </c>
      <c r="H316">
        <f>+VLOOKUP($A316,'1v -ostali'!$A$14:$R$517,H$3,FALSE)</f>
        <v>0</v>
      </c>
      <c r="I316">
        <f>+VLOOKUP($A316,'1v -ostali'!$A$14:R$517,I$3,FALSE)</f>
        <v>0</v>
      </c>
      <c r="J316">
        <f>+VLOOKUP($A316,'1v -ostali'!$A$14:R$517,J$3,FALSE)</f>
        <v>0</v>
      </c>
      <c r="K316">
        <f>+VLOOKUP($A316,'1v -ostali'!$A$14:R$517,K$3,FALSE)</f>
        <v>0</v>
      </c>
      <c r="L316" t="str">
        <f>+IF(K316&gt;0,VLOOKUP($A316,'1v -ostali'!$A$14:R$517,L$3,FALSE),"")</f>
        <v/>
      </c>
      <c r="M316" t="str">
        <f>+IF(K316&gt;0,VLOOKUP($A316,'1v -ostali'!$A$14:R$517,M$3,FALSE),"")</f>
        <v/>
      </c>
      <c r="N316">
        <f>+VLOOKUP($A316,'1v -ostali'!$A$14:R$517,K$3,FALSE)</f>
        <v>0</v>
      </c>
      <c r="O316">
        <f>IF(K316&gt;0,"",VLOOKUP($A316,'1v -ostali'!$A$14:R$517,O$3,FALSE))</f>
        <v>0</v>
      </c>
      <c r="P316">
        <f>IF(K316&gt;0,"",VLOOKUP($A316,'1v -ostali'!$A$14:R$517,P$3,FALSE))</f>
        <v>0</v>
      </c>
      <c r="T316" s="44">
        <f>VLOOKUP($A316,'1v -ostali'!$A$14:AD$517,T$3,FALSE)</f>
        <v>0</v>
      </c>
      <c r="U316" s="44">
        <f>VLOOKUP($A316,'1v -ostali'!$A$14:AD$517,U$3,FALSE)</f>
        <v>0</v>
      </c>
      <c r="V316" s="44">
        <f t="shared" si="38"/>
        <v>0</v>
      </c>
      <c r="W316" s="44">
        <f>VLOOKUP($A316,'1v -ostali'!$A$14:AD$517,W$3,FALSE)/12</f>
        <v>0</v>
      </c>
      <c r="X316" s="44">
        <f>VLOOKUP($A316,'1v -ostali'!$A$14:AD$517,X$3,FALSE)</f>
        <v>0</v>
      </c>
      <c r="Y316" s="44">
        <f>VLOOKUP($A316,'1v -ostali'!$A$14:AD$517,Y$3,FALSE)</f>
        <v>0</v>
      </c>
      <c r="Z316" s="44">
        <f>VLOOKUP($A316,'1v -ostali'!$A$14:AD$517,Z$3,FALSE)</f>
        <v>0</v>
      </c>
      <c r="AA316" s="44">
        <f t="shared" si="39"/>
        <v>0</v>
      </c>
      <c r="AB316" s="44">
        <f>VLOOKUP($A316,'1v -ostali'!$A$14:AD$517,AB$3,FALSE)/12</f>
        <v>0</v>
      </c>
      <c r="AC316" s="44">
        <f>VLOOKUP($A316,'1v -ostali'!$A$14:AD$517,AC$3,FALSE)</f>
        <v>0</v>
      </c>
      <c r="AD316" s="44">
        <f>VLOOKUP($A316,'1v -ostali'!$A$14:AD$517,AD$3,FALSE)</f>
        <v>0</v>
      </c>
      <c r="AE316" s="44">
        <f>VLOOKUP($A316,'1v -ostali'!$A$14:AD$517,AE$3,FALSE)</f>
        <v>0</v>
      </c>
      <c r="AF316" s="44">
        <f t="shared" si="40"/>
        <v>0</v>
      </c>
      <c r="AG316" s="44">
        <f>VLOOKUP($A316,'1v -ostali'!$A$14:AD$517,AG$3,FALSE)/12</f>
        <v>0</v>
      </c>
      <c r="AH316" s="44">
        <f>VLOOKUP($A316,'1v -ostali'!$A$14:AD$517,AH$3,FALSE)</f>
        <v>0</v>
      </c>
      <c r="AI316" s="44">
        <f t="shared" si="41"/>
        <v>0</v>
      </c>
      <c r="AJ316" s="44">
        <f t="shared" si="42"/>
        <v>0</v>
      </c>
      <c r="AK316" s="44">
        <f>+IFERROR(AI316*(100+'1v -ostali'!$C$6)/100,"")</f>
        <v>0</v>
      </c>
      <c r="AL316" s="44">
        <f>+IFERROR(AJ316*(100+'1v -ostali'!$C$6)/100,"")</f>
        <v>0</v>
      </c>
    </row>
    <row r="317" spans="1:38">
      <c r="A317">
        <f>+IF(MAX(A$5:A316)+1&lt;=A$1,A316+1,0)</f>
        <v>0</v>
      </c>
      <c r="B317" s="249">
        <f t="shared" si="35"/>
        <v>0</v>
      </c>
      <c r="C317">
        <f t="shared" si="36"/>
        <v>0</v>
      </c>
      <c r="D317" s="419">
        <f t="shared" si="37"/>
        <v>0</v>
      </c>
      <c r="E317">
        <f>IF(A317=0,0,+VLOOKUP($A317,'1v -ostali'!$A$14:$R$517,E$3,FALSE))</f>
        <v>0</v>
      </c>
      <c r="G317">
        <f>+VLOOKUP($A317,'1v -ostali'!$A$14:$R$517,G$3,FALSE)</f>
        <v>0</v>
      </c>
      <c r="H317">
        <f>+VLOOKUP($A317,'1v -ostali'!$A$14:$R$517,H$3,FALSE)</f>
        <v>0</v>
      </c>
      <c r="I317">
        <f>+VLOOKUP($A317,'1v -ostali'!$A$14:R$517,I$3,FALSE)</f>
        <v>0</v>
      </c>
      <c r="J317">
        <f>+VLOOKUP($A317,'1v -ostali'!$A$14:R$517,J$3,FALSE)</f>
        <v>0</v>
      </c>
      <c r="K317">
        <f>+VLOOKUP($A317,'1v -ostali'!$A$14:R$517,K$3,FALSE)</f>
        <v>0</v>
      </c>
      <c r="L317" t="str">
        <f>+IF(K317&gt;0,VLOOKUP($A317,'1v -ostali'!$A$14:R$517,L$3,FALSE),"")</f>
        <v/>
      </c>
      <c r="M317" t="str">
        <f>+IF(K317&gt;0,VLOOKUP($A317,'1v -ostali'!$A$14:R$517,M$3,FALSE),"")</f>
        <v/>
      </c>
      <c r="N317">
        <f>+VLOOKUP($A317,'1v -ostali'!$A$14:R$517,K$3,FALSE)</f>
        <v>0</v>
      </c>
      <c r="O317">
        <f>IF(K317&gt;0,"",VLOOKUP($A317,'1v -ostali'!$A$14:R$517,O$3,FALSE))</f>
        <v>0</v>
      </c>
      <c r="P317">
        <f>IF(K317&gt;0,"",VLOOKUP($A317,'1v -ostali'!$A$14:R$517,P$3,FALSE))</f>
        <v>0</v>
      </c>
      <c r="T317" s="44">
        <f>VLOOKUP($A317,'1v -ostali'!$A$14:AD$517,T$3,FALSE)</f>
        <v>0</v>
      </c>
      <c r="U317" s="44">
        <f>VLOOKUP($A317,'1v -ostali'!$A$14:AD$517,U$3,FALSE)</f>
        <v>0</v>
      </c>
      <c r="V317" s="44">
        <f t="shared" si="38"/>
        <v>0</v>
      </c>
      <c r="W317" s="44">
        <f>VLOOKUP($A317,'1v -ostali'!$A$14:AD$517,W$3,FALSE)/12</f>
        <v>0</v>
      </c>
      <c r="X317" s="44">
        <f>VLOOKUP($A317,'1v -ostali'!$A$14:AD$517,X$3,FALSE)</f>
        <v>0</v>
      </c>
      <c r="Y317" s="44">
        <f>VLOOKUP($A317,'1v -ostali'!$A$14:AD$517,Y$3,FALSE)</f>
        <v>0</v>
      </c>
      <c r="Z317" s="44">
        <f>VLOOKUP($A317,'1v -ostali'!$A$14:AD$517,Z$3,FALSE)</f>
        <v>0</v>
      </c>
      <c r="AA317" s="44">
        <f t="shared" si="39"/>
        <v>0</v>
      </c>
      <c r="AB317" s="44">
        <f>VLOOKUP($A317,'1v -ostali'!$A$14:AD$517,AB$3,FALSE)/12</f>
        <v>0</v>
      </c>
      <c r="AC317" s="44">
        <f>VLOOKUP($A317,'1v -ostali'!$A$14:AD$517,AC$3,FALSE)</f>
        <v>0</v>
      </c>
      <c r="AD317" s="44">
        <f>VLOOKUP($A317,'1v -ostali'!$A$14:AD$517,AD$3,FALSE)</f>
        <v>0</v>
      </c>
      <c r="AE317" s="44">
        <f>VLOOKUP($A317,'1v -ostali'!$A$14:AD$517,AE$3,FALSE)</f>
        <v>0</v>
      </c>
      <c r="AF317" s="44">
        <f t="shared" si="40"/>
        <v>0</v>
      </c>
      <c r="AG317" s="44">
        <f>VLOOKUP($A317,'1v -ostali'!$A$14:AD$517,AG$3,FALSE)/12</f>
        <v>0</v>
      </c>
      <c r="AH317" s="44">
        <f>VLOOKUP($A317,'1v -ostali'!$A$14:AD$517,AH$3,FALSE)</f>
        <v>0</v>
      </c>
      <c r="AI317" s="44">
        <f t="shared" si="41"/>
        <v>0</v>
      </c>
      <c r="AJ317" s="44">
        <f t="shared" si="42"/>
        <v>0</v>
      </c>
      <c r="AK317" s="44">
        <f>+IFERROR(AI317*(100+'1v -ostali'!$C$6)/100,"")</f>
        <v>0</v>
      </c>
      <c r="AL317" s="44">
        <f>+IFERROR(AJ317*(100+'1v -ostali'!$C$6)/100,"")</f>
        <v>0</v>
      </c>
    </row>
    <row r="318" spans="1:38">
      <c r="A318">
        <f>+IF(MAX(A$5:A317)+1&lt;=A$1,A317+1,0)</f>
        <v>0</v>
      </c>
      <c r="B318" s="249">
        <f t="shared" si="35"/>
        <v>0</v>
      </c>
      <c r="C318">
        <f t="shared" si="36"/>
        <v>0</v>
      </c>
      <c r="D318" s="419">
        <f t="shared" si="37"/>
        <v>0</v>
      </c>
      <c r="E318">
        <f>IF(A318=0,0,+VLOOKUP($A318,'1v -ostali'!$A$14:$R$517,E$3,FALSE))</f>
        <v>0</v>
      </c>
      <c r="G318">
        <f>+VLOOKUP($A318,'1v -ostali'!$A$14:$R$517,G$3,FALSE)</f>
        <v>0</v>
      </c>
      <c r="H318">
        <f>+VLOOKUP($A318,'1v -ostali'!$A$14:$R$517,H$3,FALSE)</f>
        <v>0</v>
      </c>
      <c r="I318">
        <f>+VLOOKUP($A318,'1v -ostali'!$A$14:R$517,I$3,FALSE)</f>
        <v>0</v>
      </c>
      <c r="J318">
        <f>+VLOOKUP($A318,'1v -ostali'!$A$14:R$517,J$3,FALSE)</f>
        <v>0</v>
      </c>
      <c r="K318">
        <f>+VLOOKUP($A318,'1v -ostali'!$A$14:R$517,K$3,FALSE)</f>
        <v>0</v>
      </c>
      <c r="L318" t="str">
        <f>+IF(K318&gt;0,VLOOKUP($A318,'1v -ostali'!$A$14:R$517,L$3,FALSE),"")</f>
        <v/>
      </c>
      <c r="M318" t="str">
        <f>+IF(K318&gt;0,VLOOKUP($A318,'1v -ostali'!$A$14:R$517,M$3,FALSE),"")</f>
        <v/>
      </c>
      <c r="N318">
        <f>+VLOOKUP($A318,'1v -ostali'!$A$14:R$517,K$3,FALSE)</f>
        <v>0</v>
      </c>
      <c r="O318">
        <f>IF(K318&gt;0,"",VLOOKUP($A318,'1v -ostali'!$A$14:R$517,O$3,FALSE))</f>
        <v>0</v>
      </c>
      <c r="P318">
        <f>IF(K318&gt;0,"",VLOOKUP($A318,'1v -ostali'!$A$14:R$517,P$3,FALSE))</f>
        <v>0</v>
      </c>
      <c r="T318" s="44">
        <f>VLOOKUP($A318,'1v -ostali'!$A$14:AD$517,T$3,FALSE)</f>
        <v>0</v>
      </c>
      <c r="U318" s="44">
        <f>VLOOKUP($A318,'1v -ostali'!$A$14:AD$517,U$3,FALSE)</f>
        <v>0</v>
      </c>
      <c r="V318" s="44">
        <f t="shared" si="38"/>
        <v>0</v>
      </c>
      <c r="W318" s="44">
        <f>VLOOKUP($A318,'1v -ostali'!$A$14:AD$517,W$3,FALSE)/12</f>
        <v>0</v>
      </c>
      <c r="X318" s="44">
        <f>VLOOKUP($A318,'1v -ostali'!$A$14:AD$517,X$3,FALSE)</f>
        <v>0</v>
      </c>
      <c r="Y318" s="44">
        <f>VLOOKUP($A318,'1v -ostali'!$A$14:AD$517,Y$3,FALSE)</f>
        <v>0</v>
      </c>
      <c r="Z318" s="44">
        <f>VLOOKUP($A318,'1v -ostali'!$A$14:AD$517,Z$3,FALSE)</f>
        <v>0</v>
      </c>
      <c r="AA318" s="44">
        <f t="shared" si="39"/>
        <v>0</v>
      </c>
      <c r="AB318" s="44">
        <f>VLOOKUP($A318,'1v -ostali'!$A$14:AD$517,AB$3,FALSE)/12</f>
        <v>0</v>
      </c>
      <c r="AC318" s="44">
        <f>VLOOKUP($A318,'1v -ostali'!$A$14:AD$517,AC$3,FALSE)</f>
        <v>0</v>
      </c>
      <c r="AD318" s="44">
        <f>VLOOKUP($A318,'1v -ostali'!$A$14:AD$517,AD$3,FALSE)</f>
        <v>0</v>
      </c>
      <c r="AE318" s="44">
        <f>VLOOKUP($A318,'1v -ostali'!$A$14:AD$517,AE$3,FALSE)</f>
        <v>0</v>
      </c>
      <c r="AF318" s="44">
        <f t="shared" si="40"/>
        <v>0</v>
      </c>
      <c r="AG318" s="44">
        <f>VLOOKUP($A318,'1v -ostali'!$A$14:AD$517,AG$3,FALSE)/12</f>
        <v>0</v>
      </c>
      <c r="AH318" s="44">
        <f>VLOOKUP($A318,'1v -ostali'!$A$14:AD$517,AH$3,FALSE)</f>
        <v>0</v>
      </c>
      <c r="AI318" s="44">
        <f t="shared" si="41"/>
        <v>0</v>
      </c>
      <c r="AJ318" s="44">
        <f t="shared" si="42"/>
        <v>0</v>
      </c>
      <c r="AK318" s="44">
        <f>+IFERROR(AI318*(100+'1v -ostali'!$C$6)/100,"")</f>
        <v>0</v>
      </c>
      <c r="AL318" s="44">
        <f>+IFERROR(AJ318*(100+'1v -ostali'!$C$6)/100,"")</f>
        <v>0</v>
      </c>
    </row>
    <row r="319" spans="1:38">
      <c r="A319">
        <f>+IF(MAX(A$5:A318)+1&lt;=A$1,A318+1,0)</f>
        <v>0</v>
      </c>
      <c r="B319" s="249">
        <f t="shared" si="35"/>
        <v>0</v>
      </c>
      <c r="C319">
        <f t="shared" si="36"/>
        <v>0</v>
      </c>
      <c r="D319" s="419">
        <f t="shared" si="37"/>
        <v>0</v>
      </c>
      <c r="E319">
        <f>IF(A319=0,0,+VLOOKUP($A319,'1v -ostali'!$A$14:$R$517,E$3,FALSE))</f>
        <v>0</v>
      </c>
      <c r="G319">
        <f>+VLOOKUP($A319,'1v -ostali'!$A$14:$R$517,G$3,FALSE)</f>
        <v>0</v>
      </c>
      <c r="H319">
        <f>+VLOOKUP($A319,'1v -ostali'!$A$14:$R$517,H$3,FALSE)</f>
        <v>0</v>
      </c>
      <c r="I319">
        <f>+VLOOKUP($A319,'1v -ostali'!$A$14:R$517,I$3,FALSE)</f>
        <v>0</v>
      </c>
      <c r="J319">
        <f>+VLOOKUP($A319,'1v -ostali'!$A$14:R$517,J$3,FALSE)</f>
        <v>0</v>
      </c>
      <c r="K319">
        <f>+VLOOKUP($A319,'1v -ostali'!$A$14:R$517,K$3,FALSE)</f>
        <v>0</v>
      </c>
      <c r="L319" t="str">
        <f>+IF(K319&gt;0,VLOOKUP($A319,'1v -ostali'!$A$14:R$517,L$3,FALSE),"")</f>
        <v/>
      </c>
      <c r="M319" t="str">
        <f>+IF(K319&gt;0,VLOOKUP($A319,'1v -ostali'!$A$14:R$517,M$3,FALSE),"")</f>
        <v/>
      </c>
      <c r="N319">
        <f>+VLOOKUP($A319,'1v -ostali'!$A$14:R$517,K$3,FALSE)</f>
        <v>0</v>
      </c>
      <c r="O319">
        <f>IF(K319&gt;0,"",VLOOKUP($A319,'1v -ostali'!$A$14:R$517,O$3,FALSE))</f>
        <v>0</v>
      </c>
      <c r="P319">
        <f>IF(K319&gt;0,"",VLOOKUP($A319,'1v -ostali'!$A$14:R$517,P$3,FALSE))</f>
        <v>0</v>
      </c>
      <c r="T319" s="44">
        <f>VLOOKUP($A319,'1v -ostali'!$A$14:AD$517,T$3,FALSE)</f>
        <v>0</v>
      </c>
      <c r="U319" s="44">
        <f>VLOOKUP($A319,'1v -ostali'!$A$14:AD$517,U$3,FALSE)</f>
        <v>0</v>
      </c>
      <c r="V319" s="44">
        <f t="shared" si="38"/>
        <v>0</v>
      </c>
      <c r="W319" s="44">
        <f>VLOOKUP($A319,'1v -ostali'!$A$14:AD$517,W$3,FALSE)/12</f>
        <v>0</v>
      </c>
      <c r="X319" s="44">
        <f>VLOOKUP($A319,'1v -ostali'!$A$14:AD$517,X$3,FALSE)</f>
        <v>0</v>
      </c>
      <c r="Y319" s="44">
        <f>VLOOKUP($A319,'1v -ostali'!$A$14:AD$517,Y$3,FALSE)</f>
        <v>0</v>
      </c>
      <c r="Z319" s="44">
        <f>VLOOKUP($A319,'1v -ostali'!$A$14:AD$517,Z$3,FALSE)</f>
        <v>0</v>
      </c>
      <c r="AA319" s="44">
        <f t="shared" si="39"/>
        <v>0</v>
      </c>
      <c r="AB319" s="44">
        <f>VLOOKUP($A319,'1v -ostali'!$A$14:AD$517,AB$3,FALSE)/12</f>
        <v>0</v>
      </c>
      <c r="AC319" s="44">
        <f>VLOOKUP($A319,'1v -ostali'!$A$14:AD$517,AC$3,FALSE)</f>
        <v>0</v>
      </c>
      <c r="AD319" s="44">
        <f>VLOOKUP($A319,'1v -ostali'!$A$14:AD$517,AD$3,FALSE)</f>
        <v>0</v>
      </c>
      <c r="AE319" s="44">
        <f>VLOOKUP($A319,'1v -ostali'!$A$14:AD$517,AE$3,FALSE)</f>
        <v>0</v>
      </c>
      <c r="AF319" s="44">
        <f t="shared" si="40"/>
        <v>0</v>
      </c>
      <c r="AG319" s="44">
        <f>VLOOKUP($A319,'1v -ostali'!$A$14:AD$517,AG$3,FALSE)/12</f>
        <v>0</v>
      </c>
      <c r="AH319" s="44">
        <f>VLOOKUP($A319,'1v -ostali'!$A$14:AD$517,AH$3,FALSE)</f>
        <v>0</v>
      </c>
      <c r="AI319" s="44">
        <f t="shared" si="41"/>
        <v>0</v>
      </c>
      <c r="AJ319" s="44">
        <f t="shared" si="42"/>
        <v>0</v>
      </c>
      <c r="AK319" s="44">
        <f>+IFERROR(AI319*(100+'1v -ostali'!$C$6)/100,"")</f>
        <v>0</v>
      </c>
      <c r="AL319" s="44">
        <f>+IFERROR(AJ319*(100+'1v -ostali'!$C$6)/100,"")</f>
        <v>0</v>
      </c>
    </row>
    <row r="320" spans="1:38">
      <c r="A320">
        <f>+IF(MAX(A$5:A319)+1&lt;=A$1,A319+1,0)</f>
        <v>0</v>
      </c>
      <c r="B320" s="249">
        <f t="shared" si="35"/>
        <v>0</v>
      </c>
      <c r="C320">
        <f t="shared" si="36"/>
        <v>0</v>
      </c>
      <c r="D320" s="419">
        <f t="shared" si="37"/>
        <v>0</v>
      </c>
      <c r="E320">
        <f>IF(A320=0,0,+VLOOKUP($A320,'1v -ostali'!$A$14:$R$517,E$3,FALSE))</f>
        <v>0</v>
      </c>
      <c r="G320">
        <f>+VLOOKUP($A320,'1v -ostali'!$A$14:$R$517,G$3,FALSE)</f>
        <v>0</v>
      </c>
      <c r="H320">
        <f>+VLOOKUP($A320,'1v -ostali'!$A$14:$R$517,H$3,FALSE)</f>
        <v>0</v>
      </c>
      <c r="I320">
        <f>+VLOOKUP($A320,'1v -ostali'!$A$14:R$517,I$3,FALSE)</f>
        <v>0</v>
      </c>
      <c r="J320">
        <f>+VLOOKUP($A320,'1v -ostali'!$A$14:R$517,J$3,FALSE)</f>
        <v>0</v>
      </c>
      <c r="K320">
        <f>+VLOOKUP($A320,'1v -ostali'!$A$14:R$517,K$3,FALSE)</f>
        <v>0</v>
      </c>
      <c r="L320" t="str">
        <f>+IF(K320&gt;0,VLOOKUP($A320,'1v -ostali'!$A$14:R$517,L$3,FALSE),"")</f>
        <v/>
      </c>
      <c r="M320" t="str">
        <f>+IF(K320&gt;0,VLOOKUP($A320,'1v -ostali'!$A$14:R$517,M$3,FALSE),"")</f>
        <v/>
      </c>
      <c r="N320">
        <f>+VLOOKUP($A320,'1v -ostali'!$A$14:R$517,K$3,FALSE)</f>
        <v>0</v>
      </c>
      <c r="O320">
        <f>IF(K320&gt;0,"",VLOOKUP($A320,'1v -ostali'!$A$14:R$517,O$3,FALSE))</f>
        <v>0</v>
      </c>
      <c r="P320">
        <f>IF(K320&gt;0,"",VLOOKUP($A320,'1v -ostali'!$A$14:R$517,P$3,FALSE))</f>
        <v>0</v>
      </c>
      <c r="T320" s="44">
        <f>VLOOKUP($A320,'1v -ostali'!$A$14:AD$517,T$3,FALSE)</f>
        <v>0</v>
      </c>
      <c r="U320" s="44">
        <f>VLOOKUP($A320,'1v -ostali'!$A$14:AD$517,U$3,FALSE)</f>
        <v>0</v>
      </c>
      <c r="V320" s="44">
        <f t="shared" si="38"/>
        <v>0</v>
      </c>
      <c r="W320" s="44">
        <f>VLOOKUP($A320,'1v -ostali'!$A$14:AD$517,W$3,FALSE)/12</f>
        <v>0</v>
      </c>
      <c r="X320" s="44">
        <f>VLOOKUP($A320,'1v -ostali'!$A$14:AD$517,X$3,FALSE)</f>
        <v>0</v>
      </c>
      <c r="Y320" s="44">
        <f>VLOOKUP($A320,'1v -ostali'!$A$14:AD$517,Y$3,FALSE)</f>
        <v>0</v>
      </c>
      <c r="Z320" s="44">
        <f>VLOOKUP($A320,'1v -ostali'!$A$14:AD$517,Z$3,FALSE)</f>
        <v>0</v>
      </c>
      <c r="AA320" s="44">
        <f t="shared" si="39"/>
        <v>0</v>
      </c>
      <c r="AB320" s="44">
        <f>VLOOKUP($A320,'1v -ostali'!$A$14:AD$517,AB$3,FALSE)/12</f>
        <v>0</v>
      </c>
      <c r="AC320" s="44">
        <f>VLOOKUP($A320,'1v -ostali'!$A$14:AD$517,AC$3,FALSE)</f>
        <v>0</v>
      </c>
      <c r="AD320" s="44">
        <f>VLOOKUP($A320,'1v -ostali'!$A$14:AD$517,AD$3,FALSE)</f>
        <v>0</v>
      </c>
      <c r="AE320" s="44">
        <f>VLOOKUP($A320,'1v -ostali'!$A$14:AD$517,AE$3,FALSE)</f>
        <v>0</v>
      </c>
      <c r="AF320" s="44">
        <f t="shared" si="40"/>
        <v>0</v>
      </c>
      <c r="AG320" s="44">
        <f>VLOOKUP($A320,'1v -ostali'!$A$14:AD$517,AG$3,FALSE)/12</f>
        <v>0</v>
      </c>
      <c r="AH320" s="44">
        <f>VLOOKUP($A320,'1v -ostali'!$A$14:AD$517,AH$3,FALSE)</f>
        <v>0</v>
      </c>
      <c r="AI320" s="44">
        <f t="shared" si="41"/>
        <v>0</v>
      </c>
      <c r="AJ320" s="44">
        <f t="shared" si="42"/>
        <v>0</v>
      </c>
      <c r="AK320" s="44">
        <f>+IFERROR(AI320*(100+'1v -ostali'!$C$6)/100,"")</f>
        <v>0</v>
      </c>
      <c r="AL320" s="44">
        <f>+IFERROR(AJ320*(100+'1v -ostali'!$C$6)/100,"")</f>
        <v>0</v>
      </c>
    </row>
    <row r="321" spans="1:38">
      <c r="A321">
        <f>+IF(MAX(A$5:A320)+1&lt;=A$1,A320+1,0)</f>
        <v>0</v>
      </c>
      <c r="B321" s="249">
        <f t="shared" si="35"/>
        <v>0</v>
      </c>
      <c r="C321">
        <f t="shared" si="36"/>
        <v>0</v>
      </c>
      <c r="D321" s="419">
        <f t="shared" si="37"/>
        <v>0</v>
      </c>
      <c r="E321">
        <f>IF(A321=0,0,+VLOOKUP($A321,'1v -ostali'!$A$14:$R$517,E$3,FALSE))</f>
        <v>0</v>
      </c>
      <c r="G321">
        <f>+VLOOKUP($A321,'1v -ostali'!$A$14:$R$517,G$3,FALSE)</f>
        <v>0</v>
      </c>
      <c r="H321">
        <f>+VLOOKUP($A321,'1v -ostali'!$A$14:$R$517,H$3,FALSE)</f>
        <v>0</v>
      </c>
      <c r="I321">
        <f>+VLOOKUP($A321,'1v -ostali'!$A$14:R$517,I$3,FALSE)</f>
        <v>0</v>
      </c>
      <c r="J321">
        <f>+VLOOKUP($A321,'1v -ostali'!$A$14:R$517,J$3,FALSE)</f>
        <v>0</v>
      </c>
      <c r="K321">
        <f>+VLOOKUP($A321,'1v -ostali'!$A$14:R$517,K$3,FALSE)</f>
        <v>0</v>
      </c>
      <c r="L321" t="str">
        <f>+IF(K321&gt;0,VLOOKUP($A321,'1v -ostali'!$A$14:R$517,L$3,FALSE),"")</f>
        <v/>
      </c>
      <c r="M321" t="str">
        <f>+IF(K321&gt;0,VLOOKUP($A321,'1v -ostali'!$A$14:R$517,M$3,FALSE),"")</f>
        <v/>
      </c>
      <c r="N321">
        <f>+VLOOKUP($A321,'1v -ostali'!$A$14:R$517,K$3,FALSE)</f>
        <v>0</v>
      </c>
      <c r="O321">
        <f>IF(K321&gt;0,"",VLOOKUP($A321,'1v -ostali'!$A$14:R$517,O$3,FALSE))</f>
        <v>0</v>
      </c>
      <c r="P321">
        <f>IF(K321&gt;0,"",VLOOKUP($A321,'1v -ostali'!$A$14:R$517,P$3,FALSE))</f>
        <v>0</v>
      </c>
      <c r="T321" s="44">
        <f>VLOOKUP($A321,'1v -ostali'!$A$14:AD$517,T$3,FALSE)</f>
        <v>0</v>
      </c>
      <c r="U321" s="44">
        <f>VLOOKUP($A321,'1v -ostali'!$A$14:AD$517,U$3,FALSE)</f>
        <v>0</v>
      </c>
      <c r="V321" s="44">
        <f t="shared" si="38"/>
        <v>0</v>
      </c>
      <c r="W321" s="44">
        <f>VLOOKUP($A321,'1v -ostali'!$A$14:AD$517,W$3,FALSE)/12</f>
        <v>0</v>
      </c>
      <c r="X321" s="44">
        <f>VLOOKUP($A321,'1v -ostali'!$A$14:AD$517,X$3,FALSE)</f>
        <v>0</v>
      </c>
      <c r="Y321" s="44">
        <f>VLOOKUP($A321,'1v -ostali'!$A$14:AD$517,Y$3,FALSE)</f>
        <v>0</v>
      </c>
      <c r="Z321" s="44">
        <f>VLOOKUP($A321,'1v -ostali'!$A$14:AD$517,Z$3,FALSE)</f>
        <v>0</v>
      </c>
      <c r="AA321" s="44">
        <f t="shared" si="39"/>
        <v>0</v>
      </c>
      <c r="AB321" s="44">
        <f>VLOOKUP($A321,'1v -ostali'!$A$14:AD$517,AB$3,FALSE)/12</f>
        <v>0</v>
      </c>
      <c r="AC321" s="44">
        <f>VLOOKUP($A321,'1v -ostali'!$A$14:AD$517,AC$3,FALSE)</f>
        <v>0</v>
      </c>
      <c r="AD321" s="44">
        <f>VLOOKUP($A321,'1v -ostali'!$A$14:AD$517,AD$3,FALSE)</f>
        <v>0</v>
      </c>
      <c r="AE321" s="44">
        <f>VLOOKUP($A321,'1v -ostali'!$A$14:AD$517,AE$3,FALSE)</f>
        <v>0</v>
      </c>
      <c r="AF321" s="44">
        <f t="shared" si="40"/>
        <v>0</v>
      </c>
      <c r="AG321" s="44">
        <f>VLOOKUP($A321,'1v -ostali'!$A$14:AD$517,AG$3,FALSE)/12</f>
        <v>0</v>
      </c>
      <c r="AH321" s="44">
        <f>VLOOKUP($A321,'1v -ostali'!$A$14:AD$517,AH$3,FALSE)</f>
        <v>0</v>
      </c>
      <c r="AI321" s="44">
        <f t="shared" si="41"/>
        <v>0</v>
      </c>
      <c r="AJ321" s="44">
        <f t="shared" si="42"/>
        <v>0</v>
      </c>
      <c r="AK321" s="44">
        <f>+IFERROR(AI321*(100+'1v -ostali'!$C$6)/100,"")</f>
        <v>0</v>
      </c>
      <c r="AL321" s="44">
        <f>+IFERROR(AJ321*(100+'1v -ostali'!$C$6)/100,"")</f>
        <v>0</v>
      </c>
    </row>
    <row r="322" spans="1:38">
      <c r="A322">
        <f>+IF(MAX(A$5:A321)+1&lt;=A$1,A321+1,0)</f>
        <v>0</v>
      </c>
      <c r="B322" s="249">
        <f t="shared" si="35"/>
        <v>0</v>
      </c>
      <c r="C322">
        <f t="shared" si="36"/>
        <v>0</v>
      </c>
      <c r="D322" s="419">
        <f t="shared" si="37"/>
        <v>0</v>
      </c>
      <c r="E322">
        <f>IF(A322=0,0,+VLOOKUP($A322,'1v -ostali'!$A$14:$R$517,E$3,FALSE))</f>
        <v>0</v>
      </c>
      <c r="G322">
        <f>+VLOOKUP($A322,'1v -ostali'!$A$14:$R$517,G$3,FALSE)</f>
        <v>0</v>
      </c>
      <c r="H322">
        <f>+VLOOKUP($A322,'1v -ostali'!$A$14:$R$517,H$3,FALSE)</f>
        <v>0</v>
      </c>
      <c r="I322">
        <f>+VLOOKUP($A322,'1v -ostali'!$A$14:R$517,I$3,FALSE)</f>
        <v>0</v>
      </c>
      <c r="J322">
        <f>+VLOOKUP($A322,'1v -ostali'!$A$14:R$517,J$3,FALSE)</f>
        <v>0</v>
      </c>
      <c r="K322">
        <f>+VLOOKUP($A322,'1v -ostali'!$A$14:R$517,K$3,FALSE)</f>
        <v>0</v>
      </c>
      <c r="L322" t="str">
        <f>+IF(K322&gt;0,VLOOKUP($A322,'1v -ostali'!$A$14:R$517,L$3,FALSE),"")</f>
        <v/>
      </c>
      <c r="M322" t="str">
        <f>+IF(K322&gt;0,VLOOKUP($A322,'1v -ostali'!$A$14:R$517,M$3,FALSE),"")</f>
        <v/>
      </c>
      <c r="N322">
        <f>+VLOOKUP($A322,'1v -ostali'!$A$14:R$517,K$3,FALSE)</f>
        <v>0</v>
      </c>
      <c r="O322">
        <f>IF(K322&gt;0,"",VLOOKUP($A322,'1v -ostali'!$A$14:R$517,O$3,FALSE))</f>
        <v>0</v>
      </c>
      <c r="P322">
        <f>IF(K322&gt;0,"",VLOOKUP($A322,'1v -ostali'!$A$14:R$517,P$3,FALSE))</f>
        <v>0</v>
      </c>
      <c r="T322" s="44">
        <f>VLOOKUP($A322,'1v -ostali'!$A$14:AD$517,T$3,FALSE)</f>
        <v>0</v>
      </c>
      <c r="U322" s="44">
        <f>VLOOKUP($A322,'1v -ostali'!$A$14:AD$517,U$3,FALSE)</f>
        <v>0</v>
      </c>
      <c r="V322" s="44">
        <f t="shared" si="38"/>
        <v>0</v>
      </c>
      <c r="W322" s="44">
        <f>VLOOKUP($A322,'1v -ostali'!$A$14:AD$517,W$3,FALSE)/12</f>
        <v>0</v>
      </c>
      <c r="X322" s="44">
        <f>VLOOKUP($A322,'1v -ostali'!$A$14:AD$517,X$3,FALSE)</f>
        <v>0</v>
      </c>
      <c r="Y322" s="44">
        <f>VLOOKUP($A322,'1v -ostali'!$A$14:AD$517,Y$3,FALSE)</f>
        <v>0</v>
      </c>
      <c r="Z322" s="44">
        <f>VLOOKUP($A322,'1v -ostali'!$A$14:AD$517,Z$3,FALSE)</f>
        <v>0</v>
      </c>
      <c r="AA322" s="44">
        <f t="shared" si="39"/>
        <v>0</v>
      </c>
      <c r="AB322" s="44">
        <f>VLOOKUP($A322,'1v -ostali'!$A$14:AD$517,AB$3,FALSE)/12</f>
        <v>0</v>
      </c>
      <c r="AC322" s="44">
        <f>VLOOKUP($A322,'1v -ostali'!$A$14:AD$517,AC$3,FALSE)</f>
        <v>0</v>
      </c>
      <c r="AD322" s="44">
        <f>VLOOKUP($A322,'1v -ostali'!$A$14:AD$517,AD$3,FALSE)</f>
        <v>0</v>
      </c>
      <c r="AE322" s="44">
        <f>VLOOKUP($A322,'1v -ostali'!$A$14:AD$517,AE$3,FALSE)</f>
        <v>0</v>
      </c>
      <c r="AF322" s="44">
        <f t="shared" si="40"/>
        <v>0</v>
      </c>
      <c r="AG322" s="44">
        <f>VLOOKUP($A322,'1v -ostali'!$A$14:AD$517,AG$3,FALSE)/12</f>
        <v>0</v>
      </c>
      <c r="AH322" s="44">
        <f>VLOOKUP($A322,'1v -ostali'!$A$14:AD$517,AH$3,FALSE)</f>
        <v>0</v>
      </c>
      <c r="AI322" s="44">
        <f t="shared" si="41"/>
        <v>0</v>
      </c>
      <c r="AJ322" s="44">
        <f t="shared" si="42"/>
        <v>0</v>
      </c>
      <c r="AK322" s="44">
        <f>+IFERROR(AI322*(100+'1v -ostali'!$C$6)/100,"")</f>
        <v>0</v>
      </c>
      <c r="AL322" s="44">
        <f>+IFERROR(AJ322*(100+'1v -ostali'!$C$6)/100,"")</f>
        <v>0</v>
      </c>
    </row>
    <row r="323" spans="1:38">
      <c r="A323">
        <f>+IF(MAX(A$5:A322)+1&lt;=A$1,A322+1,0)</f>
        <v>0</v>
      </c>
      <c r="B323" s="249">
        <f t="shared" si="35"/>
        <v>0</v>
      </c>
      <c r="C323">
        <f t="shared" si="36"/>
        <v>0</v>
      </c>
      <c r="D323" s="419">
        <f t="shared" si="37"/>
        <v>0</v>
      </c>
      <c r="E323">
        <f>IF(A323=0,0,+VLOOKUP($A323,'1v -ostali'!$A$14:$R$517,E$3,FALSE))</f>
        <v>0</v>
      </c>
      <c r="G323">
        <f>+VLOOKUP($A323,'1v -ostali'!$A$14:$R$517,G$3,FALSE)</f>
        <v>0</v>
      </c>
      <c r="H323">
        <f>+VLOOKUP($A323,'1v -ostali'!$A$14:$R$517,H$3,FALSE)</f>
        <v>0</v>
      </c>
      <c r="I323">
        <f>+VLOOKUP($A323,'1v -ostali'!$A$14:R$517,I$3,FALSE)</f>
        <v>0</v>
      </c>
      <c r="J323">
        <f>+VLOOKUP($A323,'1v -ostali'!$A$14:R$517,J$3,FALSE)</f>
        <v>0</v>
      </c>
      <c r="K323">
        <f>+VLOOKUP($A323,'1v -ostali'!$A$14:R$517,K$3,FALSE)</f>
        <v>0</v>
      </c>
      <c r="L323" t="str">
        <f>+IF(K323&gt;0,VLOOKUP($A323,'1v -ostali'!$A$14:R$517,L$3,FALSE),"")</f>
        <v/>
      </c>
      <c r="M323" t="str">
        <f>+IF(K323&gt;0,VLOOKUP($A323,'1v -ostali'!$A$14:R$517,M$3,FALSE),"")</f>
        <v/>
      </c>
      <c r="N323">
        <f>+VLOOKUP($A323,'1v -ostali'!$A$14:R$517,K$3,FALSE)</f>
        <v>0</v>
      </c>
      <c r="O323">
        <f>IF(K323&gt;0,"",VLOOKUP($A323,'1v -ostali'!$A$14:R$517,O$3,FALSE))</f>
        <v>0</v>
      </c>
      <c r="P323">
        <f>IF(K323&gt;0,"",VLOOKUP($A323,'1v -ostali'!$A$14:R$517,P$3,FALSE))</f>
        <v>0</v>
      </c>
      <c r="T323" s="44">
        <f>VLOOKUP($A323,'1v -ostali'!$A$14:AD$517,T$3,FALSE)</f>
        <v>0</v>
      </c>
      <c r="U323" s="44">
        <f>VLOOKUP($A323,'1v -ostali'!$A$14:AD$517,U$3,FALSE)</f>
        <v>0</v>
      </c>
      <c r="V323" s="44">
        <f t="shared" si="38"/>
        <v>0</v>
      </c>
      <c r="W323" s="44">
        <f>VLOOKUP($A323,'1v -ostali'!$A$14:AD$517,W$3,FALSE)/12</f>
        <v>0</v>
      </c>
      <c r="X323" s="44">
        <f>VLOOKUP($A323,'1v -ostali'!$A$14:AD$517,X$3,FALSE)</f>
        <v>0</v>
      </c>
      <c r="Y323" s="44">
        <f>VLOOKUP($A323,'1v -ostali'!$A$14:AD$517,Y$3,FALSE)</f>
        <v>0</v>
      </c>
      <c r="Z323" s="44">
        <f>VLOOKUP($A323,'1v -ostali'!$A$14:AD$517,Z$3,FALSE)</f>
        <v>0</v>
      </c>
      <c r="AA323" s="44">
        <f t="shared" si="39"/>
        <v>0</v>
      </c>
      <c r="AB323" s="44">
        <f>VLOOKUP($A323,'1v -ostali'!$A$14:AD$517,AB$3,FALSE)/12</f>
        <v>0</v>
      </c>
      <c r="AC323" s="44">
        <f>VLOOKUP($A323,'1v -ostali'!$A$14:AD$517,AC$3,FALSE)</f>
        <v>0</v>
      </c>
      <c r="AD323" s="44">
        <f>VLOOKUP($A323,'1v -ostali'!$A$14:AD$517,AD$3,FALSE)</f>
        <v>0</v>
      </c>
      <c r="AE323" s="44">
        <f>VLOOKUP($A323,'1v -ostali'!$A$14:AD$517,AE$3,FALSE)</f>
        <v>0</v>
      </c>
      <c r="AF323" s="44">
        <f t="shared" si="40"/>
        <v>0</v>
      </c>
      <c r="AG323" s="44">
        <f>VLOOKUP($A323,'1v -ostali'!$A$14:AD$517,AG$3,FALSE)/12</f>
        <v>0</v>
      </c>
      <c r="AH323" s="44">
        <f>VLOOKUP($A323,'1v -ostali'!$A$14:AD$517,AH$3,FALSE)</f>
        <v>0</v>
      </c>
      <c r="AI323" s="44">
        <f t="shared" si="41"/>
        <v>0</v>
      </c>
      <c r="AJ323" s="44">
        <f t="shared" si="42"/>
        <v>0</v>
      </c>
      <c r="AK323" s="44">
        <f>+IFERROR(AI323*(100+'1v -ostali'!$C$6)/100,"")</f>
        <v>0</v>
      </c>
      <c r="AL323" s="44">
        <f>+IFERROR(AJ323*(100+'1v -ostali'!$C$6)/100,"")</f>
        <v>0</v>
      </c>
    </row>
    <row r="324" spans="1:38">
      <c r="A324">
        <f>+IF(MAX(A$5:A323)+1&lt;=A$1,A323+1,0)</f>
        <v>0</v>
      </c>
      <c r="B324" s="249">
        <f t="shared" si="35"/>
        <v>0</v>
      </c>
      <c r="C324">
        <f t="shared" si="36"/>
        <v>0</v>
      </c>
      <c r="D324" s="419">
        <f t="shared" si="37"/>
        <v>0</v>
      </c>
      <c r="E324">
        <f>IF(A324=0,0,+VLOOKUP($A324,'1v -ostali'!$A$14:$R$517,E$3,FALSE))</f>
        <v>0</v>
      </c>
      <c r="G324">
        <f>+VLOOKUP($A324,'1v -ostali'!$A$14:$R$517,G$3,FALSE)</f>
        <v>0</v>
      </c>
      <c r="H324">
        <f>+VLOOKUP($A324,'1v -ostali'!$A$14:$R$517,H$3,FALSE)</f>
        <v>0</v>
      </c>
      <c r="I324">
        <f>+VLOOKUP($A324,'1v -ostali'!$A$14:R$517,I$3,FALSE)</f>
        <v>0</v>
      </c>
      <c r="J324">
        <f>+VLOOKUP($A324,'1v -ostali'!$A$14:R$517,J$3,FALSE)</f>
        <v>0</v>
      </c>
      <c r="K324">
        <f>+VLOOKUP($A324,'1v -ostali'!$A$14:R$517,K$3,FALSE)</f>
        <v>0</v>
      </c>
      <c r="L324" t="str">
        <f>+IF(K324&gt;0,VLOOKUP($A324,'1v -ostali'!$A$14:R$517,L$3,FALSE),"")</f>
        <v/>
      </c>
      <c r="M324" t="str">
        <f>+IF(K324&gt;0,VLOOKUP($A324,'1v -ostali'!$A$14:R$517,M$3,FALSE),"")</f>
        <v/>
      </c>
      <c r="N324">
        <f>+VLOOKUP($A324,'1v -ostali'!$A$14:R$517,K$3,FALSE)</f>
        <v>0</v>
      </c>
      <c r="O324">
        <f>IF(K324&gt;0,"",VLOOKUP($A324,'1v -ostali'!$A$14:R$517,O$3,FALSE))</f>
        <v>0</v>
      </c>
      <c r="P324">
        <f>IF(K324&gt;0,"",VLOOKUP($A324,'1v -ostali'!$A$14:R$517,P$3,FALSE))</f>
        <v>0</v>
      </c>
      <c r="T324" s="44">
        <f>VLOOKUP($A324,'1v -ostali'!$A$14:AD$517,T$3,FALSE)</f>
        <v>0</v>
      </c>
      <c r="U324" s="44">
        <f>VLOOKUP($A324,'1v -ostali'!$A$14:AD$517,U$3,FALSE)</f>
        <v>0</v>
      </c>
      <c r="V324" s="44">
        <f t="shared" si="38"/>
        <v>0</v>
      </c>
      <c r="W324" s="44">
        <f>VLOOKUP($A324,'1v -ostali'!$A$14:AD$517,W$3,FALSE)/12</f>
        <v>0</v>
      </c>
      <c r="X324" s="44">
        <f>VLOOKUP($A324,'1v -ostali'!$A$14:AD$517,X$3,FALSE)</f>
        <v>0</v>
      </c>
      <c r="Y324" s="44">
        <f>VLOOKUP($A324,'1v -ostali'!$A$14:AD$517,Y$3,FALSE)</f>
        <v>0</v>
      </c>
      <c r="Z324" s="44">
        <f>VLOOKUP($A324,'1v -ostali'!$A$14:AD$517,Z$3,FALSE)</f>
        <v>0</v>
      </c>
      <c r="AA324" s="44">
        <f t="shared" si="39"/>
        <v>0</v>
      </c>
      <c r="AB324" s="44">
        <f>VLOOKUP($A324,'1v -ostali'!$A$14:AD$517,AB$3,FALSE)/12</f>
        <v>0</v>
      </c>
      <c r="AC324" s="44">
        <f>VLOOKUP($A324,'1v -ostali'!$A$14:AD$517,AC$3,FALSE)</f>
        <v>0</v>
      </c>
      <c r="AD324" s="44">
        <f>VLOOKUP($A324,'1v -ostali'!$A$14:AD$517,AD$3,FALSE)</f>
        <v>0</v>
      </c>
      <c r="AE324" s="44">
        <f>VLOOKUP($A324,'1v -ostali'!$A$14:AD$517,AE$3,FALSE)</f>
        <v>0</v>
      </c>
      <c r="AF324" s="44">
        <f t="shared" si="40"/>
        <v>0</v>
      </c>
      <c r="AG324" s="44">
        <f>VLOOKUP($A324,'1v -ostali'!$A$14:AD$517,AG$3,FALSE)/12</f>
        <v>0</v>
      </c>
      <c r="AH324" s="44">
        <f>VLOOKUP($A324,'1v -ostali'!$A$14:AD$517,AH$3,FALSE)</f>
        <v>0</v>
      </c>
      <c r="AI324" s="44">
        <f t="shared" si="41"/>
        <v>0</v>
      </c>
      <c r="AJ324" s="44">
        <f t="shared" si="42"/>
        <v>0</v>
      </c>
      <c r="AK324" s="44">
        <f>+IFERROR(AI324*(100+'1v -ostali'!$C$6)/100,"")</f>
        <v>0</v>
      </c>
      <c r="AL324" s="44">
        <f>+IFERROR(AJ324*(100+'1v -ostali'!$C$6)/100,"")</f>
        <v>0</v>
      </c>
    </row>
    <row r="325" spans="1:38">
      <c r="A325">
        <f>+IF(MAX(A$5:A324)+1&lt;=A$1,A324+1,0)</f>
        <v>0</v>
      </c>
      <c r="B325" s="249">
        <f t="shared" si="35"/>
        <v>0</v>
      </c>
      <c r="C325">
        <f t="shared" si="36"/>
        <v>0</v>
      </c>
      <c r="D325" s="419">
        <f t="shared" si="37"/>
        <v>0</v>
      </c>
      <c r="E325">
        <f>IF(A325=0,0,+VLOOKUP($A325,'1v -ostali'!$A$14:$R$517,E$3,FALSE))</f>
        <v>0</v>
      </c>
      <c r="G325">
        <f>+VLOOKUP($A325,'1v -ostali'!$A$14:$R$517,G$3,FALSE)</f>
        <v>0</v>
      </c>
      <c r="H325">
        <f>+VLOOKUP($A325,'1v -ostali'!$A$14:$R$517,H$3,FALSE)</f>
        <v>0</v>
      </c>
      <c r="I325">
        <f>+VLOOKUP($A325,'1v -ostali'!$A$14:R$517,I$3,FALSE)</f>
        <v>0</v>
      </c>
      <c r="J325">
        <f>+VLOOKUP($A325,'1v -ostali'!$A$14:R$517,J$3,FALSE)</f>
        <v>0</v>
      </c>
      <c r="K325">
        <f>+VLOOKUP($A325,'1v -ostali'!$A$14:R$517,K$3,FALSE)</f>
        <v>0</v>
      </c>
      <c r="L325" t="str">
        <f>+IF(K325&gt;0,VLOOKUP($A325,'1v -ostali'!$A$14:R$517,L$3,FALSE),"")</f>
        <v/>
      </c>
      <c r="M325" t="str">
        <f>+IF(K325&gt;0,VLOOKUP($A325,'1v -ostali'!$A$14:R$517,M$3,FALSE),"")</f>
        <v/>
      </c>
      <c r="N325">
        <f>+VLOOKUP($A325,'1v -ostali'!$A$14:R$517,K$3,FALSE)</f>
        <v>0</v>
      </c>
      <c r="O325">
        <f>IF(K325&gt;0,"",VLOOKUP($A325,'1v -ostali'!$A$14:R$517,O$3,FALSE))</f>
        <v>0</v>
      </c>
      <c r="P325">
        <f>IF(K325&gt;0,"",VLOOKUP($A325,'1v -ostali'!$A$14:R$517,P$3,FALSE))</f>
        <v>0</v>
      </c>
      <c r="T325" s="44">
        <f>VLOOKUP($A325,'1v -ostali'!$A$14:AD$517,T$3,FALSE)</f>
        <v>0</v>
      </c>
      <c r="U325" s="44">
        <f>VLOOKUP($A325,'1v -ostali'!$A$14:AD$517,U$3,FALSE)</f>
        <v>0</v>
      </c>
      <c r="V325" s="44">
        <f t="shared" si="38"/>
        <v>0</v>
      </c>
      <c r="W325" s="44">
        <f>VLOOKUP($A325,'1v -ostali'!$A$14:AD$517,W$3,FALSE)/12</f>
        <v>0</v>
      </c>
      <c r="X325" s="44">
        <f>VLOOKUP($A325,'1v -ostali'!$A$14:AD$517,X$3,FALSE)</f>
        <v>0</v>
      </c>
      <c r="Y325" s="44">
        <f>VLOOKUP($A325,'1v -ostali'!$A$14:AD$517,Y$3,FALSE)</f>
        <v>0</v>
      </c>
      <c r="Z325" s="44">
        <f>VLOOKUP($A325,'1v -ostali'!$A$14:AD$517,Z$3,FALSE)</f>
        <v>0</v>
      </c>
      <c r="AA325" s="44">
        <f t="shared" si="39"/>
        <v>0</v>
      </c>
      <c r="AB325" s="44">
        <f>VLOOKUP($A325,'1v -ostali'!$A$14:AD$517,AB$3,FALSE)/12</f>
        <v>0</v>
      </c>
      <c r="AC325" s="44">
        <f>VLOOKUP($A325,'1v -ostali'!$A$14:AD$517,AC$3,FALSE)</f>
        <v>0</v>
      </c>
      <c r="AD325" s="44">
        <f>VLOOKUP($A325,'1v -ostali'!$A$14:AD$517,AD$3,FALSE)</f>
        <v>0</v>
      </c>
      <c r="AE325" s="44">
        <f>VLOOKUP($A325,'1v -ostali'!$A$14:AD$517,AE$3,FALSE)</f>
        <v>0</v>
      </c>
      <c r="AF325" s="44">
        <f t="shared" si="40"/>
        <v>0</v>
      </c>
      <c r="AG325" s="44">
        <f>VLOOKUP($A325,'1v -ostali'!$A$14:AD$517,AG$3,FALSE)/12</f>
        <v>0</v>
      </c>
      <c r="AH325" s="44">
        <f>VLOOKUP($A325,'1v -ostali'!$A$14:AD$517,AH$3,FALSE)</f>
        <v>0</v>
      </c>
      <c r="AI325" s="44">
        <f t="shared" si="41"/>
        <v>0</v>
      </c>
      <c r="AJ325" s="44">
        <f t="shared" si="42"/>
        <v>0</v>
      </c>
      <c r="AK325" s="44">
        <f>+IFERROR(AI325*(100+'1v -ostali'!$C$6)/100,"")</f>
        <v>0</v>
      </c>
      <c r="AL325" s="44">
        <f>+IFERROR(AJ325*(100+'1v -ostali'!$C$6)/100,"")</f>
        <v>0</v>
      </c>
    </row>
    <row r="326" spans="1:38">
      <c r="A326">
        <f>+IF(MAX(A$5:A325)+1&lt;=A$1,A325+1,0)</f>
        <v>0</v>
      </c>
      <c r="B326" s="249">
        <f t="shared" ref="B326:B389" si="43">+IF(A326&gt;0,B325,0)</f>
        <v>0</v>
      </c>
      <c r="C326">
        <f t="shared" ref="C326:C389" si="44">+IF(B326&gt;0,C325,0)</f>
        <v>0</v>
      </c>
      <c r="D326" s="419">
        <f t="shared" ref="D326:D389" si="45">+IF(C326&gt;0,D325,0)</f>
        <v>0</v>
      </c>
      <c r="E326">
        <f>IF(A326=0,0,+VLOOKUP($A326,'1v -ostali'!$A$14:$R$517,E$3,FALSE))</f>
        <v>0</v>
      </c>
      <c r="G326">
        <f>+VLOOKUP($A326,'1v -ostali'!$A$14:$R$517,G$3,FALSE)</f>
        <v>0</v>
      </c>
      <c r="H326">
        <f>+VLOOKUP($A326,'1v -ostali'!$A$14:$R$517,H$3,FALSE)</f>
        <v>0</v>
      </c>
      <c r="I326">
        <f>+VLOOKUP($A326,'1v -ostali'!$A$14:R$517,I$3,FALSE)</f>
        <v>0</v>
      </c>
      <c r="J326">
        <f>+VLOOKUP($A326,'1v -ostali'!$A$14:R$517,J$3,FALSE)</f>
        <v>0</v>
      </c>
      <c r="K326">
        <f>+VLOOKUP($A326,'1v -ostali'!$A$14:R$517,K$3,FALSE)</f>
        <v>0</v>
      </c>
      <c r="L326" t="str">
        <f>+IF(K326&gt;0,VLOOKUP($A326,'1v -ostali'!$A$14:R$517,L$3,FALSE),"")</f>
        <v/>
      </c>
      <c r="M326" t="str">
        <f>+IF(K326&gt;0,VLOOKUP($A326,'1v -ostali'!$A$14:R$517,M$3,FALSE),"")</f>
        <v/>
      </c>
      <c r="N326">
        <f>+VLOOKUP($A326,'1v -ostali'!$A$14:R$517,K$3,FALSE)</f>
        <v>0</v>
      </c>
      <c r="O326">
        <f>IF(K326&gt;0,"",VLOOKUP($A326,'1v -ostali'!$A$14:R$517,O$3,FALSE))</f>
        <v>0</v>
      </c>
      <c r="P326">
        <f>IF(K326&gt;0,"",VLOOKUP($A326,'1v -ostali'!$A$14:R$517,P$3,FALSE))</f>
        <v>0</v>
      </c>
      <c r="T326" s="44">
        <f>VLOOKUP($A326,'1v -ostali'!$A$14:AD$517,T$3,FALSE)</f>
        <v>0</v>
      </c>
      <c r="U326" s="44">
        <f>VLOOKUP($A326,'1v -ostali'!$A$14:AD$517,U$3,FALSE)</f>
        <v>0</v>
      </c>
      <c r="V326" s="44">
        <f t="shared" ref="V326:V389" si="46">+IFERROR(T326+U326,"")</f>
        <v>0</v>
      </c>
      <c r="W326" s="44">
        <f>VLOOKUP($A326,'1v -ostali'!$A$14:AD$517,W$3,FALSE)/12</f>
        <v>0</v>
      </c>
      <c r="X326" s="44">
        <f>VLOOKUP($A326,'1v -ostali'!$A$14:AD$517,X$3,FALSE)</f>
        <v>0</v>
      </c>
      <c r="Y326" s="44">
        <f>VLOOKUP($A326,'1v -ostali'!$A$14:AD$517,Y$3,FALSE)</f>
        <v>0</v>
      </c>
      <c r="Z326" s="44">
        <f>VLOOKUP($A326,'1v -ostali'!$A$14:AD$517,Z$3,FALSE)</f>
        <v>0</v>
      </c>
      <c r="AA326" s="44">
        <f t="shared" ref="AA326:AA389" si="47">+IFERROR(Y326+Z326,"")</f>
        <v>0</v>
      </c>
      <c r="AB326" s="44">
        <f>VLOOKUP($A326,'1v -ostali'!$A$14:AD$517,AB$3,FALSE)/12</f>
        <v>0</v>
      </c>
      <c r="AC326" s="44">
        <f>VLOOKUP($A326,'1v -ostali'!$A$14:AD$517,AC$3,FALSE)</f>
        <v>0</v>
      </c>
      <c r="AD326" s="44">
        <f>VLOOKUP($A326,'1v -ostali'!$A$14:AD$517,AD$3,FALSE)</f>
        <v>0</v>
      </c>
      <c r="AE326" s="44">
        <f>VLOOKUP($A326,'1v -ostali'!$A$14:AD$517,AE$3,FALSE)</f>
        <v>0</v>
      </c>
      <c r="AF326" s="44">
        <f t="shared" ref="AF326:AF389" si="48">+IFERROR(AD326+AE326,"")</f>
        <v>0</v>
      </c>
      <c r="AG326" s="44">
        <f>VLOOKUP($A326,'1v -ostali'!$A$14:AD$517,AG$3,FALSE)/12</f>
        <v>0</v>
      </c>
      <c r="AH326" s="44">
        <f>VLOOKUP($A326,'1v -ostali'!$A$14:AD$517,AH$3,FALSE)</f>
        <v>0</v>
      </c>
      <c r="AI326" s="44">
        <f t="shared" ref="AI326:AI389" si="49">IFERROR(X326+AC326-AH326,"")</f>
        <v>0</v>
      </c>
      <c r="AJ326" s="44">
        <f t="shared" ref="AJ326:AJ389" si="50">+IFERROR(AI326*$AJ$1,"")</f>
        <v>0</v>
      </c>
      <c r="AK326" s="44">
        <f>+IFERROR(AI326*(100+'1v -ostali'!$C$6)/100,"")</f>
        <v>0</v>
      </c>
      <c r="AL326" s="44">
        <f>+IFERROR(AJ326*(100+'1v -ostali'!$C$6)/100,"")</f>
        <v>0</v>
      </c>
    </row>
    <row r="327" spans="1:38">
      <c r="A327">
        <f>+IF(MAX(A$5:A326)+1&lt;=A$1,A326+1,0)</f>
        <v>0</v>
      </c>
      <c r="B327" s="249">
        <f t="shared" si="43"/>
        <v>0</v>
      </c>
      <c r="C327">
        <f t="shared" si="44"/>
        <v>0</v>
      </c>
      <c r="D327" s="419">
        <f t="shared" si="45"/>
        <v>0</v>
      </c>
      <c r="E327">
        <f>IF(A327=0,0,+VLOOKUP($A327,'1v -ostali'!$A$14:$R$517,E$3,FALSE))</f>
        <v>0</v>
      </c>
      <c r="G327">
        <f>+VLOOKUP($A327,'1v -ostali'!$A$14:$R$517,G$3,FALSE)</f>
        <v>0</v>
      </c>
      <c r="H327">
        <f>+VLOOKUP($A327,'1v -ostali'!$A$14:$R$517,H$3,FALSE)</f>
        <v>0</v>
      </c>
      <c r="I327">
        <f>+VLOOKUP($A327,'1v -ostali'!$A$14:R$517,I$3,FALSE)</f>
        <v>0</v>
      </c>
      <c r="J327">
        <f>+VLOOKUP($A327,'1v -ostali'!$A$14:R$517,J$3,FALSE)</f>
        <v>0</v>
      </c>
      <c r="K327">
        <f>+VLOOKUP($A327,'1v -ostali'!$A$14:R$517,K$3,FALSE)</f>
        <v>0</v>
      </c>
      <c r="L327" t="str">
        <f>+IF(K327&gt;0,VLOOKUP($A327,'1v -ostali'!$A$14:R$517,L$3,FALSE),"")</f>
        <v/>
      </c>
      <c r="M327" t="str">
        <f>+IF(K327&gt;0,VLOOKUP($A327,'1v -ostali'!$A$14:R$517,M$3,FALSE),"")</f>
        <v/>
      </c>
      <c r="N327">
        <f>+VLOOKUP($A327,'1v -ostali'!$A$14:R$517,K$3,FALSE)</f>
        <v>0</v>
      </c>
      <c r="O327">
        <f>IF(K327&gt;0,"",VLOOKUP($A327,'1v -ostali'!$A$14:R$517,O$3,FALSE))</f>
        <v>0</v>
      </c>
      <c r="P327">
        <f>IF(K327&gt;0,"",VLOOKUP($A327,'1v -ostali'!$A$14:R$517,P$3,FALSE))</f>
        <v>0</v>
      </c>
      <c r="T327" s="44">
        <f>VLOOKUP($A327,'1v -ostali'!$A$14:AD$517,T$3,FALSE)</f>
        <v>0</v>
      </c>
      <c r="U327" s="44">
        <f>VLOOKUP($A327,'1v -ostali'!$A$14:AD$517,U$3,FALSE)</f>
        <v>0</v>
      </c>
      <c r="V327" s="44">
        <f t="shared" si="46"/>
        <v>0</v>
      </c>
      <c r="W327" s="44">
        <f>VLOOKUP($A327,'1v -ostali'!$A$14:AD$517,W$3,FALSE)/12</f>
        <v>0</v>
      </c>
      <c r="X327" s="44">
        <f>VLOOKUP($A327,'1v -ostali'!$A$14:AD$517,X$3,FALSE)</f>
        <v>0</v>
      </c>
      <c r="Y327" s="44">
        <f>VLOOKUP($A327,'1v -ostali'!$A$14:AD$517,Y$3,FALSE)</f>
        <v>0</v>
      </c>
      <c r="Z327" s="44">
        <f>VLOOKUP($A327,'1v -ostali'!$A$14:AD$517,Z$3,FALSE)</f>
        <v>0</v>
      </c>
      <c r="AA327" s="44">
        <f t="shared" si="47"/>
        <v>0</v>
      </c>
      <c r="AB327" s="44">
        <f>VLOOKUP($A327,'1v -ostali'!$A$14:AD$517,AB$3,FALSE)/12</f>
        <v>0</v>
      </c>
      <c r="AC327" s="44">
        <f>VLOOKUP($A327,'1v -ostali'!$A$14:AD$517,AC$3,FALSE)</f>
        <v>0</v>
      </c>
      <c r="AD327" s="44">
        <f>VLOOKUP($A327,'1v -ostali'!$A$14:AD$517,AD$3,FALSE)</f>
        <v>0</v>
      </c>
      <c r="AE327" s="44">
        <f>VLOOKUP($A327,'1v -ostali'!$A$14:AD$517,AE$3,FALSE)</f>
        <v>0</v>
      </c>
      <c r="AF327" s="44">
        <f t="shared" si="48"/>
        <v>0</v>
      </c>
      <c r="AG327" s="44">
        <f>VLOOKUP($A327,'1v -ostali'!$A$14:AD$517,AG$3,FALSE)/12</f>
        <v>0</v>
      </c>
      <c r="AH327" s="44">
        <f>VLOOKUP($A327,'1v -ostali'!$A$14:AD$517,AH$3,FALSE)</f>
        <v>0</v>
      </c>
      <c r="AI327" s="44">
        <f t="shared" si="49"/>
        <v>0</v>
      </c>
      <c r="AJ327" s="44">
        <f t="shared" si="50"/>
        <v>0</v>
      </c>
      <c r="AK327" s="44">
        <f>+IFERROR(AI327*(100+'1v -ostali'!$C$6)/100,"")</f>
        <v>0</v>
      </c>
      <c r="AL327" s="44">
        <f>+IFERROR(AJ327*(100+'1v -ostali'!$C$6)/100,"")</f>
        <v>0</v>
      </c>
    </row>
    <row r="328" spans="1:38">
      <c r="A328">
        <f>+IF(MAX(A$5:A327)+1&lt;=A$1,A327+1,0)</f>
        <v>0</v>
      </c>
      <c r="B328" s="249">
        <f t="shared" si="43"/>
        <v>0</v>
      </c>
      <c r="C328">
        <f t="shared" si="44"/>
        <v>0</v>
      </c>
      <c r="D328" s="419">
        <f t="shared" si="45"/>
        <v>0</v>
      </c>
      <c r="E328">
        <f>IF(A328=0,0,+VLOOKUP($A328,'1v -ostali'!$A$14:$R$517,E$3,FALSE))</f>
        <v>0</v>
      </c>
      <c r="G328">
        <f>+VLOOKUP($A328,'1v -ostali'!$A$14:$R$517,G$3,FALSE)</f>
        <v>0</v>
      </c>
      <c r="H328">
        <f>+VLOOKUP($A328,'1v -ostali'!$A$14:$R$517,H$3,FALSE)</f>
        <v>0</v>
      </c>
      <c r="I328">
        <f>+VLOOKUP($A328,'1v -ostali'!$A$14:R$517,I$3,FALSE)</f>
        <v>0</v>
      </c>
      <c r="J328">
        <f>+VLOOKUP($A328,'1v -ostali'!$A$14:R$517,J$3,FALSE)</f>
        <v>0</v>
      </c>
      <c r="K328">
        <f>+VLOOKUP($A328,'1v -ostali'!$A$14:R$517,K$3,FALSE)</f>
        <v>0</v>
      </c>
      <c r="L328" t="str">
        <f>+IF(K328&gt;0,VLOOKUP($A328,'1v -ostali'!$A$14:R$517,L$3,FALSE),"")</f>
        <v/>
      </c>
      <c r="M328" t="str">
        <f>+IF(K328&gt;0,VLOOKUP($A328,'1v -ostali'!$A$14:R$517,M$3,FALSE),"")</f>
        <v/>
      </c>
      <c r="N328">
        <f>+VLOOKUP($A328,'1v -ostali'!$A$14:R$517,K$3,FALSE)</f>
        <v>0</v>
      </c>
      <c r="O328">
        <f>IF(K328&gt;0,"",VLOOKUP($A328,'1v -ostali'!$A$14:R$517,O$3,FALSE))</f>
        <v>0</v>
      </c>
      <c r="P328">
        <f>IF(K328&gt;0,"",VLOOKUP($A328,'1v -ostali'!$A$14:R$517,P$3,FALSE))</f>
        <v>0</v>
      </c>
      <c r="T328" s="44">
        <f>VLOOKUP($A328,'1v -ostali'!$A$14:AD$517,T$3,FALSE)</f>
        <v>0</v>
      </c>
      <c r="U328" s="44">
        <f>VLOOKUP($A328,'1v -ostali'!$A$14:AD$517,U$3,FALSE)</f>
        <v>0</v>
      </c>
      <c r="V328" s="44">
        <f t="shared" si="46"/>
        <v>0</v>
      </c>
      <c r="W328" s="44">
        <f>VLOOKUP($A328,'1v -ostali'!$A$14:AD$517,W$3,FALSE)/12</f>
        <v>0</v>
      </c>
      <c r="X328" s="44">
        <f>VLOOKUP($A328,'1v -ostali'!$A$14:AD$517,X$3,FALSE)</f>
        <v>0</v>
      </c>
      <c r="Y328" s="44">
        <f>VLOOKUP($A328,'1v -ostali'!$A$14:AD$517,Y$3,FALSE)</f>
        <v>0</v>
      </c>
      <c r="Z328" s="44">
        <f>VLOOKUP($A328,'1v -ostali'!$A$14:AD$517,Z$3,FALSE)</f>
        <v>0</v>
      </c>
      <c r="AA328" s="44">
        <f t="shared" si="47"/>
        <v>0</v>
      </c>
      <c r="AB328" s="44">
        <f>VLOOKUP($A328,'1v -ostali'!$A$14:AD$517,AB$3,FALSE)/12</f>
        <v>0</v>
      </c>
      <c r="AC328" s="44">
        <f>VLOOKUP($A328,'1v -ostali'!$A$14:AD$517,AC$3,FALSE)</f>
        <v>0</v>
      </c>
      <c r="AD328" s="44">
        <f>VLOOKUP($A328,'1v -ostali'!$A$14:AD$517,AD$3,FALSE)</f>
        <v>0</v>
      </c>
      <c r="AE328" s="44">
        <f>VLOOKUP($A328,'1v -ostali'!$A$14:AD$517,AE$3,FALSE)</f>
        <v>0</v>
      </c>
      <c r="AF328" s="44">
        <f t="shared" si="48"/>
        <v>0</v>
      </c>
      <c r="AG328" s="44">
        <f>VLOOKUP($A328,'1v -ostali'!$A$14:AD$517,AG$3,FALSE)/12</f>
        <v>0</v>
      </c>
      <c r="AH328" s="44">
        <f>VLOOKUP($A328,'1v -ostali'!$A$14:AD$517,AH$3,FALSE)</f>
        <v>0</v>
      </c>
      <c r="AI328" s="44">
        <f t="shared" si="49"/>
        <v>0</v>
      </c>
      <c r="AJ328" s="44">
        <f t="shared" si="50"/>
        <v>0</v>
      </c>
      <c r="AK328" s="44">
        <f>+IFERROR(AI328*(100+'1v -ostali'!$C$6)/100,"")</f>
        <v>0</v>
      </c>
      <c r="AL328" s="44">
        <f>+IFERROR(AJ328*(100+'1v -ostali'!$C$6)/100,"")</f>
        <v>0</v>
      </c>
    </row>
    <row r="329" spans="1:38">
      <c r="A329">
        <f>+IF(MAX(A$5:A328)+1&lt;=A$1,A328+1,0)</f>
        <v>0</v>
      </c>
      <c r="B329" s="249">
        <f t="shared" si="43"/>
        <v>0</v>
      </c>
      <c r="C329">
        <f t="shared" si="44"/>
        <v>0</v>
      </c>
      <c r="D329" s="419">
        <f t="shared" si="45"/>
        <v>0</v>
      </c>
      <c r="E329">
        <f>IF(A329=0,0,+VLOOKUP($A329,'1v -ostali'!$A$14:$R$517,E$3,FALSE))</f>
        <v>0</v>
      </c>
      <c r="G329">
        <f>+VLOOKUP($A329,'1v -ostali'!$A$14:$R$517,G$3,FALSE)</f>
        <v>0</v>
      </c>
      <c r="H329">
        <f>+VLOOKUP($A329,'1v -ostali'!$A$14:$R$517,H$3,FALSE)</f>
        <v>0</v>
      </c>
      <c r="I329">
        <f>+VLOOKUP($A329,'1v -ostali'!$A$14:R$517,I$3,FALSE)</f>
        <v>0</v>
      </c>
      <c r="J329">
        <f>+VLOOKUP($A329,'1v -ostali'!$A$14:R$517,J$3,FALSE)</f>
        <v>0</v>
      </c>
      <c r="K329">
        <f>+VLOOKUP($A329,'1v -ostali'!$A$14:R$517,K$3,FALSE)</f>
        <v>0</v>
      </c>
      <c r="L329" t="str">
        <f>+IF(K329&gt;0,VLOOKUP($A329,'1v -ostali'!$A$14:R$517,L$3,FALSE),"")</f>
        <v/>
      </c>
      <c r="M329" t="str">
        <f>+IF(K329&gt;0,VLOOKUP($A329,'1v -ostali'!$A$14:R$517,M$3,FALSE),"")</f>
        <v/>
      </c>
      <c r="N329">
        <f>+VLOOKUP($A329,'1v -ostali'!$A$14:R$517,K$3,FALSE)</f>
        <v>0</v>
      </c>
      <c r="O329">
        <f>IF(K329&gt;0,"",VLOOKUP($A329,'1v -ostali'!$A$14:R$517,O$3,FALSE))</f>
        <v>0</v>
      </c>
      <c r="P329">
        <f>IF(K329&gt;0,"",VLOOKUP($A329,'1v -ostali'!$A$14:R$517,P$3,FALSE))</f>
        <v>0</v>
      </c>
      <c r="T329" s="44">
        <f>VLOOKUP($A329,'1v -ostali'!$A$14:AD$517,T$3,FALSE)</f>
        <v>0</v>
      </c>
      <c r="U329" s="44">
        <f>VLOOKUP($A329,'1v -ostali'!$A$14:AD$517,U$3,FALSE)</f>
        <v>0</v>
      </c>
      <c r="V329" s="44">
        <f t="shared" si="46"/>
        <v>0</v>
      </c>
      <c r="W329" s="44">
        <f>VLOOKUP($A329,'1v -ostali'!$A$14:AD$517,W$3,FALSE)/12</f>
        <v>0</v>
      </c>
      <c r="X329" s="44">
        <f>VLOOKUP($A329,'1v -ostali'!$A$14:AD$517,X$3,FALSE)</f>
        <v>0</v>
      </c>
      <c r="Y329" s="44">
        <f>VLOOKUP($A329,'1v -ostali'!$A$14:AD$517,Y$3,FALSE)</f>
        <v>0</v>
      </c>
      <c r="Z329" s="44">
        <f>VLOOKUP($A329,'1v -ostali'!$A$14:AD$517,Z$3,FALSE)</f>
        <v>0</v>
      </c>
      <c r="AA329" s="44">
        <f t="shared" si="47"/>
        <v>0</v>
      </c>
      <c r="AB329" s="44">
        <f>VLOOKUP($A329,'1v -ostali'!$A$14:AD$517,AB$3,FALSE)/12</f>
        <v>0</v>
      </c>
      <c r="AC329" s="44">
        <f>VLOOKUP($A329,'1v -ostali'!$A$14:AD$517,AC$3,FALSE)</f>
        <v>0</v>
      </c>
      <c r="AD329" s="44">
        <f>VLOOKUP($A329,'1v -ostali'!$A$14:AD$517,AD$3,FALSE)</f>
        <v>0</v>
      </c>
      <c r="AE329" s="44">
        <f>VLOOKUP($A329,'1v -ostali'!$A$14:AD$517,AE$3,FALSE)</f>
        <v>0</v>
      </c>
      <c r="AF329" s="44">
        <f t="shared" si="48"/>
        <v>0</v>
      </c>
      <c r="AG329" s="44">
        <f>VLOOKUP($A329,'1v -ostali'!$A$14:AD$517,AG$3,FALSE)/12</f>
        <v>0</v>
      </c>
      <c r="AH329" s="44">
        <f>VLOOKUP($A329,'1v -ostali'!$A$14:AD$517,AH$3,FALSE)</f>
        <v>0</v>
      </c>
      <c r="AI329" s="44">
        <f t="shared" si="49"/>
        <v>0</v>
      </c>
      <c r="AJ329" s="44">
        <f t="shared" si="50"/>
        <v>0</v>
      </c>
      <c r="AK329" s="44">
        <f>+IFERROR(AI329*(100+'1v -ostali'!$C$6)/100,"")</f>
        <v>0</v>
      </c>
      <c r="AL329" s="44">
        <f>+IFERROR(AJ329*(100+'1v -ostali'!$C$6)/100,"")</f>
        <v>0</v>
      </c>
    </row>
    <row r="330" spans="1:38">
      <c r="A330">
        <f>+IF(MAX(A$5:A329)+1&lt;=A$1,A329+1,0)</f>
        <v>0</v>
      </c>
      <c r="B330" s="249">
        <f t="shared" si="43"/>
        <v>0</v>
      </c>
      <c r="C330">
        <f t="shared" si="44"/>
        <v>0</v>
      </c>
      <c r="D330" s="419">
        <f t="shared" si="45"/>
        <v>0</v>
      </c>
      <c r="E330">
        <f>IF(A330=0,0,+VLOOKUP($A330,'1v -ostali'!$A$14:$R$517,E$3,FALSE))</f>
        <v>0</v>
      </c>
      <c r="G330">
        <f>+VLOOKUP($A330,'1v -ostali'!$A$14:$R$517,G$3,FALSE)</f>
        <v>0</v>
      </c>
      <c r="H330">
        <f>+VLOOKUP($A330,'1v -ostali'!$A$14:$R$517,H$3,FALSE)</f>
        <v>0</v>
      </c>
      <c r="I330">
        <f>+VLOOKUP($A330,'1v -ostali'!$A$14:R$517,I$3,FALSE)</f>
        <v>0</v>
      </c>
      <c r="J330">
        <f>+VLOOKUP($A330,'1v -ostali'!$A$14:R$517,J$3,FALSE)</f>
        <v>0</v>
      </c>
      <c r="K330">
        <f>+VLOOKUP($A330,'1v -ostali'!$A$14:R$517,K$3,FALSE)</f>
        <v>0</v>
      </c>
      <c r="L330" t="str">
        <f>+IF(K330&gt;0,VLOOKUP($A330,'1v -ostali'!$A$14:R$517,L$3,FALSE),"")</f>
        <v/>
      </c>
      <c r="M330" t="str">
        <f>+IF(K330&gt;0,VLOOKUP($A330,'1v -ostali'!$A$14:R$517,M$3,FALSE),"")</f>
        <v/>
      </c>
      <c r="N330">
        <f>+VLOOKUP($A330,'1v -ostali'!$A$14:R$517,K$3,FALSE)</f>
        <v>0</v>
      </c>
      <c r="O330">
        <f>IF(K330&gt;0,"",VLOOKUP($A330,'1v -ostali'!$A$14:R$517,O$3,FALSE))</f>
        <v>0</v>
      </c>
      <c r="P330">
        <f>IF(K330&gt;0,"",VLOOKUP($A330,'1v -ostali'!$A$14:R$517,P$3,FALSE))</f>
        <v>0</v>
      </c>
      <c r="T330" s="44">
        <f>VLOOKUP($A330,'1v -ostali'!$A$14:AD$517,T$3,FALSE)</f>
        <v>0</v>
      </c>
      <c r="U330" s="44">
        <f>VLOOKUP($A330,'1v -ostali'!$A$14:AD$517,U$3,FALSE)</f>
        <v>0</v>
      </c>
      <c r="V330" s="44">
        <f t="shared" si="46"/>
        <v>0</v>
      </c>
      <c r="W330" s="44">
        <f>VLOOKUP($A330,'1v -ostali'!$A$14:AD$517,W$3,FALSE)/12</f>
        <v>0</v>
      </c>
      <c r="X330" s="44">
        <f>VLOOKUP($A330,'1v -ostali'!$A$14:AD$517,X$3,FALSE)</f>
        <v>0</v>
      </c>
      <c r="Y330" s="44">
        <f>VLOOKUP($A330,'1v -ostali'!$A$14:AD$517,Y$3,FALSE)</f>
        <v>0</v>
      </c>
      <c r="Z330" s="44">
        <f>VLOOKUP($A330,'1v -ostali'!$A$14:AD$517,Z$3,FALSE)</f>
        <v>0</v>
      </c>
      <c r="AA330" s="44">
        <f t="shared" si="47"/>
        <v>0</v>
      </c>
      <c r="AB330" s="44">
        <f>VLOOKUP($A330,'1v -ostali'!$A$14:AD$517,AB$3,FALSE)/12</f>
        <v>0</v>
      </c>
      <c r="AC330" s="44">
        <f>VLOOKUP($A330,'1v -ostali'!$A$14:AD$517,AC$3,FALSE)</f>
        <v>0</v>
      </c>
      <c r="AD330" s="44">
        <f>VLOOKUP($A330,'1v -ostali'!$A$14:AD$517,AD$3,FALSE)</f>
        <v>0</v>
      </c>
      <c r="AE330" s="44">
        <f>VLOOKUP($A330,'1v -ostali'!$A$14:AD$517,AE$3,FALSE)</f>
        <v>0</v>
      </c>
      <c r="AF330" s="44">
        <f t="shared" si="48"/>
        <v>0</v>
      </c>
      <c r="AG330" s="44">
        <f>VLOOKUP($A330,'1v -ostali'!$A$14:AD$517,AG$3,FALSE)/12</f>
        <v>0</v>
      </c>
      <c r="AH330" s="44">
        <f>VLOOKUP($A330,'1v -ostali'!$A$14:AD$517,AH$3,FALSE)</f>
        <v>0</v>
      </c>
      <c r="AI330" s="44">
        <f t="shared" si="49"/>
        <v>0</v>
      </c>
      <c r="AJ330" s="44">
        <f t="shared" si="50"/>
        <v>0</v>
      </c>
      <c r="AK330" s="44">
        <f>+IFERROR(AI330*(100+'1v -ostali'!$C$6)/100,"")</f>
        <v>0</v>
      </c>
      <c r="AL330" s="44">
        <f>+IFERROR(AJ330*(100+'1v -ostali'!$C$6)/100,"")</f>
        <v>0</v>
      </c>
    </row>
    <row r="331" spans="1:38">
      <c r="A331">
        <f>+IF(MAX(A$5:A330)+1&lt;=A$1,A330+1,0)</f>
        <v>0</v>
      </c>
      <c r="B331" s="249">
        <f t="shared" si="43"/>
        <v>0</v>
      </c>
      <c r="C331">
        <f t="shared" si="44"/>
        <v>0</v>
      </c>
      <c r="D331" s="419">
        <f t="shared" si="45"/>
        <v>0</v>
      </c>
      <c r="E331">
        <f>IF(A331=0,0,+VLOOKUP($A331,'1v -ostali'!$A$14:$R$517,E$3,FALSE))</f>
        <v>0</v>
      </c>
      <c r="G331">
        <f>+VLOOKUP($A331,'1v -ostali'!$A$14:$R$517,G$3,FALSE)</f>
        <v>0</v>
      </c>
      <c r="H331">
        <f>+VLOOKUP($A331,'1v -ostali'!$A$14:$R$517,H$3,FALSE)</f>
        <v>0</v>
      </c>
      <c r="I331">
        <f>+VLOOKUP($A331,'1v -ostali'!$A$14:R$517,I$3,FALSE)</f>
        <v>0</v>
      </c>
      <c r="J331">
        <f>+VLOOKUP($A331,'1v -ostali'!$A$14:R$517,J$3,FALSE)</f>
        <v>0</v>
      </c>
      <c r="K331">
        <f>+VLOOKUP($A331,'1v -ostali'!$A$14:R$517,K$3,FALSE)</f>
        <v>0</v>
      </c>
      <c r="L331" t="str">
        <f>+IF(K331&gt;0,VLOOKUP($A331,'1v -ostali'!$A$14:R$517,L$3,FALSE),"")</f>
        <v/>
      </c>
      <c r="M331" t="str">
        <f>+IF(K331&gt;0,VLOOKUP($A331,'1v -ostali'!$A$14:R$517,M$3,FALSE),"")</f>
        <v/>
      </c>
      <c r="N331">
        <f>+VLOOKUP($A331,'1v -ostali'!$A$14:R$517,K$3,FALSE)</f>
        <v>0</v>
      </c>
      <c r="O331">
        <f>IF(K331&gt;0,"",VLOOKUP($A331,'1v -ostali'!$A$14:R$517,O$3,FALSE))</f>
        <v>0</v>
      </c>
      <c r="P331">
        <f>IF(K331&gt;0,"",VLOOKUP($A331,'1v -ostali'!$A$14:R$517,P$3,FALSE))</f>
        <v>0</v>
      </c>
      <c r="T331" s="44">
        <f>VLOOKUP($A331,'1v -ostali'!$A$14:AD$517,T$3,FALSE)</f>
        <v>0</v>
      </c>
      <c r="U331" s="44">
        <f>VLOOKUP($A331,'1v -ostali'!$A$14:AD$517,U$3,FALSE)</f>
        <v>0</v>
      </c>
      <c r="V331" s="44">
        <f t="shared" si="46"/>
        <v>0</v>
      </c>
      <c r="W331" s="44">
        <f>VLOOKUP($A331,'1v -ostali'!$A$14:AD$517,W$3,FALSE)/12</f>
        <v>0</v>
      </c>
      <c r="X331" s="44">
        <f>VLOOKUP($A331,'1v -ostali'!$A$14:AD$517,X$3,FALSE)</f>
        <v>0</v>
      </c>
      <c r="Y331" s="44">
        <f>VLOOKUP($A331,'1v -ostali'!$A$14:AD$517,Y$3,FALSE)</f>
        <v>0</v>
      </c>
      <c r="Z331" s="44">
        <f>VLOOKUP($A331,'1v -ostali'!$A$14:AD$517,Z$3,FALSE)</f>
        <v>0</v>
      </c>
      <c r="AA331" s="44">
        <f t="shared" si="47"/>
        <v>0</v>
      </c>
      <c r="AB331" s="44">
        <f>VLOOKUP($A331,'1v -ostali'!$A$14:AD$517,AB$3,FALSE)/12</f>
        <v>0</v>
      </c>
      <c r="AC331" s="44">
        <f>VLOOKUP($A331,'1v -ostali'!$A$14:AD$517,AC$3,FALSE)</f>
        <v>0</v>
      </c>
      <c r="AD331" s="44">
        <f>VLOOKUP($A331,'1v -ostali'!$A$14:AD$517,AD$3,FALSE)</f>
        <v>0</v>
      </c>
      <c r="AE331" s="44">
        <f>VLOOKUP($A331,'1v -ostali'!$A$14:AD$517,AE$3,FALSE)</f>
        <v>0</v>
      </c>
      <c r="AF331" s="44">
        <f t="shared" si="48"/>
        <v>0</v>
      </c>
      <c r="AG331" s="44">
        <f>VLOOKUP($A331,'1v -ostali'!$A$14:AD$517,AG$3,FALSE)/12</f>
        <v>0</v>
      </c>
      <c r="AH331" s="44">
        <f>VLOOKUP($A331,'1v -ostali'!$A$14:AD$517,AH$3,FALSE)</f>
        <v>0</v>
      </c>
      <c r="AI331" s="44">
        <f t="shared" si="49"/>
        <v>0</v>
      </c>
      <c r="AJ331" s="44">
        <f t="shared" si="50"/>
        <v>0</v>
      </c>
      <c r="AK331" s="44">
        <f>+IFERROR(AI331*(100+'1v -ostali'!$C$6)/100,"")</f>
        <v>0</v>
      </c>
      <c r="AL331" s="44">
        <f>+IFERROR(AJ331*(100+'1v -ostali'!$C$6)/100,"")</f>
        <v>0</v>
      </c>
    </row>
    <row r="332" spans="1:38">
      <c r="A332">
        <f>+IF(MAX(A$5:A331)+1&lt;=A$1,A331+1,0)</f>
        <v>0</v>
      </c>
      <c r="B332" s="249">
        <f t="shared" si="43"/>
        <v>0</v>
      </c>
      <c r="C332">
        <f t="shared" si="44"/>
        <v>0</v>
      </c>
      <c r="D332" s="419">
        <f t="shared" si="45"/>
        <v>0</v>
      </c>
      <c r="E332">
        <f>IF(A332=0,0,+VLOOKUP($A332,'1v -ostali'!$A$14:$R$517,E$3,FALSE))</f>
        <v>0</v>
      </c>
      <c r="G332">
        <f>+VLOOKUP($A332,'1v -ostali'!$A$14:$R$517,G$3,FALSE)</f>
        <v>0</v>
      </c>
      <c r="H332">
        <f>+VLOOKUP($A332,'1v -ostali'!$A$14:$R$517,H$3,FALSE)</f>
        <v>0</v>
      </c>
      <c r="I332">
        <f>+VLOOKUP($A332,'1v -ostali'!$A$14:R$517,I$3,FALSE)</f>
        <v>0</v>
      </c>
      <c r="J332">
        <f>+VLOOKUP($A332,'1v -ostali'!$A$14:R$517,J$3,FALSE)</f>
        <v>0</v>
      </c>
      <c r="K332">
        <f>+VLOOKUP($A332,'1v -ostali'!$A$14:R$517,K$3,FALSE)</f>
        <v>0</v>
      </c>
      <c r="L332" t="str">
        <f>+IF(K332&gt;0,VLOOKUP($A332,'1v -ostali'!$A$14:R$517,L$3,FALSE),"")</f>
        <v/>
      </c>
      <c r="M332" t="str">
        <f>+IF(K332&gt;0,VLOOKUP($A332,'1v -ostali'!$A$14:R$517,M$3,FALSE),"")</f>
        <v/>
      </c>
      <c r="N332">
        <f>+VLOOKUP($A332,'1v -ostali'!$A$14:R$517,K$3,FALSE)</f>
        <v>0</v>
      </c>
      <c r="O332">
        <f>IF(K332&gt;0,"",VLOOKUP($A332,'1v -ostali'!$A$14:R$517,O$3,FALSE))</f>
        <v>0</v>
      </c>
      <c r="P332">
        <f>IF(K332&gt;0,"",VLOOKUP($A332,'1v -ostali'!$A$14:R$517,P$3,FALSE))</f>
        <v>0</v>
      </c>
      <c r="T332" s="44">
        <f>VLOOKUP($A332,'1v -ostali'!$A$14:AD$517,T$3,FALSE)</f>
        <v>0</v>
      </c>
      <c r="U332" s="44">
        <f>VLOOKUP($A332,'1v -ostali'!$A$14:AD$517,U$3,FALSE)</f>
        <v>0</v>
      </c>
      <c r="V332" s="44">
        <f t="shared" si="46"/>
        <v>0</v>
      </c>
      <c r="W332" s="44">
        <f>VLOOKUP($A332,'1v -ostali'!$A$14:AD$517,W$3,FALSE)/12</f>
        <v>0</v>
      </c>
      <c r="X332" s="44">
        <f>VLOOKUP($A332,'1v -ostali'!$A$14:AD$517,X$3,FALSE)</f>
        <v>0</v>
      </c>
      <c r="Y332" s="44">
        <f>VLOOKUP($A332,'1v -ostali'!$A$14:AD$517,Y$3,FALSE)</f>
        <v>0</v>
      </c>
      <c r="Z332" s="44">
        <f>VLOOKUP($A332,'1v -ostali'!$A$14:AD$517,Z$3,FALSE)</f>
        <v>0</v>
      </c>
      <c r="AA332" s="44">
        <f t="shared" si="47"/>
        <v>0</v>
      </c>
      <c r="AB332" s="44">
        <f>VLOOKUP($A332,'1v -ostali'!$A$14:AD$517,AB$3,FALSE)/12</f>
        <v>0</v>
      </c>
      <c r="AC332" s="44">
        <f>VLOOKUP($A332,'1v -ostali'!$A$14:AD$517,AC$3,FALSE)</f>
        <v>0</v>
      </c>
      <c r="AD332" s="44">
        <f>VLOOKUP($A332,'1v -ostali'!$A$14:AD$517,AD$3,FALSE)</f>
        <v>0</v>
      </c>
      <c r="AE332" s="44">
        <f>VLOOKUP($A332,'1v -ostali'!$A$14:AD$517,AE$3,FALSE)</f>
        <v>0</v>
      </c>
      <c r="AF332" s="44">
        <f t="shared" si="48"/>
        <v>0</v>
      </c>
      <c r="AG332" s="44">
        <f>VLOOKUP($A332,'1v -ostali'!$A$14:AD$517,AG$3,FALSE)/12</f>
        <v>0</v>
      </c>
      <c r="AH332" s="44">
        <f>VLOOKUP($A332,'1v -ostali'!$A$14:AD$517,AH$3,FALSE)</f>
        <v>0</v>
      </c>
      <c r="AI332" s="44">
        <f t="shared" si="49"/>
        <v>0</v>
      </c>
      <c r="AJ332" s="44">
        <f t="shared" si="50"/>
        <v>0</v>
      </c>
      <c r="AK332" s="44">
        <f>+IFERROR(AI332*(100+'1v -ostali'!$C$6)/100,"")</f>
        <v>0</v>
      </c>
      <c r="AL332" s="44">
        <f>+IFERROR(AJ332*(100+'1v -ostali'!$C$6)/100,"")</f>
        <v>0</v>
      </c>
    </row>
    <row r="333" spans="1:38">
      <c r="A333">
        <f>+IF(MAX(A$5:A332)+1&lt;=A$1,A332+1,0)</f>
        <v>0</v>
      </c>
      <c r="B333" s="249">
        <f t="shared" si="43"/>
        <v>0</v>
      </c>
      <c r="C333">
        <f t="shared" si="44"/>
        <v>0</v>
      </c>
      <c r="D333" s="419">
        <f t="shared" si="45"/>
        <v>0</v>
      </c>
      <c r="E333">
        <f>IF(A333=0,0,+VLOOKUP($A333,'1v -ostali'!$A$14:$R$517,E$3,FALSE))</f>
        <v>0</v>
      </c>
      <c r="G333">
        <f>+VLOOKUP($A333,'1v -ostali'!$A$14:$R$517,G$3,FALSE)</f>
        <v>0</v>
      </c>
      <c r="H333">
        <f>+VLOOKUP($A333,'1v -ostali'!$A$14:$R$517,H$3,FALSE)</f>
        <v>0</v>
      </c>
      <c r="I333">
        <f>+VLOOKUP($A333,'1v -ostali'!$A$14:R$517,I$3,FALSE)</f>
        <v>0</v>
      </c>
      <c r="J333">
        <f>+VLOOKUP($A333,'1v -ostali'!$A$14:R$517,J$3,FALSE)</f>
        <v>0</v>
      </c>
      <c r="K333">
        <f>+VLOOKUP($A333,'1v -ostali'!$A$14:R$517,K$3,FALSE)</f>
        <v>0</v>
      </c>
      <c r="L333" t="str">
        <f>+IF(K333&gt;0,VLOOKUP($A333,'1v -ostali'!$A$14:R$517,L$3,FALSE),"")</f>
        <v/>
      </c>
      <c r="M333" t="str">
        <f>+IF(K333&gt;0,VLOOKUP($A333,'1v -ostali'!$A$14:R$517,M$3,FALSE),"")</f>
        <v/>
      </c>
      <c r="N333">
        <f>+VLOOKUP($A333,'1v -ostali'!$A$14:R$517,K$3,FALSE)</f>
        <v>0</v>
      </c>
      <c r="O333">
        <f>IF(K333&gt;0,"",VLOOKUP($A333,'1v -ostali'!$A$14:R$517,O$3,FALSE))</f>
        <v>0</v>
      </c>
      <c r="P333">
        <f>IF(K333&gt;0,"",VLOOKUP($A333,'1v -ostali'!$A$14:R$517,P$3,FALSE))</f>
        <v>0</v>
      </c>
      <c r="T333" s="44">
        <f>VLOOKUP($A333,'1v -ostali'!$A$14:AD$517,T$3,FALSE)</f>
        <v>0</v>
      </c>
      <c r="U333" s="44">
        <f>VLOOKUP($A333,'1v -ostali'!$A$14:AD$517,U$3,FALSE)</f>
        <v>0</v>
      </c>
      <c r="V333" s="44">
        <f t="shared" si="46"/>
        <v>0</v>
      </c>
      <c r="W333" s="44">
        <f>VLOOKUP($A333,'1v -ostali'!$A$14:AD$517,W$3,FALSE)/12</f>
        <v>0</v>
      </c>
      <c r="X333" s="44">
        <f>VLOOKUP($A333,'1v -ostali'!$A$14:AD$517,X$3,FALSE)</f>
        <v>0</v>
      </c>
      <c r="Y333" s="44">
        <f>VLOOKUP($A333,'1v -ostali'!$A$14:AD$517,Y$3,FALSE)</f>
        <v>0</v>
      </c>
      <c r="Z333" s="44">
        <f>VLOOKUP($A333,'1v -ostali'!$A$14:AD$517,Z$3,FALSE)</f>
        <v>0</v>
      </c>
      <c r="AA333" s="44">
        <f t="shared" si="47"/>
        <v>0</v>
      </c>
      <c r="AB333" s="44">
        <f>VLOOKUP($A333,'1v -ostali'!$A$14:AD$517,AB$3,FALSE)/12</f>
        <v>0</v>
      </c>
      <c r="AC333" s="44">
        <f>VLOOKUP($A333,'1v -ostali'!$A$14:AD$517,AC$3,FALSE)</f>
        <v>0</v>
      </c>
      <c r="AD333" s="44">
        <f>VLOOKUP($A333,'1v -ostali'!$A$14:AD$517,AD$3,FALSE)</f>
        <v>0</v>
      </c>
      <c r="AE333" s="44">
        <f>VLOOKUP($A333,'1v -ostali'!$A$14:AD$517,AE$3,FALSE)</f>
        <v>0</v>
      </c>
      <c r="AF333" s="44">
        <f t="shared" si="48"/>
        <v>0</v>
      </c>
      <c r="AG333" s="44">
        <f>VLOOKUP($A333,'1v -ostali'!$A$14:AD$517,AG$3,FALSE)/12</f>
        <v>0</v>
      </c>
      <c r="AH333" s="44">
        <f>VLOOKUP($A333,'1v -ostali'!$A$14:AD$517,AH$3,FALSE)</f>
        <v>0</v>
      </c>
      <c r="AI333" s="44">
        <f t="shared" si="49"/>
        <v>0</v>
      </c>
      <c r="AJ333" s="44">
        <f t="shared" si="50"/>
        <v>0</v>
      </c>
      <c r="AK333" s="44">
        <f>+IFERROR(AI333*(100+'1v -ostali'!$C$6)/100,"")</f>
        <v>0</v>
      </c>
      <c r="AL333" s="44">
        <f>+IFERROR(AJ333*(100+'1v -ostali'!$C$6)/100,"")</f>
        <v>0</v>
      </c>
    </row>
    <row r="334" spans="1:38">
      <c r="A334">
        <f>+IF(MAX(A$5:A333)+1&lt;=A$1,A333+1,0)</f>
        <v>0</v>
      </c>
      <c r="B334" s="249">
        <f t="shared" si="43"/>
        <v>0</v>
      </c>
      <c r="C334">
        <f t="shared" si="44"/>
        <v>0</v>
      </c>
      <c r="D334" s="419">
        <f t="shared" si="45"/>
        <v>0</v>
      </c>
      <c r="E334">
        <f>IF(A334=0,0,+VLOOKUP($A334,'1v -ostali'!$A$14:$R$517,E$3,FALSE))</f>
        <v>0</v>
      </c>
      <c r="G334">
        <f>+VLOOKUP($A334,'1v -ostali'!$A$14:$R$517,G$3,FALSE)</f>
        <v>0</v>
      </c>
      <c r="H334">
        <f>+VLOOKUP($A334,'1v -ostali'!$A$14:$R$517,H$3,FALSE)</f>
        <v>0</v>
      </c>
      <c r="I334">
        <f>+VLOOKUP($A334,'1v -ostali'!$A$14:R$517,I$3,FALSE)</f>
        <v>0</v>
      </c>
      <c r="J334">
        <f>+VLOOKUP($A334,'1v -ostali'!$A$14:R$517,J$3,FALSE)</f>
        <v>0</v>
      </c>
      <c r="K334">
        <f>+VLOOKUP($A334,'1v -ostali'!$A$14:R$517,K$3,FALSE)</f>
        <v>0</v>
      </c>
      <c r="L334" t="str">
        <f>+IF(K334&gt;0,VLOOKUP($A334,'1v -ostali'!$A$14:R$517,L$3,FALSE),"")</f>
        <v/>
      </c>
      <c r="M334" t="str">
        <f>+IF(K334&gt;0,VLOOKUP($A334,'1v -ostali'!$A$14:R$517,M$3,FALSE),"")</f>
        <v/>
      </c>
      <c r="N334">
        <f>+VLOOKUP($A334,'1v -ostali'!$A$14:R$517,K$3,FALSE)</f>
        <v>0</v>
      </c>
      <c r="O334">
        <f>IF(K334&gt;0,"",VLOOKUP($A334,'1v -ostali'!$A$14:R$517,O$3,FALSE))</f>
        <v>0</v>
      </c>
      <c r="P334">
        <f>IF(K334&gt;0,"",VLOOKUP($A334,'1v -ostali'!$A$14:R$517,P$3,FALSE))</f>
        <v>0</v>
      </c>
      <c r="T334" s="44">
        <f>VLOOKUP($A334,'1v -ostali'!$A$14:AD$517,T$3,FALSE)</f>
        <v>0</v>
      </c>
      <c r="U334" s="44">
        <f>VLOOKUP($A334,'1v -ostali'!$A$14:AD$517,U$3,FALSE)</f>
        <v>0</v>
      </c>
      <c r="V334" s="44">
        <f t="shared" si="46"/>
        <v>0</v>
      </c>
      <c r="W334" s="44">
        <f>VLOOKUP($A334,'1v -ostali'!$A$14:AD$517,W$3,FALSE)/12</f>
        <v>0</v>
      </c>
      <c r="X334" s="44">
        <f>VLOOKUP($A334,'1v -ostali'!$A$14:AD$517,X$3,FALSE)</f>
        <v>0</v>
      </c>
      <c r="Y334" s="44">
        <f>VLOOKUP($A334,'1v -ostali'!$A$14:AD$517,Y$3,FALSE)</f>
        <v>0</v>
      </c>
      <c r="Z334" s="44">
        <f>VLOOKUP($A334,'1v -ostali'!$A$14:AD$517,Z$3,FALSE)</f>
        <v>0</v>
      </c>
      <c r="AA334" s="44">
        <f t="shared" si="47"/>
        <v>0</v>
      </c>
      <c r="AB334" s="44">
        <f>VLOOKUP($A334,'1v -ostali'!$A$14:AD$517,AB$3,FALSE)/12</f>
        <v>0</v>
      </c>
      <c r="AC334" s="44">
        <f>VLOOKUP($A334,'1v -ostali'!$A$14:AD$517,AC$3,FALSE)</f>
        <v>0</v>
      </c>
      <c r="AD334" s="44">
        <f>VLOOKUP($A334,'1v -ostali'!$A$14:AD$517,AD$3,FALSE)</f>
        <v>0</v>
      </c>
      <c r="AE334" s="44">
        <f>VLOOKUP($A334,'1v -ostali'!$A$14:AD$517,AE$3,FALSE)</f>
        <v>0</v>
      </c>
      <c r="AF334" s="44">
        <f t="shared" si="48"/>
        <v>0</v>
      </c>
      <c r="AG334" s="44">
        <f>VLOOKUP($A334,'1v -ostali'!$A$14:AD$517,AG$3,FALSE)/12</f>
        <v>0</v>
      </c>
      <c r="AH334" s="44">
        <f>VLOOKUP($A334,'1v -ostali'!$A$14:AD$517,AH$3,FALSE)</f>
        <v>0</v>
      </c>
      <c r="AI334" s="44">
        <f t="shared" si="49"/>
        <v>0</v>
      </c>
      <c r="AJ334" s="44">
        <f t="shared" si="50"/>
        <v>0</v>
      </c>
      <c r="AK334" s="44">
        <f>+IFERROR(AI334*(100+'1v -ostali'!$C$6)/100,"")</f>
        <v>0</v>
      </c>
      <c r="AL334" s="44">
        <f>+IFERROR(AJ334*(100+'1v -ostali'!$C$6)/100,"")</f>
        <v>0</v>
      </c>
    </row>
    <row r="335" spans="1:38">
      <c r="A335">
        <f>+IF(MAX(A$5:A334)+1&lt;=A$1,A334+1,0)</f>
        <v>0</v>
      </c>
      <c r="B335" s="249">
        <f t="shared" si="43"/>
        <v>0</v>
      </c>
      <c r="C335">
        <f t="shared" si="44"/>
        <v>0</v>
      </c>
      <c r="D335" s="419">
        <f t="shared" si="45"/>
        <v>0</v>
      </c>
      <c r="E335">
        <f>IF(A335=0,0,+VLOOKUP($A335,'1v -ostali'!$A$14:$R$517,E$3,FALSE))</f>
        <v>0</v>
      </c>
      <c r="G335">
        <f>+VLOOKUP($A335,'1v -ostali'!$A$14:$R$517,G$3,FALSE)</f>
        <v>0</v>
      </c>
      <c r="H335">
        <f>+VLOOKUP($A335,'1v -ostali'!$A$14:$R$517,H$3,FALSE)</f>
        <v>0</v>
      </c>
      <c r="I335">
        <f>+VLOOKUP($A335,'1v -ostali'!$A$14:R$517,I$3,FALSE)</f>
        <v>0</v>
      </c>
      <c r="J335">
        <f>+VLOOKUP($A335,'1v -ostali'!$A$14:R$517,J$3,FALSE)</f>
        <v>0</v>
      </c>
      <c r="K335">
        <f>+VLOOKUP($A335,'1v -ostali'!$A$14:R$517,K$3,FALSE)</f>
        <v>0</v>
      </c>
      <c r="L335" t="str">
        <f>+IF(K335&gt;0,VLOOKUP($A335,'1v -ostali'!$A$14:R$517,L$3,FALSE),"")</f>
        <v/>
      </c>
      <c r="M335" t="str">
        <f>+IF(K335&gt;0,VLOOKUP($A335,'1v -ostali'!$A$14:R$517,M$3,FALSE),"")</f>
        <v/>
      </c>
      <c r="N335">
        <f>+VLOOKUP($A335,'1v -ostali'!$A$14:R$517,K$3,FALSE)</f>
        <v>0</v>
      </c>
      <c r="O335">
        <f>IF(K335&gt;0,"",VLOOKUP($A335,'1v -ostali'!$A$14:R$517,O$3,FALSE))</f>
        <v>0</v>
      </c>
      <c r="P335">
        <f>IF(K335&gt;0,"",VLOOKUP($A335,'1v -ostali'!$A$14:R$517,P$3,FALSE))</f>
        <v>0</v>
      </c>
      <c r="T335" s="44">
        <f>VLOOKUP($A335,'1v -ostali'!$A$14:AD$517,T$3,FALSE)</f>
        <v>0</v>
      </c>
      <c r="U335" s="44">
        <f>VLOOKUP($A335,'1v -ostali'!$A$14:AD$517,U$3,FALSE)</f>
        <v>0</v>
      </c>
      <c r="V335" s="44">
        <f t="shared" si="46"/>
        <v>0</v>
      </c>
      <c r="W335" s="44">
        <f>VLOOKUP($A335,'1v -ostali'!$A$14:AD$517,W$3,FALSE)/12</f>
        <v>0</v>
      </c>
      <c r="X335" s="44">
        <f>VLOOKUP($A335,'1v -ostali'!$A$14:AD$517,X$3,FALSE)</f>
        <v>0</v>
      </c>
      <c r="Y335" s="44">
        <f>VLOOKUP($A335,'1v -ostali'!$A$14:AD$517,Y$3,FALSE)</f>
        <v>0</v>
      </c>
      <c r="Z335" s="44">
        <f>VLOOKUP($A335,'1v -ostali'!$A$14:AD$517,Z$3,FALSE)</f>
        <v>0</v>
      </c>
      <c r="AA335" s="44">
        <f t="shared" si="47"/>
        <v>0</v>
      </c>
      <c r="AB335" s="44">
        <f>VLOOKUP($A335,'1v -ostali'!$A$14:AD$517,AB$3,FALSE)/12</f>
        <v>0</v>
      </c>
      <c r="AC335" s="44">
        <f>VLOOKUP($A335,'1v -ostali'!$A$14:AD$517,AC$3,FALSE)</f>
        <v>0</v>
      </c>
      <c r="AD335" s="44">
        <f>VLOOKUP($A335,'1v -ostali'!$A$14:AD$517,AD$3,FALSE)</f>
        <v>0</v>
      </c>
      <c r="AE335" s="44">
        <f>VLOOKUP($A335,'1v -ostali'!$A$14:AD$517,AE$3,FALSE)</f>
        <v>0</v>
      </c>
      <c r="AF335" s="44">
        <f t="shared" si="48"/>
        <v>0</v>
      </c>
      <c r="AG335" s="44">
        <f>VLOOKUP($A335,'1v -ostali'!$A$14:AD$517,AG$3,FALSE)/12</f>
        <v>0</v>
      </c>
      <c r="AH335" s="44">
        <f>VLOOKUP($A335,'1v -ostali'!$A$14:AD$517,AH$3,FALSE)</f>
        <v>0</v>
      </c>
      <c r="AI335" s="44">
        <f t="shared" si="49"/>
        <v>0</v>
      </c>
      <c r="AJ335" s="44">
        <f t="shared" si="50"/>
        <v>0</v>
      </c>
      <c r="AK335" s="44">
        <f>+IFERROR(AI335*(100+'1v -ostali'!$C$6)/100,"")</f>
        <v>0</v>
      </c>
      <c r="AL335" s="44">
        <f>+IFERROR(AJ335*(100+'1v -ostali'!$C$6)/100,"")</f>
        <v>0</v>
      </c>
    </row>
    <row r="336" spans="1:38">
      <c r="A336">
        <f>+IF(MAX(A$5:A335)+1&lt;=A$1,A335+1,0)</f>
        <v>0</v>
      </c>
      <c r="B336" s="249">
        <f t="shared" si="43"/>
        <v>0</v>
      </c>
      <c r="C336">
        <f t="shared" si="44"/>
        <v>0</v>
      </c>
      <c r="D336" s="419">
        <f t="shared" si="45"/>
        <v>0</v>
      </c>
      <c r="E336">
        <f>IF(A336=0,0,+VLOOKUP($A336,'1v -ostali'!$A$14:$R$517,E$3,FALSE))</f>
        <v>0</v>
      </c>
      <c r="G336">
        <f>+VLOOKUP($A336,'1v -ostali'!$A$14:$R$517,G$3,FALSE)</f>
        <v>0</v>
      </c>
      <c r="H336">
        <f>+VLOOKUP($A336,'1v -ostali'!$A$14:$R$517,H$3,FALSE)</f>
        <v>0</v>
      </c>
      <c r="I336">
        <f>+VLOOKUP($A336,'1v -ostali'!$A$14:R$517,I$3,FALSE)</f>
        <v>0</v>
      </c>
      <c r="J336">
        <f>+VLOOKUP($A336,'1v -ostali'!$A$14:R$517,J$3,FALSE)</f>
        <v>0</v>
      </c>
      <c r="K336">
        <f>+VLOOKUP($A336,'1v -ostali'!$A$14:R$517,K$3,FALSE)</f>
        <v>0</v>
      </c>
      <c r="L336" t="str">
        <f>+IF(K336&gt;0,VLOOKUP($A336,'1v -ostali'!$A$14:R$517,L$3,FALSE),"")</f>
        <v/>
      </c>
      <c r="M336" t="str">
        <f>+IF(K336&gt;0,VLOOKUP($A336,'1v -ostali'!$A$14:R$517,M$3,FALSE),"")</f>
        <v/>
      </c>
      <c r="N336">
        <f>+VLOOKUP($A336,'1v -ostali'!$A$14:R$517,K$3,FALSE)</f>
        <v>0</v>
      </c>
      <c r="O336">
        <f>IF(K336&gt;0,"",VLOOKUP($A336,'1v -ostali'!$A$14:R$517,O$3,FALSE))</f>
        <v>0</v>
      </c>
      <c r="P336">
        <f>IF(K336&gt;0,"",VLOOKUP($A336,'1v -ostali'!$A$14:R$517,P$3,FALSE))</f>
        <v>0</v>
      </c>
      <c r="T336" s="44">
        <f>VLOOKUP($A336,'1v -ostali'!$A$14:AD$517,T$3,FALSE)</f>
        <v>0</v>
      </c>
      <c r="U336" s="44">
        <f>VLOOKUP($A336,'1v -ostali'!$A$14:AD$517,U$3,FALSE)</f>
        <v>0</v>
      </c>
      <c r="V336" s="44">
        <f t="shared" si="46"/>
        <v>0</v>
      </c>
      <c r="W336" s="44">
        <f>VLOOKUP($A336,'1v -ostali'!$A$14:AD$517,W$3,FALSE)/12</f>
        <v>0</v>
      </c>
      <c r="X336" s="44">
        <f>VLOOKUP($A336,'1v -ostali'!$A$14:AD$517,X$3,FALSE)</f>
        <v>0</v>
      </c>
      <c r="Y336" s="44">
        <f>VLOOKUP($A336,'1v -ostali'!$A$14:AD$517,Y$3,FALSE)</f>
        <v>0</v>
      </c>
      <c r="Z336" s="44">
        <f>VLOOKUP($A336,'1v -ostali'!$A$14:AD$517,Z$3,FALSE)</f>
        <v>0</v>
      </c>
      <c r="AA336" s="44">
        <f t="shared" si="47"/>
        <v>0</v>
      </c>
      <c r="AB336" s="44">
        <f>VLOOKUP($A336,'1v -ostali'!$A$14:AD$517,AB$3,FALSE)/12</f>
        <v>0</v>
      </c>
      <c r="AC336" s="44">
        <f>VLOOKUP($A336,'1v -ostali'!$A$14:AD$517,AC$3,FALSE)</f>
        <v>0</v>
      </c>
      <c r="AD336" s="44">
        <f>VLOOKUP($A336,'1v -ostali'!$A$14:AD$517,AD$3,FALSE)</f>
        <v>0</v>
      </c>
      <c r="AE336" s="44">
        <f>VLOOKUP($A336,'1v -ostali'!$A$14:AD$517,AE$3,FALSE)</f>
        <v>0</v>
      </c>
      <c r="AF336" s="44">
        <f t="shared" si="48"/>
        <v>0</v>
      </c>
      <c r="AG336" s="44">
        <f>VLOOKUP($A336,'1v -ostali'!$A$14:AD$517,AG$3,FALSE)/12</f>
        <v>0</v>
      </c>
      <c r="AH336" s="44">
        <f>VLOOKUP($A336,'1v -ostali'!$A$14:AD$517,AH$3,FALSE)</f>
        <v>0</v>
      </c>
      <c r="AI336" s="44">
        <f t="shared" si="49"/>
        <v>0</v>
      </c>
      <c r="AJ336" s="44">
        <f t="shared" si="50"/>
        <v>0</v>
      </c>
      <c r="AK336" s="44">
        <f>+IFERROR(AI336*(100+'1v -ostali'!$C$6)/100,"")</f>
        <v>0</v>
      </c>
      <c r="AL336" s="44">
        <f>+IFERROR(AJ336*(100+'1v -ostali'!$C$6)/100,"")</f>
        <v>0</v>
      </c>
    </row>
    <row r="337" spans="1:38">
      <c r="A337">
        <f>+IF(MAX(A$5:A336)+1&lt;=A$1,A336+1,0)</f>
        <v>0</v>
      </c>
      <c r="B337" s="249">
        <f t="shared" si="43"/>
        <v>0</v>
      </c>
      <c r="C337">
        <f t="shared" si="44"/>
        <v>0</v>
      </c>
      <c r="D337" s="419">
        <f t="shared" si="45"/>
        <v>0</v>
      </c>
      <c r="E337">
        <f>IF(A337=0,0,+VLOOKUP($A337,'1v -ostali'!$A$14:$R$517,E$3,FALSE))</f>
        <v>0</v>
      </c>
      <c r="G337">
        <f>+VLOOKUP($A337,'1v -ostali'!$A$14:$R$517,G$3,FALSE)</f>
        <v>0</v>
      </c>
      <c r="H337">
        <f>+VLOOKUP($A337,'1v -ostali'!$A$14:$R$517,H$3,FALSE)</f>
        <v>0</v>
      </c>
      <c r="I337">
        <f>+VLOOKUP($A337,'1v -ostali'!$A$14:R$517,I$3,FALSE)</f>
        <v>0</v>
      </c>
      <c r="J337">
        <f>+VLOOKUP($A337,'1v -ostali'!$A$14:R$517,J$3,FALSE)</f>
        <v>0</v>
      </c>
      <c r="K337">
        <f>+VLOOKUP($A337,'1v -ostali'!$A$14:R$517,K$3,FALSE)</f>
        <v>0</v>
      </c>
      <c r="L337" t="str">
        <f>+IF(K337&gt;0,VLOOKUP($A337,'1v -ostali'!$A$14:R$517,L$3,FALSE),"")</f>
        <v/>
      </c>
      <c r="M337" t="str">
        <f>+IF(K337&gt;0,VLOOKUP($A337,'1v -ostali'!$A$14:R$517,M$3,FALSE),"")</f>
        <v/>
      </c>
      <c r="N337">
        <f>+VLOOKUP($A337,'1v -ostali'!$A$14:R$517,K$3,FALSE)</f>
        <v>0</v>
      </c>
      <c r="O337">
        <f>IF(K337&gt;0,"",VLOOKUP($A337,'1v -ostali'!$A$14:R$517,O$3,FALSE))</f>
        <v>0</v>
      </c>
      <c r="P337">
        <f>IF(K337&gt;0,"",VLOOKUP($A337,'1v -ostali'!$A$14:R$517,P$3,FALSE))</f>
        <v>0</v>
      </c>
      <c r="T337" s="44">
        <f>VLOOKUP($A337,'1v -ostali'!$A$14:AD$517,T$3,FALSE)</f>
        <v>0</v>
      </c>
      <c r="U337" s="44">
        <f>VLOOKUP($A337,'1v -ostali'!$A$14:AD$517,U$3,FALSE)</f>
        <v>0</v>
      </c>
      <c r="V337" s="44">
        <f t="shared" si="46"/>
        <v>0</v>
      </c>
      <c r="W337" s="44">
        <f>VLOOKUP($A337,'1v -ostali'!$A$14:AD$517,W$3,FALSE)/12</f>
        <v>0</v>
      </c>
      <c r="X337" s="44">
        <f>VLOOKUP($A337,'1v -ostali'!$A$14:AD$517,X$3,FALSE)</f>
        <v>0</v>
      </c>
      <c r="Y337" s="44">
        <f>VLOOKUP($A337,'1v -ostali'!$A$14:AD$517,Y$3,FALSE)</f>
        <v>0</v>
      </c>
      <c r="Z337" s="44">
        <f>VLOOKUP($A337,'1v -ostali'!$A$14:AD$517,Z$3,FALSE)</f>
        <v>0</v>
      </c>
      <c r="AA337" s="44">
        <f t="shared" si="47"/>
        <v>0</v>
      </c>
      <c r="AB337" s="44">
        <f>VLOOKUP($A337,'1v -ostali'!$A$14:AD$517,AB$3,FALSE)/12</f>
        <v>0</v>
      </c>
      <c r="AC337" s="44">
        <f>VLOOKUP($A337,'1v -ostali'!$A$14:AD$517,AC$3,FALSE)</f>
        <v>0</v>
      </c>
      <c r="AD337" s="44">
        <f>VLOOKUP($A337,'1v -ostali'!$A$14:AD$517,AD$3,FALSE)</f>
        <v>0</v>
      </c>
      <c r="AE337" s="44">
        <f>VLOOKUP($A337,'1v -ostali'!$A$14:AD$517,AE$3,FALSE)</f>
        <v>0</v>
      </c>
      <c r="AF337" s="44">
        <f t="shared" si="48"/>
        <v>0</v>
      </c>
      <c r="AG337" s="44">
        <f>VLOOKUP($A337,'1v -ostali'!$A$14:AD$517,AG$3,FALSE)/12</f>
        <v>0</v>
      </c>
      <c r="AH337" s="44">
        <f>VLOOKUP($A337,'1v -ostali'!$A$14:AD$517,AH$3,FALSE)</f>
        <v>0</v>
      </c>
      <c r="AI337" s="44">
        <f t="shared" si="49"/>
        <v>0</v>
      </c>
      <c r="AJ337" s="44">
        <f t="shared" si="50"/>
        <v>0</v>
      </c>
      <c r="AK337" s="44">
        <f>+IFERROR(AI337*(100+'1v -ostali'!$C$6)/100,"")</f>
        <v>0</v>
      </c>
      <c r="AL337" s="44">
        <f>+IFERROR(AJ337*(100+'1v -ostali'!$C$6)/100,"")</f>
        <v>0</v>
      </c>
    </row>
    <row r="338" spans="1:38">
      <c r="A338">
        <f>+IF(MAX(A$5:A337)+1&lt;=A$1,A337+1,0)</f>
        <v>0</v>
      </c>
      <c r="B338" s="249">
        <f t="shared" si="43"/>
        <v>0</v>
      </c>
      <c r="C338">
        <f t="shared" si="44"/>
        <v>0</v>
      </c>
      <c r="D338" s="419">
        <f t="shared" si="45"/>
        <v>0</v>
      </c>
      <c r="E338">
        <f>IF(A338=0,0,+VLOOKUP($A338,'1v -ostali'!$A$14:$R$517,E$3,FALSE))</f>
        <v>0</v>
      </c>
      <c r="G338">
        <f>+VLOOKUP($A338,'1v -ostali'!$A$14:$R$517,G$3,FALSE)</f>
        <v>0</v>
      </c>
      <c r="H338">
        <f>+VLOOKUP($A338,'1v -ostali'!$A$14:$R$517,H$3,FALSE)</f>
        <v>0</v>
      </c>
      <c r="I338">
        <f>+VLOOKUP($A338,'1v -ostali'!$A$14:R$517,I$3,FALSE)</f>
        <v>0</v>
      </c>
      <c r="J338">
        <f>+VLOOKUP($A338,'1v -ostali'!$A$14:R$517,J$3,FALSE)</f>
        <v>0</v>
      </c>
      <c r="K338">
        <f>+VLOOKUP($A338,'1v -ostali'!$A$14:R$517,K$3,FALSE)</f>
        <v>0</v>
      </c>
      <c r="L338" t="str">
        <f>+IF(K338&gt;0,VLOOKUP($A338,'1v -ostali'!$A$14:R$517,L$3,FALSE),"")</f>
        <v/>
      </c>
      <c r="M338" t="str">
        <f>+IF(K338&gt;0,VLOOKUP($A338,'1v -ostali'!$A$14:R$517,M$3,FALSE),"")</f>
        <v/>
      </c>
      <c r="N338">
        <f>+VLOOKUP($A338,'1v -ostali'!$A$14:R$517,K$3,FALSE)</f>
        <v>0</v>
      </c>
      <c r="O338">
        <f>IF(K338&gt;0,"",VLOOKUP($A338,'1v -ostali'!$A$14:R$517,O$3,FALSE))</f>
        <v>0</v>
      </c>
      <c r="P338">
        <f>IF(K338&gt;0,"",VLOOKUP($A338,'1v -ostali'!$A$14:R$517,P$3,FALSE))</f>
        <v>0</v>
      </c>
      <c r="T338" s="44">
        <f>VLOOKUP($A338,'1v -ostali'!$A$14:AD$517,T$3,FALSE)</f>
        <v>0</v>
      </c>
      <c r="U338" s="44">
        <f>VLOOKUP($A338,'1v -ostali'!$A$14:AD$517,U$3,FALSE)</f>
        <v>0</v>
      </c>
      <c r="V338" s="44">
        <f t="shared" si="46"/>
        <v>0</v>
      </c>
      <c r="W338" s="44">
        <f>VLOOKUP($A338,'1v -ostali'!$A$14:AD$517,W$3,FALSE)/12</f>
        <v>0</v>
      </c>
      <c r="X338" s="44">
        <f>VLOOKUP($A338,'1v -ostali'!$A$14:AD$517,X$3,FALSE)</f>
        <v>0</v>
      </c>
      <c r="Y338" s="44">
        <f>VLOOKUP($A338,'1v -ostali'!$A$14:AD$517,Y$3,FALSE)</f>
        <v>0</v>
      </c>
      <c r="Z338" s="44">
        <f>VLOOKUP($A338,'1v -ostali'!$A$14:AD$517,Z$3,FALSE)</f>
        <v>0</v>
      </c>
      <c r="AA338" s="44">
        <f t="shared" si="47"/>
        <v>0</v>
      </c>
      <c r="AB338" s="44">
        <f>VLOOKUP($A338,'1v -ostali'!$A$14:AD$517,AB$3,FALSE)/12</f>
        <v>0</v>
      </c>
      <c r="AC338" s="44">
        <f>VLOOKUP($A338,'1v -ostali'!$A$14:AD$517,AC$3,FALSE)</f>
        <v>0</v>
      </c>
      <c r="AD338" s="44">
        <f>VLOOKUP($A338,'1v -ostali'!$A$14:AD$517,AD$3,FALSE)</f>
        <v>0</v>
      </c>
      <c r="AE338" s="44">
        <f>VLOOKUP($A338,'1v -ostali'!$A$14:AD$517,AE$3,FALSE)</f>
        <v>0</v>
      </c>
      <c r="AF338" s="44">
        <f t="shared" si="48"/>
        <v>0</v>
      </c>
      <c r="AG338" s="44">
        <f>VLOOKUP($A338,'1v -ostali'!$A$14:AD$517,AG$3,FALSE)/12</f>
        <v>0</v>
      </c>
      <c r="AH338" s="44">
        <f>VLOOKUP($A338,'1v -ostali'!$A$14:AD$517,AH$3,FALSE)</f>
        <v>0</v>
      </c>
      <c r="AI338" s="44">
        <f t="shared" si="49"/>
        <v>0</v>
      </c>
      <c r="AJ338" s="44">
        <f t="shared" si="50"/>
        <v>0</v>
      </c>
      <c r="AK338" s="44">
        <f>+IFERROR(AI338*(100+'1v -ostali'!$C$6)/100,"")</f>
        <v>0</v>
      </c>
      <c r="AL338" s="44">
        <f>+IFERROR(AJ338*(100+'1v -ostali'!$C$6)/100,"")</f>
        <v>0</v>
      </c>
    </row>
    <row r="339" spans="1:38">
      <c r="A339">
        <f>+IF(MAX(A$5:A338)+1&lt;=A$1,A338+1,0)</f>
        <v>0</v>
      </c>
      <c r="B339" s="249">
        <f t="shared" si="43"/>
        <v>0</v>
      </c>
      <c r="C339">
        <f t="shared" si="44"/>
        <v>0</v>
      </c>
      <c r="D339" s="419">
        <f t="shared" si="45"/>
        <v>0</v>
      </c>
      <c r="E339">
        <f>IF(A339=0,0,+VLOOKUP($A339,'1v -ostali'!$A$14:$R$517,E$3,FALSE))</f>
        <v>0</v>
      </c>
      <c r="G339">
        <f>+VLOOKUP($A339,'1v -ostali'!$A$14:$R$517,G$3,FALSE)</f>
        <v>0</v>
      </c>
      <c r="H339">
        <f>+VLOOKUP($A339,'1v -ostali'!$A$14:$R$517,H$3,FALSE)</f>
        <v>0</v>
      </c>
      <c r="I339">
        <f>+VLOOKUP($A339,'1v -ostali'!$A$14:R$517,I$3,FALSE)</f>
        <v>0</v>
      </c>
      <c r="J339">
        <f>+VLOOKUP($A339,'1v -ostali'!$A$14:R$517,J$3,FALSE)</f>
        <v>0</v>
      </c>
      <c r="K339">
        <f>+VLOOKUP($A339,'1v -ostali'!$A$14:R$517,K$3,FALSE)</f>
        <v>0</v>
      </c>
      <c r="L339" t="str">
        <f>+IF(K339&gt;0,VLOOKUP($A339,'1v -ostali'!$A$14:R$517,L$3,FALSE),"")</f>
        <v/>
      </c>
      <c r="M339" t="str">
        <f>+IF(K339&gt;0,VLOOKUP($A339,'1v -ostali'!$A$14:R$517,M$3,FALSE),"")</f>
        <v/>
      </c>
      <c r="N339">
        <f>+VLOOKUP($A339,'1v -ostali'!$A$14:R$517,K$3,FALSE)</f>
        <v>0</v>
      </c>
      <c r="O339">
        <f>IF(K339&gt;0,"",VLOOKUP($A339,'1v -ostali'!$A$14:R$517,O$3,FALSE))</f>
        <v>0</v>
      </c>
      <c r="P339">
        <f>IF(K339&gt;0,"",VLOOKUP($A339,'1v -ostali'!$A$14:R$517,P$3,FALSE))</f>
        <v>0</v>
      </c>
      <c r="T339" s="44">
        <f>VLOOKUP($A339,'1v -ostali'!$A$14:AD$517,T$3,FALSE)</f>
        <v>0</v>
      </c>
      <c r="U339" s="44">
        <f>VLOOKUP($A339,'1v -ostali'!$A$14:AD$517,U$3,FALSE)</f>
        <v>0</v>
      </c>
      <c r="V339" s="44">
        <f t="shared" si="46"/>
        <v>0</v>
      </c>
      <c r="W339" s="44">
        <f>VLOOKUP($A339,'1v -ostali'!$A$14:AD$517,W$3,FALSE)/12</f>
        <v>0</v>
      </c>
      <c r="X339" s="44">
        <f>VLOOKUP($A339,'1v -ostali'!$A$14:AD$517,X$3,FALSE)</f>
        <v>0</v>
      </c>
      <c r="Y339" s="44">
        <f>VLOOKUP($A339,'1v -ostali'!$A$14:AD$517,Y$3,FALSE)</f>
        <v>0</v>
      </c>
      <c r="Z339" s="44">
        <f>VLOOKUP($A339,'1v -ostali'!$A$14:AD$517,Z$3,FALSE)</f>
        <v>0</v>
      </c>
      <c r="AA339" s="44">
        <f t="shared" si="47"/>
        <v>0</v>
      </c>
      <c r="AB339" s="44">
        <f>VLOOKUP($A339,'1v -ostali'!$A$14:AD$517,AB$3,FALSE)/12</f>
        <v>0</v>
      </c>
      <c r="AC339" s="44">
        <f>VLOOKUP($A339,'1v -ostali'!$A$14:AD$517,AC$3,FALSE)</f>
        <v>0</v>
      </c>
      <c r="AD339" s="44">
        <f>VLOOKUP($A339,'1v -ostali'!$A$14:AD$517,AD$3,FALSE)</f>
        <v>0</v>
      </c>
      <c r="AE339" s="44">
        <f>VLOOKUP($A339,'1v -ostali'!$A$14:AD$517,AE$3,FALSE)</f>
        <v>0</v>
      </c>
      <c r="AF339" s="44">
        <f t="shared" si="48"/>
        <v>0</v>
      </c>
      <c r="AG339" s="44">
        <f>VLOOKUP($A339,'1v -ostali'!$A$14:AD$517,AG$3,FALSE)/12</f>
        <v>0</v>
      </c>
      <c r="AH339" s="44">
        <f>VLOOKUP($A339,'1v -ostali'!$A$14:AD$517,AH$3,FALSE)</f>
        <v>0</v>
      </c>
      <c r="AI339" s="44">
        <f t="shared" si="49"/>
        <v>0</v>
      </c>
      <c r="AJ339" s="44">
        <f t="shared" si="50"/>
        <v>0</v>
      </c>
      <c r="AK339" s="44">
        <f>+IFERROR(AI339*(100+'1v -ostali'!$C$6)/100,"")</f>
        <v>0</v>
      </c>
      <c r="AL339" s="44">
        <f>+IFERROR(AJ339*(100+'1v -ostali'!$C$6)/100,"")</f>
        <v>0</v>
      </c>
    </row>
    <row r="340" spans="1:38">
      <c r="A340">
        <f>+IF(MAX(A$5:A339)+1&lt;=A$1,A339+1,0)</f>
        <v>0</v>
      </c>
      <c r="B340" s="249">
        <f t="shared" si="43"/>
        <v>0</v>
      </c>
      <c r="C340">
        <f t="shared" si="44"/>
        <v>0</v>
      </c>
      <c r="D340" s="419">
        <f t="shared" si="45"/>
        <v>0</v>
      </c>
      <c r="E340">
        <f>IF(A340=0,0,+VLOOKUP($A340,'1v -ostali'!$A$14:$R$517,E$3,FALSE))</f>
        <v>0</v>
      </c>
      <c r="G340">
        <f>+VLOOKUP($A340,'1v -ostali'!$A$14:$R$517,G$3,FALSE)</f>
        <v>0</v>
      </c>
      <c r="H340">
        <f>+VLOOKUP($A340,'1v -ostali'!$A$14:$R$517,H$3,FALSE)</f>
        <v>0</v>
      </c>
      <c r="I340">
        <f>+VLOOKUP($A340,'1v -ostali'!$A$14:R$517,I$3,FALSE)</f>
        <v>0</v>
      </c>
      <c r="J340">
        <f>+VLOOKUP($A340,'1v -ostali'!$A$14:R$517,J$3,FALSE)</f>
        <v>0</v>
      </c>
      <c r="K340">
        <f>+VLOOKUP($A340,'1v -ostali'!$A$14:R$517,K$3,FALSE)</f>
        <v>0</v>
      </c>
      <c r="L340" t="str">
        <f>+IF(K340&gt;0,VLOOKUP($A340,'1v -ostali'!$A$14:R$517,L$3,FALSE),"")</f>
        <v/>
      </c>
      <c r="M340" t="str">
        <f>+IF(K340&gt;0,VLOOKUP($A340,'1v -ostali'!$A$14:R$517,M$3,FALSE),"")</f>
        <v/>
      </c>
      <c r="N340">
        <f>+VLOOKUP($A340,'1v -ostali'!$A$14:R$517,K$3,FALSE)</f>
        <v>0</v>
      </c>
      <c r="O340">
        <f>IF(K340&gt;0,"",VLOOKUP($A340,'1v -ostali'!$A$14:R$517,O$3,FALSE))</f>
        <v>0</v>
      </c>
      <c r="P340">
        <f>IF(K340&gt;0,"",VLOOKUP($A340,'1v -ostali'!$A$14:R$517,P$3,FALSE))</f>
        <v>0</v>
      </c>
      <c r="T340" s="44">
        <f>VLOOKUP($A340,'1v -ostali'!$A$14:AD$517,T$3,FALSE)</f>
        <v>0</v>
      </c>
      <c r="U340" s="44">
        <f>VLOOKUP($A340,'1v -ostali'!$A$14:AD$517,U$3,FALSE)</f>
        <v>0</v>
      </c>
      <c r="V340" s="44">
        <f t="shared" si="46"/>
        <v>0</v>
      </c>
      <c r="W340" s="44">
        <f>VLOOKUP($A340,'1v -ostali'!$A$14:AD$517,W$3,FALSE)/12</f>
        <v>0</v>
      </c>
      <c r="X340" s="44">
        <f>VLOOKUP($A340,'1v -ostali'!$A$14:AD$517,X$3,FALSE)</f>
        <v>0</v>
      </c>
      <c r="Y340" s="44">
        <f>VLOOKUP($A340,'1v -ostali'!$A$14:AD$517,Y$3,FALSE)</f>
        <v>0</v>
      </c>
      <c r="Z340" s="44">
        <f>VLOOKUP($A340,'1v -ostali'!$A$14:AD$517,Z$3,FALSE)</f>
        <v>0</v>
      </c>
      <c r="AA340" s="44">
        <f t="shared" si="47"/>
        <v>0</v>
      </c>
      <c r="AB340" s="44">
        <f>VLOOKUP($A340,'1v -ostali'!$A$14:AD$517,AB$3,FALSE)/12</f>
        <v>0</v>
      </c>
      <c r="AC340" s="44">
        <f>VLOOKUP($A340,'1v -ostali'!$A$14:AD$517,AC$3,FALSE)</f>
        <v>0</v>
      </c>
      <c r="AD340" s="44">
        <f>VLOOKUP($A340,'1v -ostali'!$A$14:AD$517,AD$3,FALSE)</f>
        <v>0</v>
      </c>
      <c r="AE340" s="44">
        <f>VLOOKUP($A340,'1v -ostali'!$A$14:AD$517,AE$3,FALSE)</f>
        <v>0</v>
      </c>
      <c r="AF340" s="44">
        <f t="shared" si="48"/>
        <v>0</v>
      </c>
      <c r="AG340" s="44">
        <f>VLOOKUP($A340,'1v -ostali'!$A$14:AD$517,AG$3,FALSE)/12</f>
        <v>0</v>
      </c>
      <c r="AH340" s="44">
        <f>VLOOKUP($A340,'1v -ostali'!$A$14:AD$517,AH$3,FALSE)</f>
        <v>0</v>
      </c>
      <c r="AI340" s="44">
        <f t="shared" si="49"/>
        <v>0</v>
      </c>
      <c r="AJ340" s="44">
        <f t="shared" si="50"/>
        <v>0</v>
      </c>
      <c r="AK340" s="44">
        <f>+IFERROR(AI340*(100+'1v -ostali'!$C$6)/100,"")</f>
        <v>0</v>
      </c>
      <c r="AL340" s="44">
        <f>+IFERROR(AJ340*(100+'1v -ostali'!$C$6)/100,"")</f>
        <v>0</v>
      </c>
    </row>
    <row r="341" spans="1:38">
      <c r="A341">
        <f>+IF(MAX(A$5:A340)+1&lt;=A$1,A340+1,0)</f>
        <v>0</v>
      </c>
      <c r="B341" s="249">
        <f t="shared" si="43"/>
        <v>0</v>
      </c>
      <c r="C341">
        <f t="shared" si="44"/>
        <v>0</v>
      </c>
      <c r="D341" s="419">
        <f t="shared" si="45"/>
        <v>0</v>
      </c>
      <c r="E341">
        <f>IF(A341=0,0,+VLOOKUP($A341,'1v -ostali'!$A$14:$R$517,E$3,FALSE))</f>
        <v>0</v>
      </c>
      <c r="G341">
        <f>+VLOOKUP($A341,'1v -ostali'!$A$14:$R$517,G$3,FALSE)</f>
        <v>0</v>
      </c>
      <c r="H341">
        <f>+VLOOKUP($A341,'1v -ostali'!$A$14:$R$517,H$3,FALSE)</f>
        <v>0</v>
      </c>
      <c r="I341">
        <f>+VLOOKUP($A341,'1v -ostali'!$A$14:R$517,I$3,FALSE)</f>
        <v>0</v>
      </c>
      <c r="J341">
        <f>+VLOOKUP($A341,'1v -ostali'!$A$14:R$517,J$3,FALSE)</f>
        <v>0</v>
      </c>
      <c r="K341">
        <f>+VLOOKUP($A341,'1v -ostali'!$A$14:R$517,K$3,FALSE)</f>
        <v>0</v>
      </c>
      <c r="L341" t="str">
        <f>+IF(K341&gt;0,VLOOKUP($A341,'1v -ostali'!$A$14:R$517,L$3,FALSE),"")</f>
        <v/>
      </c>
      <c r="M341" t="str">
        <f>+IF(K341&gt;0,VLOOKUP($A341,'1v -ostali'!$A$14:R$517,M$3,FALSE),"")</f>
        <v/>
      </c>
      <c r="N341">
        <f>+VLOOKUP($A341,'1v -ostali'!$A$14:R$517,K$3,FALSE)</f>
        <v>0</v>
      </c>
      <c r="O341">
        <f>IF(K341&gt;0,"",VLOOKUP($A341,'1v -ostali'!$A$14:R$517,O$3,FALSE))</f>
        <v>0</v>
      </c>
      <c r="P341">
        <f>IF(K341&gt;0,"",VLOOKUP($A341,'1v -ostali'!$A$14:R$517,P$3,FALSE))</f>
        <v>0</v>
      </c>
      <c r="T341" s="44">
        <f>VLOOKUP($A341,'1v -ostali'!$A$14:AD$517,T$3,FALSE)</f>
        <v>0</v>
      </c>
      <c r="U341" s="44">
        <f>VLOOKUP($A341,'1v -ostali'!$A$14:AD$517,U$3,FALSE)</f>
        <v>0</v>
      </c>
      <c r="V341" s="44">
        <f t="shared" si="46"/>
        <v>0</v>
      </c>
      <c r="W341" s="44">
        <f>VLOOKUP($A341,'1v -ostali'!$A$14:AD$517,W$3,FALSE)/12</f>
        <v>0</v>
      </c>
      <c r="X341" s="44">
        <f>VLOOKUP($A341,'1v -ostali'!$A$14:AD$517,X$3,FALSE)</f>
        <v>0</v>
      </c>
      <c r="Y341" s="44">
        <f>VLOOKUP($A341,'1v -ostali'!$A$14:AD$517,Y$3,FALSE)</f>
        <v>0</v>
      </c>
      <c r="Z341" s="44">
        <f>VLOOKUP($A341,'1v -ostali'!$A$14:AD$517,Z$3,FALSE)</f>
        <v>0</v>
      </c>
      <c r="AA341" s="44">
        <f t="shared" si="47"/>
        <v>0</v>
      </c>
      <c r="AB341" s="44">
        <f>VLOOKUP($A341,'1v -ostali'!$A$14:AD$517,AB$3,FALSE)/12</f>
        <v>0</v>
      </c>
      <c r="AC341" s="44">
        <f>VLOOKUP($A341,'1v -ostali'!$A$14:AD$517,AC$3,FALSE)</f>
        <v>0</v>
      </c>
      <c r="AD341" s="44">
        <f>VLOOKUP($A341,'1v -ostali'!$A$14:AD$517,AD$3,FALSE)</f>
        <v>0</v>
      </c>
      <c r="AE341" s="44">
        <f>VLOOKUP($A341,'1v -ostali'!$A$14:AD$517,AE$3,FALSE)</f>
        <v>0</v>
      </c>
      <c r="AF341" s="44">
        <f t="shared" si="48"/>
        <v>0</v>
      </c>
      <c r="AG341" s="44">
        <f>VLOOKUP($A341,'1v -ostali'!$A$14:AD$517,AG$3,FALSE)/12</f>
        <v>0</v>
      </c>
      <c r="AH341" s="44">
        <f>VLOOKUP($A341,'1v -ostali'!$A$14:AD$517,AH$3,FALSE)</f>
        <v>0</v>
      </c>
      <c r="AI341" s="44">
        <f t="shared" si="49"/>
        <v>0</v>
      </c>
      <c r="AJ341" s="44">
        <f t="shared" si="50"/>
        <v>0</v>
      </c>
      <c r="AK341" s="44">
        <f>+IFERROR(AI341*(100+'1v -ostali'!$C$6)/100,"")</f>
        <v>0</v>
      </c>
      <c r="AL341" s="44">
        <f>+IFERROR(AJ341*(100+'1v -ostali'!$C$6)/100,"")</f>
        <v>0</v>
      </c>
    </row>
    <row r="342" spans="1:38">
      <c r="A342">
        <f>+IF(MAX(A$5:A341)+1&lt;=A$1,A341+1,0)</f>
        <v>0</v>
      </c>
      <c r="B342" s="249">
        <f t="shared" si="43"/>
        <v>0</v>
      </c>
      <c r="C342">
        <f t="shared" si="44"/>
        <v>0</v>
      </c>
      <c r="D342" s="419">
        <f t="shared" si="45"/>
        <v>0</v>
      </c>
      <c r="E342">
        <f>IF(A342=0,0,+VLOOKUP($A342,'1v -ostali'!$A$14:$R$517,E$3,FALSE))</f>
        <v>0</v>
      </c>
      <c r="G342">
        <f>+VLOOKUP($A342,'1v -ostali'!$A$14:$R$517,G$3,FALSE)</f>
        <v>0</v>
      </c>
      <c r="H342">
        <f>+VLOOKUP($A342,'1v -ostali'!$A$14:$R$517,H$3,FALSE)</f>
        <v>0</v>
      </c>
      <c r="I342">
        <f>+VLOOKUP($A342,'1v -ostali'!$A$14:R$517,I$3,FALSE)</f>
        <v>0</v>
      </c>
      <c r="J342">
        <f>+VLOOKUP($A342,'1v -ostali'!$A$14:R$517,J$3,FALSE)</f>
        <v>0</v>
      </c>
      <c r="K342">
        <f>+VLOOKUP($A342,'1v -ostali'!$A$14:R$517,K$3,FALSE)</f>
        <v>0</v>
      </c>
      <c r="L342" t="str">
        <f>+IF(K342&gt;0,VLOOKUP($A342,'1v -ostali'!$A$14:R$517,L$3,FALSE),"")</f>
        <v/>
      </c>
      <c r="M342" t="str">
        <f>+IF(K342&gt;0,VLOOKUP($A342,'1v -ostali'!$A$14:R$517,M$3,FALSE),"")</f>
        <v/>
      </c>
      <c r="N342">
        <f>+VLOOKUP($A342,'1v -ostali'!$A$14:R$517,K$3,FALSE)</f>
        <v>0</v>
      </c>
      <c r="O342">
        <f>IF(K342&gt;0,"",VLOOKUP($A342,'1v -ostali'!$A$14:R$517,O$3,FALSE))</f>
        <v>0</v>
      </c>
      <c r="P342">
        <f>IF(K342&gt;0,"",VLOOKUP($A342,'1v -ostali'!$A$14:R$517,P$3,FALSE))</f>
        <v>0</v>
      </c>
      <c r="T342" s="44">
        <f>VLOOKUP($A342,'1v -ostali'!$A$14:AD$517,T$3,FALSE)</f>
        <v>0</v>
      </c>
      <c r="U342" s="44">
        <f>VLOOKUP($A342,'1v -ostali'!$A$14:AD$517,U$3,FALSE)</f>
        <v>0</v>
      </c>
      <c r="V342" s="44">
        <f t="shared" si="46"/>
        <v>0</v>
      </c>
      <c r="W342" s="44">
        <f>VLOOKUP($A342,'1v -ostali'!$A$14:AD$517,W$3,FALSE)/12</f>
        <v>0</v>
      </c>
      <c r="X342" s="44">
        <f>VLOOKUP($A342,'1v -ostali'!$A$14:AD$517,X$3,FALSE)</f>
        <v>0</v>
      </c>
      <c r="Y342" s="44">
        <f>VLOOKUP($A342,'1v -ostali'!$A$14:AD$517,Y$3,FALSE)</f>
        <v>0</v>
      </c>
      <c r="Z342" s="44">
        <f>VLOOKUP($A342,'1v -ostali'!$A$14:AD$517,Z$3,FALSE)</f>
        <v>0</v>
      </c>
      <c r="AA342" s="44">
        <f t="shared" si="47"/>
        <v>0</v>
      </c>
      <c r="AB342" s="44">
        <f>VLOOKUP($A342,'1v -ostali'!$A$14:AD$517,AB$3,FALSE)/12</f>
        <v>0</v>
      </c>
      <c r="AC342" s="44">
        <f>VLOOKUP($A342,'1v -ostali'!$A$14:AD$517,AC$3,FALSE)</f>
        <v>0</v>
      </c>
      <c r="AD342" s="44">
        <f>VLOOKUP($A342,'1v -ostali'!$A$14:AD$517,AD$3,FALSE)</f>
        <v>0</v>
      </c>
      <c r="AE342" s="44">
        <f>VLOOKUP($A342,'1v -ostali'!$A$14:AD$517,AE$3,FALSE)</f>
        <v>0</v>
      </c>
      <c r="AF342" s="44">
        <f t="shared" si="48"/>
        <v>0</v>
      </c>
      <c r="AG342" s="44">
        <f>VLOOKUP($A342,'1v -ostali'!$A$14:AD$517,AG$3,FALSE)/12</f>
        <v>0</v>
      </c>
      <c r="AH342" s="44">
        <f>VLOOKUP($A342,'1v -ostali'!$A$14:AD$517,AH$3,FALSE)</f>
        <v>0</v>
      </c>
      <c r="AI342" s="44">
        <f t="shared" si="49"/>
        <v>0</v>
      </c>
      <c r="AJ342" s="44">
        <f t="shared" si="50"/>
        <v>0</v>
      </c>
      <c r="AK342" s="44">
        <f>+IFERROR(AI342*(100+'1v -ostali'!$C$6)/100,"")</f>
        <v>0</v>
      </c>
      <c r="AL342" s="44">
        <f>+IFERROR(AJ342*(100+'1v -ostali'!$C$6)/100,"")</f>
        <v>0</v>
      </c>
    </row>
    <row r="343" spans="1:38">
      <c r="A343">
        <f>+IF(MAX(A$5:A342)+1&lt;=A$1,A342+1,0)</f>
        <v>0</v>
      </c>
      <c r="B343" s="249">
        <f t="shared" si="43"/>
        <v>0</v>
      </c>
      <c r="C343">
        <f t="shared" si="44"/>
        <v>0</v>
      </c>
      <c r="D343" s="419">
        <f t="shared" si="45"/>
        <v>0</v>
      </c>
      <c r="E343">
        <f>IF(A343=0,0,+VLOOKUP($A343,'1v -ostali'!$A$14:$R$517,E$3,FALSE))</f>
        <v>0</v>
      </c>
      <c r="G343">
        <f>+VLOOKUP($A343,'1v -ostali'!$A$14:$R$517,G$3,FALSE)</f>
        <v>0</v>
      </c>
      <c r="H343">
        <f>+VLOOKUP($A343,'1v -ostali'!$A$14:$R$517,H$3,FALSE)</f>
        <v>0</v>
      </c>
      <c r="I343">
        <f>+VLOOKUP($A343,'1v -ostali'!$A$14:R$517,I$3,FALSE)</f>
        <v>0</v>
      </c>
      <c r="J343">
        <f>+VLOOKUP($A343,'1v -ostali'!$A$14:R$517,J$3,FALSE)</f>
        <v>0</v>
      </c>
      <c r="K343">
        <f>+VLOOKUP($A343,'1v -ostali'!$A$14:R$517,K$3,FALSE)</f>
        <v>0</v>
      </c>
      <c r="L343" t="str">
        <f>+IF(K343&gt;0,VLOOKUP($A343,'1v -ostali'!$A$14:R$517,L$3,FALSE),"")</f>
        <v/>
      </c>
      <c r="M343" t="str">
        <f>+IF(K343&gt;0,VLOOKUP($A343,'1v -ostali'!$A$14:R$517,M$3,FALSE),"")</f>
        <v/>
      </c>
      <c r="N343">
        <f>+VLOOKUP($A343,'1v -ostali'!$A$14:R$517,K$3,FALSE)</f>
        <v>0</v>
      </c>
      <c r="O343">
        <f>IF(K343&gt;0,"",VLOOKUP($A343,'1v -ostali'!$A$14:R$517,O$3,FALSE))</f>
        <v>0</v>
      </c>
      <c r="P343">
        <f>IF(K343&gt;0,"",VLOOKUP($A343,'1v -ostali'!$A$14:R$517,P$3,FALSE))</f>
        <v>0</v>
      </c>
      <c r="T343" s="44">
        <f>VLOOKUP($A343,'1v -ostali'!$A$14:AD$517,T$3,FALSE)</f>
        <v>0</v>
      </c>
      <c r="U343" s="44">
        <f>VLOOKUP($A343,'1v -ostali'!$A$14:AD$517,U$3,FALSE)</f>
        <v>0</v>
      </c>
      <c r="V343" s="44">
        <f t="shared" si="46"/>
        <v>0</v>
      </c>
      <c r="W343" s="44">
        <f>VLOOKUP($A343,'1v -ostali'!$A$14:AD$517,W$3,FALSE)/12</f>
        <v>0</v>
      </c>
      <c r="X343" s="44">
        <f>VLOOKUP($A343,'1v -ostali'!$A$14:AD$517,X$3,FALSE)</f>
        <v>0</v>
      </c>
      <c r="Y343" s="44">
        <f>VLOOKUP($A343,'1v -ostali'!$A$14:AD$517,Y$3,FALSE)</f>
        <v>0</v>
      </c>
      <c r="Z343" s="44">
        <f>VLOOKUP($A343,'1v -ostali'!$A$14:AD$517,Z$3,FALSE)</f>
        <v>0</v>
      </c>
      <c r="AA343" s="44">
        <f t="shared" si="47"/>
        <v>0</v>
      </c>
      <c r="AB343" s="44">
        <f>VLOOKUP($A343,'1v -ostali'!$A$14:AD$517,AB$3,FALSE)/12</f>
        <v>0</v>
      </c>
      <c r="AC343" s="44">
        <f>VLOOKUP($A343,'1v -ostali'!$A$14:AD$517,AC$3,FALSE)</f>
        <v>0</v>
      </c>
      <c r="AD343" s="44">
        <f>VLOOKUP($A343,'1v -ostali'!$A$14:AD$517,AD$3,FALSE)</f>
        <v>0</v>
      </c>
      <c r="AE343" s="44">
        <f>VLOOKUP($A343,'1v -ostali'!$A$14:AD$517,AE$3,FALSE)</f>
        <v>0</v>
      </c>
      <c r="AF343" s="44">
        <f t="shared" si="48"/>
        <v>0</v>
      </c>
      <c r="AG343" s="44">
        <f>VLOOKUP($A343,'1v -ostali'!$A$14:AD$517,AG$3,FALSE)/12</f>
        <v>0</v>
      </c>
      <c r="AH343" s="44">
        <f>VLOOKUP($A343,'1v -ostali'!$A$14:AD$517,AH$3,FALSE)</f>
        <v>0</v>
      </c>
      <c r="AI343" s="44">
        <f t="shared" si="49"/>
        <v>0</v>
      </c>
      <c r="AJ343" s="44">
        <f t="shared" si="50"/>
        <v>0</v>
      </c>
      <c r="AK343" s="44">
        <f>+IFERROR(AI343*(100+'1v -ostali'!$C$6)/100,"")</f>
        <v>0</v>
      </c>
      <c r="AL343" s="44">
        <f>+IFERROR(AJ343*(100+'1v -ostali'!$C$6)/100,"")</f>
        <v>0</v>
      </c>
    </row>
    <row r="344" spans="1:38">
      <c r="A344">
        <f>+IF(MAX(A$5:A343)+1&lt;=A$1,A343+1,0)</f>
        <v>0</v>
      </c>
      <c r="B344" s="249">
        <f t="shared" si="43"/>
        <v>0</v>
      </c>
      <c r="C344">
        <f t="shared" si="44"/>
        <v>0</v>
      </c>
      <c r="D344" s="419">
        <f t="shared" si="45"/>
        <v>0</v>
      </c>
      <c r="E344">
        <f>IF(A344=0,0,+VLOOKUP($A344,'1v -ostali'!$A$14:$R$517,E$3,FALSE))</f>
        <v>0</v>
      </c>
      <c r="G344">
        <f>+VLOOKUP($A344,'1v -ostali'!$A$14:$R$517,G$3,FALSE)</f>
        <v>0</v>
      </c>
      <c r="H344">
        <f>+VLOOKUP($A344,'1v -ostali'!$A$14:$R$517,H$3,FALSE)</f>
        <v>0</v>
      </c>
      <c r="I344">
        <f>+VLOOKUP($A344,'1v -ostali'!$A$14:R$517,I$3,FALSE)</f>
        <v>0</v>
      </c>
      <c r="J344">
        <f>+VLOOKUP($A344,'1v -ostali'!$A$14:R$517,J$3,FALSE)</f>
        <v>0</v>
      </c>
      <c r="K344">
        <f>+VLOOKUP($A344,'1v -ostali'!$A$14:R$517,K$3,FALSE)</f>
        <v>0</v>
      </c>
      <c r="L344" t="str">
        <f>+IF(K344&gt;0,VLOOKUP($A344,'1v -ostali'!$A$14:R$517,L$3,FALSE),"")</f>
        <v/>
      </c>
      <c r="M344" t="str">
        <f>+IF(K344&gt;0,VLOOKUP($A344,'1v -ostali'!$A$14:R$517,M$3,FALSE),"")</f>
        <v/>
      </c>
      <c r="N344">
        <f>+VLOOKUP($A344,'1v -ostali'!$A$14:R$517,K$3,FALSE)</f>
        <v>0</v>
      </c>
      <c r="O344">
        <f>IF(K344&gt;0,"",VLOOKUP($A344,'1v -ostali'!$A$14:R$517,O$3,FALSE))</f>
        <v>0</v>
      </c>
      <c r="P344">
        <f>IF(K344&gt;0,"",VLOOKUP($A344,'1v -ostali'!$A$14:R$517,P$3,FALSE))</f>
        <v>0</v>
      </c>
      <c r="T344" s="44">
        <f>VLOOKUP($A344,'1v -ostali'!$A$14:AD$517,T$3,FALSE)</f>
        <v>0</v>
      </c>
      <c r="U344" s="44">
        <f>VLOOKUP($A344,'1v -ostali'!$A$14:AD$517,U$3,FALSE)</f>
        <v>0</v>
      </c>
      <c r="V344" s="44">
        <f t="shared" si="46"/>
        <v>0</v>
      </c>
      <c r="W344" s="44">
        <f>VLOOKUP($A344,'1v -ostali'!$A$14:AD$517,W$3,FALSE)/12</f>
        <v>0</v>
      </c>
      <c r="X344" s="44">
        <f>VLOOKUP($A344,'1v -ostali'!$A$14:AD$517,X$3,FALSE)</f>
        <v>0</v>
      </c>
      <c r="Y344" s="44">
        <f>VLOOKUP($A344,'1v -ostali'!$A$14:AD$517,Y$3,FALSE)</f>
        <v>0</v>
      </c>
      <c r="Z344" s="44">
        <f>VLOOKUP($A344,'1v -ostali'!$A$14:AD$517,Z$3,FALSE)</f>
        <v>0</v>
      </c>
      <c r="AA344" s="44">
        <f t="shared" si="47"/>
        <v>0</v>
      </c>
      <c r="AB344" s="44">
        <f>VLOOKUP($A344,'1v -ostali'!$A$14:AD$517,AB$3,FALSE)/12</f>
        <v>0</v>
      </c>
      <c r="AC344" s="44">
        <f>VLOOKUP($A344,'1v -ostali'!$A$14:AD$517,AC$3,FALSE)</f>
        <v>0</v>
      </c>
      <c r="AD344" s="44">
        <f>VLOOKUP($A344,'1v -ostali'!$A$14:AD$517,AD$3,FALSE)</f>
        <v>0</v>
      </c>
      <c r="AE344" s="44">
        <f>VLOOKUP($A344,'1v -ostali'!$A$14:AD$517,AE$3,FALSE)</f>
        <v>0</v>
      </c>
      <c r="AF344" s="44">
        <f t="shared" si="48"/>
        <v>0</v>
      </c>
      <c r="AG344" s="44">
        <f>VLOOKUP($A344,'1v -ostali'!$A$14:AD$517,AG$3,FALSE)/12</f>
        <v>0</v>
      </c>
      <c r="AH344" s="44">
        <f>VLOOKUP($A344,'1v -ostali'!$A$14:AD$517,AH$3,FALSE)</f>
        <v>0</v>
      </c>
      <c r="AI344" s="44">
        <f t="shared" si="49"/>
        <v>0</v>
      </c>
      <c r="AJ344" s="44">
        <f t="shared" si="50"/>
        <v>0</v>
      </c>
      <c r="AK344" s="44">
        <f>+IFERROR(AI344*(100+'1v -ostali'!$C$6)/100,"")</f>
        <v>0</v>
      </c>
      <c r="AL344" s="44">
        <f>+IFERROR(AJ344*(100+'1v -ostali'!$C$6)/100,"")</f>
        <v>0</v>
      </c>
    </row>
    <row r="345" spans="1:38">
      <c r="A345">
        <f>+IF(MAX(A$5:A344)+1&lt;=A$1,A344+1,0)</f>
        <v>0</v>
      </c>
      <c r="B345" s="249">
        <f t="shared" si="43"/>
        <v>0</v>
      </c>
      <c r="C345">
        <f t="shared" si="44"/>
        <v>0</v>
      </c>
      <c r="D345" s="419">
        <f t="shared" si="45"/>
        <v>0</v>
      </c>
      <c r="E345">
        <f>IF(A345=0,0,+VLOOKUP($A345,'1v -ostali'!$A$14:$R$517,E$3,FALSE))</f>
        <v>0</v>
      </c>
      <c r="G345">
        <f>+VLOOKUP($A345,'1v -ostali'!$A$14:$R$517,G$3,FALSE)</f>
        <v>0</v>
      </c>
      <c r="H345">
        <f>+VLOOKUP($A345,'1v -ostali'!$A$14:$R$517,H$3,FALSE)</f>
        <v>0</v>
      </c>
      <c r="I345">
        <f>+VLOOKUP($A345,'1v -ostali'!$A$14:R$517,I$3,FALSE)</f>
        <v>0</v>
      </c>
      <c r="J345">
        <f>+VLOOKUP($A345,'1v -ostali'!$A$14:R$517,J$3,FALSE)</f>
        <v>0</v>
      </c>
      <c r="K345">
        <f>+VLOOKUP($A345,'1v -ostali'!$A$14:R$517,K$3,FALSE)</f>
        <v>0</v>
      </c>
      <c r="L345" t="str">
        <f>+IF(K345&gt;0,VLOOKUP($A345,'1v -ostali'!$A$14:R$517,L$3,FALSE),"")</f>
        <v/>
      </c>
      <c r="M345" t="str">
        <f>+IF(K345&gt;0,VLOOKUP($A345,'1v -ostali'!$A$14:R$517,M$3,FALSE),"")</f>
        <v/>
      </c>
      <c r="N345">
        <f>+VLOOKUP($A345,'1v -ostali'!$A$14:R$517,K$3,FALSE)</f>
        <v>0</v>
      </c>
      <c r="O345">
        <f>IF(K345&gt;0,"",VLOOKUP($A345,'1v -ostali'!$A$14:R$517,O$3,FALSE))</f>
        <v>0</v>
      </c>
      <c r="P345">
        <f>IF(K345&gt;0,"",VLOOKUP($A345,'1v -ostali'!$A$14:R$517,P$3,FALSE))</f>
        <v>0</v>
      </c>
      <c r="T345" s="44">
        <f>VLOOKUP($A345,'1v -ostali'!$A$14:AD$517,T$3,FALSE)</f>
        <v>0</v>
      </c>
      <c r="U345" s="44">
        <f>VLOOKUP($A345,'1v -ostali'!$A$14:AD$517,U$3,FALSE)</f>
        <v>0</v>
      </c>
      <c r="V345" s="44">
        <f t="shared" si="46"/>
        <v>0</v>
      </c>
      <c r="W345" s="44">
        <f>VLOOKUP($A345,'1v -ostali'!$A$14:AD$517,W$3,FALSE)/12</f>
        <v>0</v>
      </c>
      <c r="X345" s="44">
        <f>VLOOKUP($A345,'1v -ostali'!$A$14:AD$517,X$3,FALSE)</f>
        <v>0</v>
      </c>
      <c r="Y345" s="44">
        <f>VLOOKUP($A345,'1v -ostali'!$A$14:AD$517,Y$3,FALSE)</f>
        <v>0</v>
      </c>
      <c r="Z345" s="44">
        <f>VLOOKUP($A345,'1v -ostali'!$A$14:AD$517,Z$3,FALSE)</f>
        <v>0</v>
      </c>
      <c r="AA345" s="44">
        <f t="shared" si="47"/>
        <v>0</v>
      </c>
      <c r="AB345" s="44">
        <f>VLOOKUP($A345,'1v -ostali'!$A$14:AD$517,AB$3,FALSE)/12</f>
        <v>0</v>
      </c>
      <c r="AC345" s="44">
        <f>VLOOKUP($A345,'1v -ostali'!$A$14:AD$517,AC$3,FALSE)</f>
        <v>0</v>
      </c>
      <c r="AD345" s="44">
        <f>VLOOKUP($A345,'1v -ostali'!$A$14:AD$517,AD$3,FALSE)</f>
        <v>0</v>
      </c>
      <c r="AE345" s="44">
        <f>VLOOKUP($A345,'1v -ostali'!$A$14:AD$517,AE$3,FALSE)</f>
        <v>0</v>
      </c>
      <c r="AF345" s="44">
        <f t="shared" si="48"/>
        <v>0</v>
      </c>
      <c r="AG345" s="44">
        <f>VLOOKUP($A345,'1v -ostali'!$A$14:AD$517,AG$3,FALSE)/12</f>
        <v>0</v>
      </c>
      <c r="AH345" s="44">
        <f>VLOOKUP($A345,'1v -ostali'!$A$14:AD$517,AH$3,FALSE)</f>
        <v>0</v>
      </c>
      <c r="AI345" s="44">
        <f t="shared" si="49"/>
        <v>0</v>
      </c>
      <c r="AJ345" s="44">
        <f t="shared" si="50"/>
        <v>0</v>
      </c>
      <c r="AK345" s="44">
        <f>+IFERROR(AI345*(100+'1v -ostali'!$C$6)/100,"")</f>
        <v>0</v>
      </c>
      <c r="AL345" s="44">
        <f>+IFERROR(AJ345*(100+'1v -ostali'!$C$6)/100,"")</f>
        <v>0</v>
      </c>
    </row>
    <row r="346" spans="1:38">
      <c r="A346">
        <f>+IF(MAX(A$5:A345)+1&lt;=A$1,A345+1,0)</f>
        <v>0</v>
      </c>
      <c r="B346" s="249">
        <f t="shared" si="43"/>
        <v>0</v>
      </c>
      <c r="C346">
        <f t="shared" si="44"/>
        <v>0</v>
      </c>
      <c r="D346" s="419">
        <f t="shared" si="45"/>
        <v>0</v>
      </c>
      <c r="E346">
        <f>IF(A346=0,0,+VLOOKUP($A346,'1v -ostali'!$A$14:$R$517,E$3,FALSE))</f>
        <v>0</v>
      </c>
      <c r="G346">
        <f>+VLOOKUP($A346,'1v -ostali'!$A$14:$R$517,G$3,FALSE)</f>
        <v>0</v>
      </c>
      <c r="H346">
        <f>+VLOOKUP($A346,'1v -ostali'!$A$14:$R$517,H$3,FALSE)</f>
        <v>0</v>
      </c>
      <c r="I346">
        <f>+VLOOKUP($A346,'1v -ostali'!$A$14:R$517,I$3,FALSE)</f>
        <v>0</v>
      </c>
      <c r="J346">
        <f>+VLOOKUP($A346,'1v -ostali'!$A$14:R$517,J$3,FALSE)</f>
        <v>0</v>
      </c>
      <c r="K346">
        <f>+VLOOKUP($A346,'1v -ostali'!$A$14:R$517,K$3,FALSE)</f>
        <v>0</v>
      </c>
      <c r="L346" t="str">
        <f>+IF(K346&gt;0,VLOOKUP($A346,'1v -ostali'!$A$14:R$517,L$3,FALSE),"")</f>
        <v/>
      </c>
      <c r="M346" t="str">
        <f>+IF(K346&gt;0,VLOOKUP($A346,'1v -ostali'!$A$14:R$517,M$3,FALSE),"")</f>
        <v/>
      </c>
      <c r="N346">
        <f>+VLOOKUP($A346,'1v -ostali'!$A$14:R$517,K$3,FALSE)</f>
        <v>0</v>
      </c>
      <c r="O346">
        <f>IF(K346&gt;0,"",VLOOKUP($A346,'1v -ostali'!$A$14:R$517,O$3,FALSE))</f>
        <v>0</v>
      </c>
      <c r="P346">
        <f>IF(K346&gt;0,"",VLOOKUP($A346,'1v -ostali'!$A$14:R$517,P$3,FALSE))</f>
        <v>0</v>
      </c>
      <c r="T346" s="44">
        <f>VLOOKUP($A346,'1v -ostali'!$A$14:AD$517,T$3,FALSE)</f>
        <v>0</v>
      </c>
      <c r="U346" s="44">
        <f>VLOOKUP($A346,'1v -ostali'!$A$14:AD$517,U$3,FALSE)</f>
        <v>0</v>
      </c>
      <c r="V346" s="44">
        <f t="shared" si="46"/>
        <v>0</v>
      </c>
      <c r="W346" s="44">
        <f>VLOOKUP($A346,'1v -ostali'!$A$14:AD$517,W$3,FALSE)/12</f>
        <v>0</v>
      </c>
      <c r="X346" s="44">
        <f>VLOOKUP($A346,'1v -ostali'!$A$14:AD$517,X$3,FALSE)</f>
        <v>0</v>
      </c>
      <c r="Y346" s="44">
        <f>VLOOKUP($A346,'1v -ostali'!$A$14:AD$517,Y$3,FALSE)</f>
        <v>0</v>
      </c>
      <c r="Z346" s="44">
        <f>VLOOKUP($A346,'1v -ostali'!$A$14:AD$517,Z$3,FALSE)</f>
        <v>0</v>
      </c>
      <c r="AA346" s="44">
        <f t="shared" si="47"/>
        <v>0</v>
      </c>
      <c r="AB346" s="44">
        <f>VLOOKUP($A346,'1v -ostali'!$A$14:AD$517,AB$3,FALSE)/12</f>
        <v>0</v>
      </c>
      <c r="AC346" s="44">
        <f>VLOOKUP($A346,'1v -ostali'!$A$14:AD$517,AC$3,FALSE)</f>
        <v>0</v>
      </c>
      <c r="AD346" s="44">
        <f>VLOOKUP($A346,'1v -ostali'!$A$14:AD$517,AD$3,FALSE)</f>
        <v>0</v>
      </c>
      <c r="AE346" s="44">
        <f>VLOOKUP($A346,'1v -ostali'!$A$14:AD$517,AE$3,FALSE)</f>
        <v>0</v>
      </c>
      <c r="AF346" s="44">
        <f t="shared" si="48"/>
        <v>0</v>
      </c>
      <c r="AG346" s="44">
        <f>VLOOKUP($A346,'1v -ostali'!$A$14:AD$517,AG$3,FALSE)/12</f>
        <v>0</v>
      </c>
      <c r="AH346" s="44">
        <f>VLOOKUP($A346,'1v -ostali'!$A$14:AD$517,AH$3,FALSE)</f>
        <v>0</v>
      </c>
      <c r="AI346" s="44">
        <f t="shared" si="49"/>
        <v>0</v>
      </c>
      <c r="AJ346" s="44">
        <f t="shared" si="50"/>
        <v>0</v>
      </c>
      <c r="AK346" s="44">
        <f>+IFERROR(AI346*(100+'1v -ostali'!$C$6)/100,"")</f>
        <v>0</v>
      </c>
      <c r="AL346" s="44">
        <f>+IFERROR(AJ346*(100+'1v -ostali'!$C$6)/100,"")</f>
        <v>0</v>
      </c>
    </row>
    <row r="347" spans="1:38">
      <c r="A347">
        <f>+IF(MAX(A$5:A346)+1&lt;=A$1,A346+1,0)</f>
        <v>0</v>
      </c>
      <c r="B347" s="249">
        <f t="shared" si="43"/>
        <v>0</v>
      </c>
      <c r="C347">
        <f t="shared" si="44"/>
        <v>0</v>
      </c>
      <c r="D347" s="419">
        <f t="shared" si="45"/>
        <v>0</v>
      </c>
      <c r="E347">
        <f>IF(A347=0,0,+VLOOKUP($A347,'1v -ostali'!$A$14:$R$517,E$3,FALSE))</f>
        <v>0</v>
      </c>
      <c r="G347">
        <f>+VLOOKUP($A347,'1v -ostali'!$A$14:$R$517,G$3,FALSE)</f>
        <v>0</v>
      </c>
      <c r="H347">
        <f>+VLOOKUP($A347,'1v -ostali'!$A$14:$R$517,H$3,FALSE)</f>
        <v>0</v>
      </c>
      <c r="I347">
        <f>+VLOOKUP($A347,'1v -ostali'!$A$14:R$517,I$3,FALSE)</f>
        <v>0</v>
      </c>
      <c r="J347">
        <f>+VLOOKUP($A347,'1v -ostali'!$A$14:R$517,J$3,FALSE)</f>
        <v>0</v>
      </c>
      <c r="K347">
        <f>+VLOOKUP($A347,'1v -ostali'!$A$14:R$517,K$3,FALSE)</f>
        <v>0</v>
      </c>
      <c r="L347" t="str">
        <f>+IF(K347&gt;0,VLOOKUP($A347,'1v -ostali'!$A$14:R$517,L$3,FALSE),"")</f>
        <v/>
      </c>
      <c r="M347" t="str">
        <f>+IF(K347&gt;0,VLOOKUP($A347,'1v -ostali'!$A$14:R$517,M$3,FALSE),"")</f>
        <v/>
      </c>
      <c r="N347">
        <f>+VLOOKUP($A347,'1v -ostali'!$A$14:R$517,K$3,FALSE)</f>
        <v>0</v>
      </c>
      <c r="O347">
        <f>IF(K347&gt;0,"",VLOOKUP($A347,'1v -ostali'!$A$14:R$517,O$3,FALSE))</f>
        <v>0</v>
      </c>
      <c r="P347">
        <f>IF(K347&gt;0,"",VLOOKUP($A347,'1v -ostali'!$A$14:R$517,P$3,FALSE))</f>
        <v>0</v>
      </c>
      <c r="T347" s="44">
        <f>VLOOKUP($A347,'1v -ostali'!$A$14:AD$517,T$3,FALSE)</f>
        <v>0</v>
      </c>
      <c r="U347" s="44">
        <f>VLOOKUP($A347,'1v -ostali'!$A$14:AD$517,U$3,FALSE)</f>
        <v>0</v>
      </c>
      <c r="V347" s="44">
        <f t="shared" si="46"/>
        <v>0</v>
      </c>
      <c r="W347" s="44">
        <f>VLOOKUP($A347,'1v -ostali'!$A$14:AD$517,W$3,FALSE)/12</f>
        <v>0</v>
      </c>
      <c r="X347" s="44">
        <f>VLOOKUP($A347,'1v -ostali'!$A$14:AD$517,X$3,FALSE)</f>
        <v>0</v>
      </c>
      <c r="Y347" s="44">
        <f>VLOOKUP($A347,'1v -ostali'!$A$14:AD$517,Y$3,FALSE)</f>
        <v>0</v>
      </c>
      <c r="Z347" s="44">
        <f>VLOOKUP($A347,'1v -ostali'!$A$14:AD$517,Z$3,FALSE)</f>
        <v>0</v>
      </c>
      <c r="AA347" s="44">
        <f t="shared" si="47"/>
        <v>0</v>
      </c>
      <c r="AB347" s="44">
        <f>VLOOKUP($A347,'1v -ostali'!$A$14:AD$517,AB$3,FALSE)/12</f>
        <v>0</v>
      </c>
      <c r="AC347" s="44">
        <f>VLOOKUP($A347,'1v -ostali'!$A$14:AD$517,AC$3,FALSE)</f>
        <v>0</v>
      </c>
      <c r="AD347" s="44">
        <f>VLOOKUP($A347,'1v -ostali'!$A$14:AD$517,AD$3,FALSE)</f>
        <v>0</v>
      </c>
      <c r="AE347" s="44">
        <f>VLOOKUP($A347,'1v -ostali'!$A$14:AD$517,AE$3,FALSE)</f>
        <v>0</v>
      </c>
      <c r="AF347" s="44">
        <f t="shared" si="48"/>
        <v>0</v>
      </c>
      <c r="AG347" s="44">
        <f>VLOOKUP($A347,'1v -ostali'!$A$14:AD$517,AG$3,FALSE)/12</f>
        <v>0</v>
      </c>
      <c r="AH347" s="44">
        <f>VLOOKUP($A347,'1v -ostali'!$A$14:AD$517,AH$3,FALSE)</f>
        <v>0</v>
      </c>
      <c r="AI347" s="44">
        <f t="shared" si="49"/>
        <v>0</v>
      </c>
      <c r="AJ347" s="44">
        <f t="shared" si="50"/>
        <v>0</v>
      </c>
      <c r="AK347" s="44">
        <f>+IFERROR(AI347*(100+'1v -ostali'!$C$6)/100,"")</f>
        <v>0</v>
      </c>
      <c r="AL347" s="44">
        <f>+IFERROR(AJ347*(100+'1v -ostali'!$C$6)/100,"")</f>
        <v>0</v>
      </c>
    </row>
    <row r="348" spans="1:38">
      <c r="A348">
        <f>+IF(MAX(A$5:A347)+1&lt;=A$1,A347+1,0)</f>
        <v>0</v>
      </c>
      <c r="B348" s="249">
        <f t="shared" si="43"/>
        <v>0</v>
      </c>
      <c r="C348">
        <f t="shared" si="44"/>
        <v>0</v>
      </c>
      <c r="D348" s="419">
        <f t="shared" si="45"/>
        <v>0</v>
      </c>
      <c r="E348">
        <f>IF(A348=0,0,+VLOOKUP($A348,'1v -ostali'!$A$14:$R$517,E$3,FALSE))</f>
        <v>0</v>
      </c>
      <c r="G348">
        <f>+VLOOKUP($A348,'1v -ostali'!$A$14:$R$517,G$3,FALSE)</f>
        <v>0</v>
      </c>
      <c r="H348">
        <f>+VLOOKUP($A348,'1v -ostali'!$A$14:$R$517,H$3,FALSE)</f>
        <v>0</v>
      </c>
      <c r="I348">
        <f>+VLOOKUP($A348,'1v -ostali'!$A$14:R$517,I$3,FALSE)</f>
        <v>0</v>
      </c>
      <c r="J348">
        <f>+VLOOKUP($A348,'1v -ostali'!$A$14:R$517,J$3,FALSE)</f>
        <v>0</v>
      </c>
      <c r="K348">
        <f>+VLOOKUP($A348,'1v -ostali'!$A$14:R$517,K$3,FALSE)</f>
        <v>0</v>
      </c>
      <c r="L348" t="str">
        <f>+IF(K348&gt;0,VLOOKUP($A348,'1v -ostali'!$A$14:R$517,L$3,FALSE),"")</f>
        <v/>
      </c>
      <c r="M348" t="str">
        <f>+IF(K348&gt;0,VLOOKUP($A348,'1v -ostali'!$A$14:R$517,M$3,FALSE),"")</f>
        <v/>
      </c>
      <c r="N348">
        <f>+VLOOKUP($A348,'1v -ostali'!$A$14:R$517,K$3,FALSE)</f>
        <v>0</v>
      </c>
      <c r="O348">
        <f>IF(K348&gt;0,"",VLOOKUP($A348,'1v -ostali'!$A$14:R$517,O$3,FALSE))</f>
        <v>0</v>
      </c>
      <c r="P348">
        <f>IF(K348&gt;0,"",VLOOKUP($A348,'1v -ostali'!$A$14:R$517,P$3,FALSE))</f>
        <v>0</v>
      </c>
      <c r="T348" s="44">
        <f>VLOOKUP($A348,'1v -ostali'!$A$14:AD$517,T$3,FALSE)</f>
        <v>0</v>
      </c>
      <c r="U348" s="44">
        <f>VLOOKUP($A348,'1v -ostali'!$A$14:AD$517,U$3,FALSE)</f>
        <v>0</v>
      </c>
      <c r="V348" s="44">
        <f t="shared" si="46"/>
        <v>0</v>
      </c>
      <c r="W348" s="44">
        <f>VLOOKUP($A348,'1v -ostali'!$A$14:AD$517,W$3,FALSE)/12</f>
        <v>0</v>
      </c>
      <c r="X348" s="44">
        <f>VLOOKUP($A348,'1v -ostali'!$A$14:AD$517,X$3,FALSE)</f>
        <v>0</v>
      </c>
      <c r="Y348" s="44">
        <f>VLOOKUP($A348,'1v -ostali'!$A$14:AD$517,Y$3,FALSE)</f>
        <v>0</v>
      </c>
      <c r="Z348" s="44">
        <f>VLOOKUP($A348,'1v -ostali'!$A$14:AD$517,Z$3,FALSE)</f>
        <v>0</v>
      </c>
      <c r="AA348" s="44">
        <f t="shared" si="47"/>
        <v>0</v>
      </c>
      <c r="AB348" s="44">
        <f>VLOOKUP($A348,'1v -ostali'!$A$14:AD$517,AB$3,FALSE)/12</f>
        <v>0</v>
      </c>
      <c r="AC348" s="44">
        <f>VLOOKUP($A348,'1v -ostali'!$A$14:AD$517,AC$3,FALSE)</f>
        <v>0</v>
      </c>
      <c r="AD348" s="44">
        <f>VLOOKUP($A348,'1v -ostali'!$A$14:AD$517,AD$3,FALSE)</f>
        <v>0</v>
      </c>
      <c r="AE348" s="44">
        <f>VLOOKUP($A348,'1v -ostali'!$A$14:AD$517,AE$3,FALSE)</f>
        <v>0</v>
      </c>
      <c r="AF348" s="44">
        <f t="shared" si="48"/>
        <v>0</v>
      </c>
      <c r="AG348" s="44">
        <f>VLOOKUP($A348,'1v -ostali'!$A$14:AD$517,AG$3,FALSE)/12</f>
        <v>0</v>
      </c>
      <c r="AH348" s="44">
        <f>VLOOKUP($A348,'1v -ostali'!$A$14:AD$517,AH$3,FALSE)</f>
        <v>0</v>
      </c>
      <c r="AI348" s="44">
        <f t="shared" si="49"/>
        <v>0</v>
      </c>
      <c r="AJ348" s="44">
        <f t="shared" si="50"/>
        <v>0</v>
      </c>
      <c r="AK348" s="44">
        <f>+IFERROR(AI348*(100+'1v -ostali'!$C$6)/100,"")</f>
        <v>0</v>
      </c>
      <c r="AL348" s="44">
        <f>+IFERROR(AJ348*(100+'1v -ostali'!$C$6)/100,"")</f>
        <v>0</v>
      </c>
    </row>
    <row r="349" spans="1:38">
      <c r="A349">
        <f>+IF(MAX(A$5:A348)+1&lt;=A$1,A348+1,0)</f>
        <v>0</v>
      </c>
      <c r="B349" s="249">
        <f t="shared" si="43"/>
        <v>0</v>
      </c>
      <c r="C349">
        <f t="shared" si="44"/>
        <v>0</v>
      </c>
      <c r="D349" s="419">
        <f t="shared" si="45"/>
        <v>0</v>
      </c>
      <c r="E349">
        <f>IF(A349=0,0,+VLOOKUP($A349,'1v -ostali'!$A$14:$R$517,E$3,FALSE))</f>
        <v>0</v>
      </c>
      <c r="G349">
        <f>+VLOOKUP($A349,'1v -ostali'!$A$14:$R$517,G$3,FALSE)</f>
        <v>0</v>
      </c>
      <c r="H349">
        <f>+VLOOKUP($A349,'1v -ostali'!$A$14:$R$517,H$3,FALSE)</f>
        <v>0</v>
      </c>
      <c r="I349">
        <f>+VLOOKUP($A349,'1v -ostali'!$A$14:R$517,I$3,FALSE)</f>
        <v>0</v>
      </c>
      <c r="J349">
        <f>+VLOOKUP($A349,'1v -ostali'!$A$14:R$517,J$3,FALSE)</f>
        <v>0</v>
      </c>
      <c r="K349">
        <f>+VLOOKUP($A349,'1v -ostali'!$A$14:R$517,K$3,FALSE)</f>
        <v>0</v>
      </c>
      <c r="L349" t="str">
        <f>+IF(K349&gt;0,VLOOKUP($A349,'1v -ostali'!$A$14:R$517,L$3,FALSE),"")</f>
        <v/>
      </c>
      <c r="M349" t="str">
        <f>+IF(K349&gt;0,VLOOKUP($A349,'1v -ostali'!$A$14:R$517,M$3,FALSE),"")</f>
        <v/>
      </c>
      <c r="N349">
        <f>+VLOOKUP($A349,'1v -ostali'!$A$14:R$517,K$3,FALSE)</f>
        <v>0</v>
      </c>
      <c r="O349">
        <f>IF(K349&gt;0,"",VLOOKUP($A349,'1v -ostali'!$A$14:R$517,O$3,FALSE))</f>
        <v>0</v>
      </c>
      <c r="P349">
        <f>IF(K349&gt;0,"",VLOOKUP($A349,'1v -ostali'!$A$14:R$517,P$3,FALSE))</f>
        <v>0</v>
      </c>
      <c r="T349" s="44">
        <f>VLOOKUP($A349,'1v -ostali'!$A$14:AD$517,T$3,FALSE)</f>
        <v>0</v>
      </c>
      <c r="U349" s="44">
        <f>VLOOKUP($A349,'1v -ostali'!$A$14:AD$517,U$3,FALSE)</f>
        <v>0</v>
      </c>
      <c r="V349" s="44">
        <f t="shared" si="46"/>
        <v>0</v>
      </c>
      <c r="W349" s="44">
        <f>VLOOKUP($A349,'1v -ostali'!$A$14:AD$517,W$3,FALSE)/12</f>
        <v>0</v>
      </c>
      <c r="X349" s="44">
        <f>VLOOKUP($A349,'1v -ostali'!$A$14:AD$517,X$3,FALSE)</f>
        <v>0</v>
      </c>
      <c r="Y349" s="44">
        <f>VLOOKUP($A349,'1v -ostali'!$A$14:AD$517,Y$3,FALSE)</f>
        <v>0</v>
      </c>
      <c r="Z349" s="44">
        <f>VLOOKUP($A349,'1v -ostali'!$A$14:AD$517,Z$3,FALSE)</f>
        <v>0</v>
      </c>
      <c r="AA349" s="44">
        <f t="shared" si="47"/>
        <v>0</v>
      </c>
      <c r="AB349" s="44">
        <f>VLOOKUP($A349,'1v -ostali'!$A$14:AD$517,AB$3,FALSE)/12</f>
        <v>0</v>
      </c>
      <c r="AC349" s="44">
        <f>VLOOKUP($A349,'1v -ostali'!$A$14:AD$517,AC$3,FALSE)</f>
        <v>0</v>
      </c>
      <c r="AD349" s="44">
        <f>VLOOKUP($A349,'1v -ostali'!$A$14:AD$517,AD$3,FALSE)</f>
        <v>0</v>
      </c>
      <c r="AE349" s="44">
        <f>VLOOKUP($A349,'1v -ostali'!$A$14:AD$517,AE$3,FALSE)</f>
        <v>0</v>
      </c>
      <c r="AF349" s="44">
        <f t="shared" si="48"/>
        <v>0</v>
      </c>
      <c r="AG349" s="44">
        <f>VLOOKUP($A349,'1v -ostali'!$A$14:AD$517,AG$3,FALSE)/12</f>
        <v>0</v>
      </c>
      <c r="AH349" s="44">
        <f>VLOOKUP($A349,'1v -ostali'!$A$14:AD$517,AH$3,FALSE)</f>
        <v>0</v>
      </c>
      <c r="AI349" s="44">
        <f t="shared" si="49"/>
        <v>0</v>
      </c>
      <c r="AJ349" s="44">
        <f t="shared" si="50"/>
        <v>0</v>
      </c>
      <c r="AK349" s="44">
        <f>+IFERROR(AI349*(100+'1v -ostali'!$C$6)/100,"")</f>
        <v>0</v>
      </c>
      <c r="AL349" s="44">
        <f>+IFERROR(AJ349*(100+'1v -ostali'!$C$6)/100,"")</f>
        <v>0</v>
      </c>
    </row>
    <row r="350" spans="1:38">
      <c r="A350">
        <f>+IF(MAX(A$5:A349)+1&lt;=A$1,A349+1,0)</f>
        <v>0</v>
      </c>
      <c r="B350" s="249">
        <f t="shared" si="43"/>
        <v>0</v>
      </c>
      <c r="C350">
        <f t="shared" si="44"/>
        <v>0</v>
      </c>
      <c r="D350" s="419">
        <f t="shared" si="45"/>
        <v>0</v>
      </c>
      <c r="E350">
        <f>IF(A350=0,0,+VLOOKUP($A350,'1v -ostali'!$A$14:$R$517,E$3,FALSE))</f>
        <v>0</v>
      </c>
      <c r="G350">
        <f>+VLOOKUP($A350,'1v -ostali'!$A$14:$R$517,G$3,FALSE)</f>
        <v>0</v>
      </c>
      <c r="H350">
        <f>+VLOOKUP($A350,'1v -ostali'!$A$14:$R$517,H$3,FALSE)</f>
        <v>0</v>
      </c>
      <c r="I350">
        <f>+VLOOKUP($A350,'1v -ostali'!$A$14:R$517,I$3,FALSE)</f>
        <v>0</v>
      </c>
      <c r="J350">
        <f>+VLOOKUP($A350,'1v -ostali'!$A$14:R$517,J$3,FALSE)</f>
        <v>0</v>
      </c>
      <c r="K350">
        <f>+VLOOKUP($A350,'1v -ostali'!$A$14:R$517,K$3,FALSE)</f>
        <v>0</v>
      </c>
      <c r="L350" t="str">
        <f>+IF(K350&gt;0,VLOOKUP($A350,'1v -ostali'!$A$14:R$517,L$3,FALSE),"")</f>
        <v/>
      </c>
      <c r="M350" t="str">
        <f>+IF(K350&gt;0,VLOOKUP($A350,'1v -ostali'!$A$14:R$517,M$3,FALSE),"")</f>
        <v/>
      </c>
      <c r="N350">
        <f>+VLOOKUP($A350,'1v -ostali'!$A$14:R$517,K$3,FALSE)</f>
        <v>0</v>
      </c>
      <c r="O350">
        <f>IF(K350&gt;0,"",VLOOKUP($A350,'1v -ostali'!$A$14:R$517,O$3,FALSE))</f>
        <v>0</v>
      </c>
      <c r="P350">
        <f>IF(K350&gt;0,"",VLOOKUP($A350,'1v -ostali'!$A$14:R$517,P$3,FALSE))</f>
        <v>0</v>
      </c>
      <c r="T350" s="44">
        <f>VLOOKUP($A350,'1v -ostali'!$A$14:AD$517,T$3,FALSE)</f>
        <v>0</v>
      </c>
      <c r="U350" s="44">
        <f>VLOOKUP($A350,'1v -ostali'!$A$14:AD$517,U$3,FALSE)</f>
        <v>0</v>
      </c>
      <c r="V350" s="44">
        <f t="shared" si="46"/>
        <v>0</v>
      </c>
      <c r="W350" s="44">
        <f>VLOOKUP($A350,'1v -ostali'!$A$14:AD$517,W$3,FALSE)/12</f>
        <v>0</v>
      </c>
      <c r="X350" s="44">
        <f>VLOOKUP($A350,'1v -ostali'!$A$14:AD$517,X$3,FALSE)</f>
        <v>0</v>
      </c>
      <c r="Y350" s="44">
        <f>VLOOKUP($A350,'1v -ostali'!$A$14:AD$517,Y$3,FALSE)</f>
        <v>0</v>
      </c>
      <c r="Z350" s="44">
        <f>VLOOKUP($A350,'1v -ostali'!$A$14:AD$517,Z$3,FALSE)</f>
        <v>0</v>
      </c>
      <c r="AA350" s="44">
        <f t="shared" si="47"/>
        <v>0</v>
      </c>
      <c r="AB350" s="44">
        <f>VLOOKUP($A350,'1v -ostali'!$A$14:AD$517,AB$3,FALSE)/12</f>
        <v>0</v>
      </c>
      <c r="AC350" s="44">
        <f>VLOOKUP($A350,'1v -ostali'!$A$14:AD$517,AC$3,FALSE)</f>
        <v>0</v>
      </c>
      <c r="AD350" s="44">
        <f>VLOOKUP($A350,'1v -ostali'!$A$14:AD$517,AD$3,FALSE)</f>
        <v>0</v>
      </c>
      <c r="AE350" s="44">
        <f>VLOOKUP($A350,'1v -ostali'!$A$14:AD$517,AE$3,FALSE)</f>
        <v>0</v>
      </c>
      <c r="AF350" s="44">
        <f t="shared" si="48"/>
        <v>0</v>
      </c>
      <c r="AG350" s="44">
        <f>VLOOKUP($A350,'1v -ostali'!$A$14:AD$517,AG$3,FALSE)/12</f>
        <v>0</v>
      </c>
      <c r="AH350" s="44">
        <f>VLOOKUP($A350,'1v -ostali'!$A$14:AD$517,AH$3,FALSE)</f>
        <v>0</v>
      </c>
      <c r="AI350" s="44">
        <f t="shared" si="49"/>
        <v>0</v>
      </c>
      <c r="AJ350" s="44">
        <f t="shared" si="50"/>
        <v>0</v>
      </c>
      <c r="AK350" s="44">
        <f>+IFERROR(AI350*(100+'1v -ostali'!$C$6)/100,"")</f>
        <v>0</v>
      </c>
      <c r="AL350" s="44">
        <f>+IFERROR(AJ350*(100+'1v -ostali'!$C$6)/100,"")</f>
        <v>0</v>
      </c>
    </row>
    <row r="351" spans="1:38">
      <c r="A351">
        <f>+IF(MAX(A$5:A350)+1&lt;=A$1,A350+1,0)</f>
        <v>0</v>
      </c>
      <c r="B351" s="249">
        <f t="shared" si="43"/>
        <v>0</v>
      </c>
      <c r="C351">
        <f t="shared" si="44"/>
        <v>0</v>
      </c>
      <c r="D351" s="419">
        <f t="shared" si="45"/>
        <v>0</v>
      </c>
      <c r="E351">
        <f>IF(A351=0,0,+VLOOKUP($A351,'1v -ostali'!$A$14:$R$517,E$3,FALSE))</f>
        <v>0</v>
      </c>
      <c r="G351">
        <f>+VLOOKUP($A351,'1v -ostali'!$A$14:$R$517,G$3,FALSE)</f>
        <v>0</v>
      </c>
      <c r="H351">
        <f>+VLOOKUP($A351,'1v -ostali'!$A$14:$R$517,H$3,FALSE)</f>
        <v>0</v>
      </c>
      <c r="I351">
        <f>+VLOOKUP($A351,'1v -ostali'!$A$14:R$517,I$3,FALSE)</f>
        <v>0</v>
      </c>
      <c r="J351">
        <f>+VLOOKUP($A351,'1v -ostali'!$A$14:R$517,J$3,FALSE)</f>
        <v>0</v>
      </c>
      <c r="K351">
        <f>+VLOOKUP($A351,'1v -ostali'!$A$14:R$517,K$3,FALSE)</f>
        <v>0</v>
      </c>
      <c r="L351" t="str">
        <f>+IF(K351&gt;0,VLOOKUP($A351,'1v -ostali'!$A$14:R$517,L$3,FALSE),"")</f>
        <v/>
      </c>
      <c r="M351" t="str">
        <f>+IF(K351&gt;0,VLOOKUP($A351,'1v -ostali'!$A$14:R$517,M$3,FALSE),"")</f>
        <v/>
      </c>
      <c r="N351">
        <f>+VLOOKUP($A351,'1v -ostali'!$A$14:R$517,K$3,FALSE)</f>
        <v>0</v>
      </c>
      <c r="O351">
        <f>IF(K351&gt;0,"",VLOOKUP($A351,'1v -ostali'!$A$14:R$517,O$3,FALSE))</f>
        <v>0</v>
      </c>
      <c r="P351">
        <f>IF(K351&gt;0,"",VLOOKUP($A351,'1v -ostali'!$A$14:R$517,P$3,FALSE))</f>
        <v>0</v>
      </c>
      <c r="T351" s="44">
        <f>VLOOKUP($A351,'1v -ostali'!$A$14:AD$517,T$3,FALSE)</f>
        <v>0</v>
      </c>
      <c r="U351" s="44">
        <f>VLOOKUP($A351,'1v -ostali'!$A$14:AD$517,U$3,FALSE)</f>
        <v>0</v>
      </c>
      <c r="V351" s="44">
        <f t="shared" si="46"/>
        <v>0</v>
      </c>
      <c r="W351" s="44">
        <f>VLOOKUP($A351,'1v -ostali'!$A$14:AD$517,W$3,FALSE)/12</f>
        <v>0</v>
      </c>
      <c r="X351" s="44">
        <f>VLOOKUP($A351,'1v -ostali'!$A$14:AD$517,X$3,FALSE)</f>
        <v>0</v>
      </c>
      <c r="Y351" s="44">
        <f>VLOOKUP($A351,'1v -ostali'!$A$14:AD$517,Y$3,FALSE)</f>
        <v>0</v>
      </c>
      <c r="Z351" s="44">
        <f>VLOOKUP($A351,'1v -ostali'!$A$14:AD$517,Z$3,FALSE)</f>
        <v>0</v>
      </c>
      <c r="AA351" s="44">
        <f t="shared" si="47"/>
        <v>0</v>
      </c>
      <c r="AB351" s="44">
        <f>VLOOKUP($A351,'1v -ostali'!$A$14:AD$517,AB$3,FALSE)/12</f>
        <v>0</v>
      </c>
      <c r="AC351" s="44">
        <f>VLOOKUP($A351,'1v -ostali'!$A$14:AD$517,AC$3,FALSE)</f>
        <v>0</v>
      </c>
      <c r="AD351" s="44">
        <f>VLOOKUP($A351,'1v -ostali'!$A$14:AD$517,AD$3,FALSE)</f>
        <v>0</v>
      </c>
      <c r="AE351" s="44">
        <f>VLOOKUP($A351,'1v -ostali'!$A$14:AD$517,AE$3,FALSE)</f>
        <v>0</v>
      </c>
      <c r="AF351" s="44">
        <f t="shared" si="48"/>
        <v>0</v>
      </c>
      <c r="AG351" s="44">
        <f>VLOOKUP($A351,'1v -ostali'!$A$14:AD$517,AG$3,FALSE)/12</f>
        <v>0</v>
      </c>
      <c r="AH351" s="44">
        <f>VLOOKUP($A351,'1v -ostali'!$A$14:AD$517,AH$3,FALSE)</f>
        <v>0</v>
      </c>
      <c r="AI351" s="44">
        <f t="shared" si="49"/>
        <v>0</v>
      </c>
      <c r="AJ351" s="44">
        <f t="shared" si="50"/>
        <v>0</v>
      </c>
      <c r="AK351" s="44">
        <f>+IFERROR(AI351*(100+'1v -ostali'!$C$6)/100,"")</f>
        <v>0</v>
      </c>
      <c r="AL351" s="44">
        <f>+IFERROR(AJ351*(100+'1v -ostali'!$C$6)/100,"")</f>
        <v>0</v>
      </c>
    </row>
    <row r="352" spans="1:38">
      <c r="A352">
        <f>+IF(MAX(A$5:A351)+1&lt;=A$1,A351+1,0)</f>
        <v>0</v>
      </c>
      <c r="B352" s="249">
        <f t="shared" si="43"/>
        <v>0</v>
      </c>
      <c r="C352">
        <f t="shared" si="44"/>
        <v>0</v>
      </c>
      <c r="D352" s="419">
        <f t="shared" si="45"/>
        <v>0</v>
      </c>
      <c r="E352">
        <f>IF(A352=0,0,+VLOOKUP($A352,'1v -ostali'!$A$14:$R$517,E$3,FALSE))</f>
        <v>0</v>
      </c>
      <c r="G352">
        <f>+VLOOKUP($A352,'1v -ostali'!$A$14:$R$517,G$3,FALSE)</f>
        <v>0</v>
      </c>
      <c r="H352">
        <f>+VLOOKUP($A352,'1v -ostali'!$A$14:$R$517,H$3,FALSE)</f>
        <v>0</v>
      </c>
      <c r="I352">
        <f>+VLOOKUP($A352,'1v -ostali'!$A$14:R$517,I$3,FALSE)</f>
        <v>0</v>
      </c>
      <c r="J352">
        <f>+VLOOKUP($A352,'1v -ostali'!$A$14:R$517,J$3,FALSE)</f>
        <v>0</v>
      </c>
      <c r="K352">
        <f>+VLOOKUP($A352,'1v -ostali'!$A$14:R$517,K$3,FALSE)</f>
        <v>0</v>
      </c>
      <c r="L352" t="str">
        <f>+IF(K352&gt;0,VLOOKUP($A352,'1v -ostali'!$A$14:R$517,L$3,FALSE),"")</f>
        <v/>
      </c>
      <c r="M352" t="str">
        <f>+IF(K352&gt;0,VLOOKUP($A352,'1v -ostali'!$A$14:R$517,M$3,FALSE),"")</f>
        <v/>
      </c>
      <c r="N352">
        <f>+VLOOKUP($A352,'1v -ostali'!$A$14:R$517,K$3,FALSE)</f>
        <v>0</v>
      </c>
      <c r="O352">
        <f>IF(K352&gt;0,"",VLOOKUP($A352,'1v -ostali'!$A$14:R$517,O$3,FALSE))</f>
        <v>0</v>
      </c>
      <c r="P352">
        <f>IF(K352&gt;0,"",VLOOKUP($A352,'1v -ostali'!$A$14:R$517,P$3,FALSE))</f>
        <v>0</v>
      </c>
      <c r="T352" s="44">
        <f>VLOOKUP($A352,'1v -ostali'!$A$14:AD$517,T$3,FALSE)</f>
        <v>0</v>
      </c>
      <c r="U352" s="44">
        <f>VLOOKUP($A352,'1v -ostali'!$A$14:AD$517,U$3,FALSE)</f>
        <v>0</v>
      </c>
      <c r="V352" s="44">
        <f t="shared" si="46"/>
        <v>0</v>
      </c>
      <c r="W352" s="44">
        <f>VLOOKUP($A352,'1v -ostali'!$A$14:AD$517,W$3,FALSE)/12</f>
        <v>0</v>
      </c>
      <c r="X352" s="44">
        <f>VLOOKUP($A352,'1v -ostali'!$A$14:AD$517,X$3,FALSE)</f>
        <v>0</v>
      </c>
      <c r="Y352" s="44">
        <f>VLOOKUP($A352,'1v -ostali'!$A$14:AD$517,Y$3,FALSE)</f>
        <v>0</v>
      </c>
      <c r="Z352" s="44">
        <f>VLOOKUP($A352,'1v -ostali'!$A$14:AD$517,Z$3,FALSE)</f>
        <v>0</v>
      </c>
      <c r="AA352" s="44">
        <f t="shared" si="47"/>
        <v>0</v>
      </c>
      <c r="AB352" s="44">
        <f>VLOOKUP($A352,'1v -ostali'!$A$14:AD$517,AB$3,FALSE)/12</f>
        <v>0</v>
      </c>
      <c r="AC352" s="44">
        <f>VLOOKUP($A352,'1v -ostali'!$A$14:AD$517,AC$3,FALSE)</f>
        <v>0</v>
      </c>
      <c r="AD352" s="44">
        <f>VLOOKUP($A352,'1v -ostali'!$A$14:AD$517,AD$3,FALSE)</f>
        <v>0</v>
      </c>
      <c r="AE352" s="44">
        <f>VLOOKUP($A352,'1v -ostali'!$A$14:AD$517,AE$3,FALSE)</f>
        <v>0</v>
      </c>
      <c r="AF352" s="44">
        <f t="shared" si="48"/>
        <v>0</v>
      </c>
      <c r="AG352" s="44">
        <f>VLOOKUP($A352,'1v -ostali'!$A$14:AD$517,AG$3,FALSE)/12</f>
        <v>0</v>
      </c>
      <c r="AH352" s="44">
        <f>VLOOKUP($A352,'1v -ostali'!$A$14:AD$517,AH$3,FALSE)</f>
        <v>0</v>
      </c>
      <c r="AI352" s="44">
        <f t="shared" si="49"/>
        <v>0</v>
      </c>
      <c r="AJ352" s="44">
        <f t="shared" si="50"/>
        <v>0</v>
      </c>
      <c r="AK352" s="44">
        <f>+IFERROR(AI352*(100+'1v -ostali'!$C$6)/100,"")</f>
        <v>0</v>
      </c>
      <c r="AL352" s="44">
        <f>+IFERROR(AJ352*(100+'1v -ostali'!$C$6)/100,"")</f>
        <v>0</v>
      </c>
    </row>
    <row r="353" spans="1:38">
      <c r="A353">
        <f>+IF(MAX(A$5:A352)+1&lt;=A$1,A352+1,0)</f>
        <v>0</v>
      </c>
      <c r="B353" s="249">
        <f t="shared" si="43"/>
        <v>0</v>
      </c>
      <c r="C353">
        <f t="shared" si="44"/>
        <v>0</v>
      </c>
      <c r="D353" s="419">
        <f t="shared" si="45"/>
        <v>0</v>
      </c>
      <c r="E353">
        <f>IF(A353=0,0,+VLOOKUP($A353,'1v -ostali'!$A$14:$R$517,E$3,FALSE))</f>
        <v>0</v>
      </c>
      <c r="G353">
        <f>+VLOOKUP($A353,'1v -ostali'!$A$14:$R$517,G$3,FALSE)</f>
        <v>0</v>
      </c>
      <c r="H353">
        <f>+VLOOKUP($A353,'1v -ostali'!$A$14:$R$517,H$3,FALSE)</f>
        <v>0</v>
      </c>
      <c r="I353">
        <f>+VLOOKUP($A353,'1v -ostali'!$A$14:R$517,I$3,FALSE)</f>
        <v>0</v>
      </c>
      <c r="J353">
        <f>+VLOOKUP($A353,'1v -ostali'!$A$14:R$517,J$3,FALSE)</f>
        <v>0</v>
      </c>
      <c r="K353">
        <f>+VLOOKUP($A353,'1v -ostali'!$A$14:R$517,K$3,FALSE)</f>
        <v>0</v>
      </c>
      <c r="L353" t="str">
        <f>+IF(K353&gt;0,VLOOKUP($A353,'1v -ostali'!$A$14:R$517,L$3,FALSE),"")</f>
        <v/>
      </c>
      <c r="M353" t="str">
        <f>+IF(K353&gt;0,VLOOKUP($A353,'1v -ostali'!$A$14:R$517,M$3,FALSE),"")</f>
        <v/>
      </c>
      <c r="N353">
        <f>+VLOOKUP($A353,'1v -ostali'!$A$14:R$517,K$3,FALSE)</f>
        <v>0</v>
      </c>
      <c r="O353">
        <f>IF(K353&gt;0,"",VLOOKUP($A353,'1v -ostali'!$A$14:R$517,O$3,FALSE))</f>
        <v>0</v>
      </c>
      <c r="P353">
        <f>IF(K353&gt;0,"",VLOOKUP($A353,'1v -ostali'!$A$14:R$517,P$3,FALSE))</f>
        <v>0</v>
      </c>
      <c r="T353" s="44">
        <f>VLOOKUP($A353,'1v -ostali'!$A$14:AD$517,T$3,FALSE)</f>
        <v>0</v>
      </c>
      <c r="U353" s="44">
        <f>VLOOKUP($A353,'1v -ostali'!$A$14:AD$517,U$3,FALSE)</f>
        <v>0</v>
      </c>
      <c r="V353" s="44">
        <f t="shared" si="46"/>
        <v>0</v>
      </c>
      <c r="W353" s="44">
        <f>VLOOKUP($A353,'1v -ostali'!$A$14:AD$517,W$3,FALSE)/12</f>
        <v>0</v>
      </c>
      <c r="X353" s="44">
        <f>VLOOKUP($A353,'1v -ostali'!$A$14:AD$517,X$3,FALSE)</f>
        <v>0</v>
      </c>
      <c r="Y353" s="44">
        <f>VLOOKUP($A353,'1v -ostali'!$A$14:AD$517,Y$3,FALSE)</f>
        <v>0</v>
      </c>
      <c r="Z353" s="44">
        <f>VLOOKUP($A353,'1v -ostali'!$A$14:AD$517,Z$3,FALSE)</f>
        <v>0</v>
      </c>
      <c r="AA353" s="44">
        <f t="shared" si="47"/>
        <v>0</v>
      </c>
      <c r="AB353" s="44">
        <f>VLOOKUP($A353,'1v -ostali'!$A$14:AD$517,AB$3,FALSE)/12</f>
        <v>0</v>
      </c>
      <c r="AC353" s="44">
        <f>VLOOKUP($A353,'1v -ostali'!$A$14:AD$517,AC$3,FALSE)</f>
        <v>0</v>
      </c>
      <c r="AD353" s="44">
        <f>VLOOKUP($A353,'1v -ostali'!$A$14:AD$517,AD$3,FALSE)</f>
        <v>0</v>
      </c>
      <c r="AE353" s="44">
        <f>VLOOKUP($A353,'1v -ostali'!$A$14:AD$517,AE$3,FALSE)</f>
        <v>0</v>
      </c>
      <c r="AF353" s="44">
        <f t="shared" si="48"/>
        <v>0</v>
      </c>
      <c r="AG353" s="44">
        <f>VLOOKUP($A353,'1v -ostali'!$A$14:AD$517,AG$3,FALSE)/12</f>
        <v>0</v>
      </c>
      <c r="AH353" s="44">
        <f>VLOOKUP($A353,'1v -ostali'!$A$14:AD$517,AH$3,FALSE)</f>
        <v>0</v>
      </c>
      <c r="AI353" s="44">
        <f t="shared" si="49"/>
        <v>0</v>
      </c>
      <c r="AJ353" s="44">
        <f t="shared" si="50"/>
        <v>0</v>
      </c>
      <c r="AK353" s="44">
        <f>+IFERROR(AI353*(100+'1v -ostali'!$C$6)/100,"")</f>
        <v>0</v>
      </c>
      <c r="AL353" s="44">
        <f>+IFERROR(AJ353*(100+'1v -ostali'!$C$6)/100,"")</f>
        <v>0</v>
      </c>
    </row>
    <row r="354" spans="1:38">
      <c r="A354">
        <f>+IF(MAX(A$5:A353)+1&lt;=A$1,A353+1,0)</f>
        <v>0</v>
      </c>
      <c r="B354" s="249">
        <f t="shared" si="43"/>
        <v>0</v>
      </c>
      <c r="C354">
        <f t="shared" si="44"/>
        <v>0</v>
      </c>
      <c r="D354" s="419">
        <f t="shared" si="45"/>
        <v>0</v>
      </c>
      <c r="E354">
        <f>IF(A354=0,0,+VLOOKUP($A354,'1v -ostali'!$A$14:$R$517,E$3,FALSE))</f>
        <v>0</v>
      </c>
      <c r="G354">
        <f>+VLOOKUP($A354,'1v -ostali'!$A$14:$R$517,G$3,FALSE)</f>
        <v>0</v>
      </c>
      <c r="H354">
        <f>+VLOOKUP($A354,'1v -ostali'!$A$14:$R$517,H$3,FALSE)</f>
        <v>0</v>
      </c>
      <c r="I354">
        <f>+VLOOKUP($A354,'1v -ostali'!$A$14:R$517,I$3,FALSE)</f>
        <v>0</v>
      </c>
      <c r="J354">
        <f>+VLOOKUP($A354,'1v -ostali'!$A$14:R$517,J$3,FALSE)</f>
        <v>0</v>
      </c>
      <c r="K354">
        <f>+VLOOKUP($A354,'1v -ostali'!$A$14:R$517,K$3,FALSE)</f>
        <v>0</v>
      </c>
      <c r="L354" t="str">
        <f>+IF(K354&gt;0,VLOOKUP($A354,'1v -ostali'!$A$14:R$517,L$3,FALSE),"")</f>
        <v/>
      </c>
      <c r="M354" t="str">
        <f>+IF(K354&gt;0,VLOOKUP($A354,'1v -ostali'!$A$14:R$517,M$3,FALSE),"")</f>
        <v/>
      </c>
      <c r="N354">
        <f>+VLOOKUP($A354,'1v -ostali'!$A$14:R$517,K$3,FALSE)</f>
        <v>0</v>
      </c>
      <c r="O354">
        <f>IF(K354&gt;0,"",VLOOKUP($A354,'1v -ostali'!$A$14:R$517,O$3,FALSE))</f>
        <v>0</v>
      </c>
      <c r="P354">
        <f>IF(K354&gt;0,"",VLOOKUP($A354,'1v -ostali'!$A$14:R$517,P$3,FALSE))</f>
        <v>0</v>
      </c>
      <c r="T354" s="44">
        <f>VLOOKUP($A354,'1v -ostali'!$A$14:AD$517,T$3,FALSE)</f>
        <v>0</v>
      </c>
      <c r="U354" s="44">
        <f>VLOOKUP($A354,'1v -ostali'!$A$14:AD$517,U$3,FALSE)</f>
        <v>0</v>
      </c>
      <c r="V354" s="44">
        <f t="shared" si="46"/>
        <v>0</v>
      </c>
      <c r="W354" s="44">
        <f>VLOOKUP($A354,'1v -ostali'!$A$14:AD$517,W$3,FALSE)/12</f>
        <v>0</v>
      </c>
      <c r="X354" s="44">
        <f>VLOOKUP($A354,'1v -ostali'!$A$14:AD$517,X$3,FALSE)</f>
        <v>0</v>
      </c>
      <c r="Y354" s="44">
        <f>VLOOKUP($A354,'1v -ostali'!$A$14:AD$517,Y$3,FALSE)</f>
        <v>0</v>
      </c>
      <c r="Z354" s="44">
        <f>VLOOKUP($A354,'1v -ostali'!$A$14:AD$517,Z$3,FALSE)</f>
        <v>0</v>
      </c>
      <c r="AA354" s="44">
        <f t="shared" si="47"/>
        <v>0</v>
      </c>
      <c r="AB354" s="44">
        <f>VLOOKUP($A354,'1v -ostali'!$A$14:AD$517,AB$3,FALSE)/12</f>
        <v>0</v>
      </c>
      <c r="AC354" s="44">
        <f>VLOOKUP($A354,'1v -ostali'!$A$14:AD$517,AC$3,FALSE)</f>
        <v>0</v>
      </c>
      <c r="AD354" s="44">
        <f>VLOOKUP($A354,'1v -ostali'!$A$14:AD$517,AD$3,FALSE)</f>
        <v>0</v>
      </c>
      <c r="AE354" s="44">
        <f>VLOOKUP($A354,'1v -ostali'!$A$14:AD$517,AE$3,FALSE)</f>
        <v>0</v>
      </c>
      <c r="AF354" s="44">
        <f t="shared" si="48"/>
        <v>0</v>
      </c>
      <c r="AG354" s="44">
        <f>VLOOKUP($A354,'1v -ostali'!$A$14:AD$517,AG$3,FALSE)/12</f>
        <v>0</v>
      </c>
      <c r="AH354" s="44">
        <f>VLOOKUP($A354,'1v -ostali'!$A$14:AD$517,AH$3,FALSE)</f>
        <v>0</v>
      </c>
      <c r="AI354" s="44">
        <f t="shared" si="49"/>
        <v>0</v>
      </c>
      <c r="AJ354" s="44">
        <f t="shared" si="50"/>
        <v>0</v>
      </c>
      <c r="AK354" s="44">
        <f>+IFERROR(AI354*(100+'1v -ostali'!$C$6)/100,"")</f>
        <v>0</v>
      </c>
      <c r="AL354" s="44">
        <f>+IFERROR(AJ354*(100+'1v -ostali'!$C$6)/100,"")</f>
        <v>0</v>
      </c>
    </row>
    <row r="355" spans="1:38">
      <c r="A355">
        <f>+IF(MAX(A$5:A354)+1&lt;=A$1,A354+1,0)</f>
        <v>0</v>
      </c>
      <c r="B355" s="249">
        <f t="shared" si="43"/>
        <v>0</v>
      </c>
      <c r="C355">
        <f t="shared" si="44"/>
        <v>0</v>
      </c>
      <c r="D355" s="419">
        <f t="shared" si="45"/>
        <v>0</v>
      </c>
      <c r="E355">
        <f>IF(A355=0,0,+VLOOKUP($A355,'1v -ostali'!$A$14:$R$517,E$3,FALSE))</f>
        <v>0</v>
      </c>
      <c r="G355">
        <f>+VLOOKUP($A355,'1v -ostali'!$A$14:$R$517,G$3,FALSE)</f>
        <v>0</v>
      </c>
      <c r="H355">
        <f>+VLOOKUP($A355,'1v -ostali'!$A$14:$R$517,H$3,FALSE)</f>
        <v>0</v>
      </c>
      <c r="I355">
        <f>+VLOOKUP($A355,'1v -ostali'!$A$14:R$517,I$3,FALSE)</f>
        <v>0</v>
      </c>
      <c r="J355">
        <f>+VLOOKUP($A355,'1v -ostali'!$A$14:R$517,J$3,FALSE)</f>
        <v>0</v>
      </c>
      <c r="K355">
        <f>+VLOOKUP($A355,'1v -ostali'!$A$14:R$517,K$3,FALSE)</f>
        <v>0</v>
      </c>
      <c r="L355" t="str">
        <f>+IF(K355&gt;0,VLOOKUP($A355,'1v -ostali'!$A$14:R$517,L$3,FALSE),"")</f>
        <v/>
      </c>
      <c r="M355" t="str">
        <f>+IF(K355&gt;0,VLOOKUP($A355,'1v -ostali'!$A$14:R$517,M$3,FALSE),"")</f>
        <v/>
      </c>
      <c r="N355">
        <f>+VLOOKUP($A355,'1v -ostali'!$A$14:R$517,K$3,FALSE)</f>
        <v>0</v>
      </c>
      <c r="O355">
        <f>IF(K355&gt;0,"",VLOOKUP($A355,'1v -ostali'!$A$14:R$517,O$3,FALSE))</f>
        <v>0</v>
      </c>
      <c r="P355">
        <f>IF(K355&gt;0,"",VLOOKUP($A355,'1v -ostali'!$A$14:R$517,P$3,FALSE))</f>
        <v>0</v>
      </c>
      <c r="T355" s="44">
        <f>VLOOKUP($A355,'1v -ostali'!$A$14:AD$517,T$3,FALSE)</f>
        <v>0</v>
      </c>
      <c r="U355" s="44">
        <f>VLOOKUP($A355,'1v -ostali'!$A$14:AD$517,U$3,FALSE)</f>
        <v>0</v>
      </c>
      <c r="V355" s="44">
        <f t="shared" si="46"/>
        <v>0</v>
      </c>
      <c r="W355" s="44">
        <f>VLOOKUP($A355,'1v -ostali'!$A$14:AD$517,W$3,FALSE)/12</f>
        <v>0</v>
      </c>
      <c r="X355" s="44">
        <f>VLOOKUP($A355,'1v -ostali'!$A$14:AD$517,X$3,FALSE)</f>
        <v>0</v>
      </c>
      <c r="Y355" s="44">
        <f>VLOOKUP($A355,'1v -ostali'!$A$14:AD$517,Y$3,FALSE)</f>
        <v>0</v>
      </c>
      <c r="Z355" s="44">
        <f>VLOOKUP($A355,'1v -ostali'!$A$14:AD$517,Z$3,FALSE)</f>
        <v>0</v>
      </c>
      <c r="AA355" s="44">
        <f t="shared" si="47"/>
        <v>0</v>
      </c>
      <c r="AB355" s="44">
        <f>VLOOKUP($A355,'1v -ostali'!$A$14:AD$517,AB$3,FALSE)/12</f>
        <v>0</v>
      </c>
      <c r="AC355" s="44">
        <f>VLOOKUP($A355,'1v -ostali'!$A$14:AD$517,AC$3,FALSE)</f>
        <v>0</v>
      </c>
      <c r="AD355" s="44">
        <f>VLOOKUP($A355,'1v -ostali'!$A$14:AD$517,AD$3,FALSE)</f>
        <v>0</v>
      </c>
      <c r="AE355" s="44">
        <f>VLOOKUP($A355,'1v -ostali'!$A$14:AD$517,AE$3,FALSE)</f>
        <v>0</v>
      </c>
      <c r="AF355" s="44">
        <f t="shared" si="48"/>
        <v>0</v>
      </c>
      <c r="AG355" s="44">
        <f>VLOOKUP($A355,'1v -ostali'!$A$14:AD$517,AG$3,FALSE)/12</f>
        <v>0</v>
      </c>
      <c r="AH355" s="44">
        <f>VLOOKUP($A355,'1v -ostali'!$A$14:AD$517,AH$3,FALSE)</f>
        <v>0</v>
      </c>
      <c r="AI355" s="44">
        <f t="shared" si="49"/>
        <v>0</v>
      </c>
      <c r="AJ355" s="44">
        <f t="shared" si="50"/>
        <v>0</v>
      </c>
      <c r="AK355" s="44">
        <f>+IFERROR(AI355*(100+'1v -ostali'!$C$6)/100,"")</f>
        <v>0</v>
      </c>
      <c r="AL355" s="44">
        <f>+IFERROR(AJ355*(100+'1v -ostali'!$C$6)/100,"")</f>
        <v>0</v>
      </c>
    </row>
    <row r="356" spans="1:38">
      <c r="A356">
        <f>+IF(MAX(A$5:A355)+1&lt;=A$1,A355+1,0)</f>
        <v>0</v>
      </c>
      <c r="B356" s="249">
        <f t="shared" si="43"/>
        <v>0</v>
      </c>
      <c r="C356">
        <f t="shared" si="44"/>
        <v>0</v>
      </c>
      <c r="D356" s="419">
        <f t="shared" si="45"/>
        <v>0</v>
      </c>
      <c r="E356">
        <f>IF(A356=0,0,+VLOOKUP($A356,'1v -ostali'!$A$14:$R$517,E$3,FALSE))</f>
        <v>0</v>
      </c>
      <c r="G356">
        <f>+VLOOKUP($A356,'1v -ostali'!$A$14:$R$517,G$3,FALSE)</f>
        <v>0</v>
      </c>
      <c r="H356">
        <f>+VLOOKUP($A356,'1v -ostali'!$A$14:$R$517,H$3,FALSE)</f>
        <v>0</v>
      </c>
      <c r="I356">
        <f>+VLOOKUP($A356,'1v -ostali'!$A$14:R$517,I$3,FALSE)</f>
        <v>0</v>
      </c>
      <c r="J356">
        <f>+VLOOKUP($A356,'1v -ostali'!$A$14:R$517,J$3,FALSE)</f>
        <v>0</v>
      </c>
      <c r="K356">
        <f>+VLOOKUP($A356,'1v -ostali'!$A$14:R$517,K$3,FALSE)</f>
        <v>0</v>
      </c>
      <c r="L356" t="str">
        <f>+IF(K356&gt;0,VLOOKUP($A356,'1v -ostali'!$A$14:R$517,L$3,FALSE),"")</f>
        <v/>
      </c>
      <c r="M356" t="str">
        <f>+IF(K356&gt;0,VLOOKUP($A356,'1v -ostali'!$A$14:R$517,M$3,FALSE),"")</f>
        <v/>
      </c>
      <c r="N356">
        <f>+VLOOKUP($A356,'1v -ostali'!$A$14:R$517,K$3,FALSE)</f>
        <v>0</v>
      </c>
      <c r="O356">
        <f>IF(K356&gt;0,"",VLOOKUP($A356,'1v -ostali'!$A$14:R$517,O$3,FALSE))</f>
        <v>0</v>
      </c>
      <c r="P356">
        <f>IF(K356&gt;0,"",VLOOKUP($A356,'1v -ostali'!$A$14:R$517,P$3,FALSE))</f>
        <v>0</v>
      </c>
      <c r="T356" s="44">
        <f>VLOOKUP($A356,'1v -ostali'!$A$14:AD$517,T$3,FALSE)</f>
        <v>0</v>
      </c>
      <c r="U356" s="44">
        <f>VLOOKUP($A356,'1v -ostali'!$A$14:AD$517,U$3,FALSE)</f>
        <v>0</v>
      </c>
      <c r="V356" s="44">
        <f t="shared" si="46"/>
        <v>0</v>
      </c>
      <c r="W356" s="44">
        <f>VLOOKUP($A356,'1v -ostali'!$A$14:AD$517,W$3,FALSE)/12</f>
        <v>0</v>
      </c>
      <c r="X356" s="44">
        <f>VLOOKUP($A356,'1v -ostali'!$A$14:AD$517,X$3,FALSE)</f>
        <v>0</v>
      </c>
      <c r="Y356" s="44">
        <f>VLOOKUP($A356,'1v -ostali'!$A$14:AD$517,Y$3,FALSE)</f>
        <v>0</v>
      </c>
      <c r="Z356" s="44">
        <f>VLOOKUP($A356,'1v -ostali'!$A$14:AD$517,Z$3,FALSE)</f>
        <v>0</v>
      </c>
      <c r="AA356" s="44">
        <f t="shared" si="47"/>
        <v>0</v>
      </c>
      <c r="AB356" s="44">
        <f>VLOOKUP($A356,'1v -ostali'!$A$14:AD$517,AB$3,FALSE)/12</f>
        <v>0</v>
      </c>
      <c r="AC356" s="44">
        <f>VLOOKUP($A356,'1v -ostali'!$A$14:AD$517,AC$3,FALSE)</f>
        <v>0</v>
      </c>
      <c r="AD356" s="44">
        <f>VLOOKUP($A356,'1v -ostali'!$A$14:AD$517,AD$3,FALSE)</f>
        <v>0</v>
      </c>
      <c r="AE356" s="44">
        <f>VLOOKUP($A356,'1v -ostali'!$A$14:AD$517,AE$3,FALSE)</f>
        <v>0</v>
      </c>
      <c r="AF356" s="44">
        <f t="shared" si="48"/>
        <v>0</v>
      </c>
      <c r="AG356" s="44">
        <f>VLOOKUP($A356,'1v -ostali'!$A$14:AD$517,AG$3,FALSE)/12</f>
        <v>0</v>
      </c>
      <c r="AH356" s="44">
        <f>VLOOKUP($A356,'1v -ostali'!$A$14:AD$517,AH$3,FALSE)</f>
        <v>0</v>
      </c>
      <c r="AI356" s="44">
        <f t="shared" si="49"/>
        <v>0</v>
      </c>
      <c r="AJ356" s="44">
        <f t="shared" si="50"/>
        <v>0</v>
      </c>
      <c r="AK356" s="44">
        <f>+IFERROR(AI356*(100+'1v -ostali'!$C$6)/100,"")</f>
        <v>0</v>
      </c>
      <c r="AL356" s="44">
        <f>+IFERROR(AJ356*(100+'1v -ostali'!$C$6)/100,"")</f>
        <v>0</v>
      </c>
    </row>
    <row r="357" spans="1:38">
      <c r="A357">
        <f>+IF(MAX(A$5:A356)+1&lt;=A$1,A356+1,0)</f>
        <v>0</v>
      </c>
      <c r="B357" s="249">
        <f t="shared" si="43"/>
        <v>0</v>
      </c>
      <c r="C357">
        <f t="shared" si="44"/>
        <v>0</v>
      </c>
      <c r="D357" s="419">
        <f t="shared" si="45"/>
        <v>0</v>
      </c>
      <c r="E357">
        <f>IF(A357=0,0,+VLOOKUP($A357,'1v -ostali'!$A$14:$R$517,E$3,FALSE))</f>
        <v>0</v>
      </c>
      <c r="G357">
        <f>+VLOOKUP($A357,'1v -ostali'!$A$14:$R$517,G$3,FALSE)</f>
        <v>0</v>
      </c>
      <c r="H357">
        <f>+VLOOKUP($A357,'1v -ostali'!$A$14:$R$517,H$3,FALSE)</f>
        <v>0</v>
      </c>
      <c r="I357">
        <f>+VLOOKUP($A357,'1v -ostali'!$A$14:R$517,I$3,FALSE)</f>
        <v>0</v>
      </c>
      <c r="J357">
        <f>+VLOOKUP($A357,'1v -ostali'!$A$14:R$517,J$3,FALSE)</f>
        <v>0</v>
      </c>
      <c r="K357">
        <f>+VLOOKUP($A357,'1v -ostali'!$A$14:R$517,K$3,FALSE)</f>
        <v>0</v>
      </c>
      <c r="L357" t="str">
        <f>+IF(K357&gt;0,VLOOKUP($A357,'1v -ostali'!$A$14:R$517,L$3,FALSE),"")</f>
        <v/>
      </c>
      <c r="M357" t="str">
        <f>+IF(K357&gt;0,VLOOKUP($A357,'1v -ostali'!$A$14:R$517,M$3,FALSE),"")</f>
        <v/>
      </c>
      <c r="N357">
        <f>+VLOOKUP($A357,'1v -ostali'!$A$14:R$517,K$3,FALSE)</f>
        <v>0</v>
      </c>
      <c r="O357">
        <f>IF(K357&gt;0,"",VLOOKUP($A357,'1v -ostali'!$A$14:R$517,O$3,FALSE))</f>
        <v>0</v>
      </c>
      <c r="P357">
        <f>IF(K357&gt;0,"",VLOOKUP($A357,'1v -ostali'!$A$14:R$517,P$3,FALSE))</f>
        <v>0</v>
      </c>
      <c r="T357" s="44">
        <f>VLOOKUP($A357,'1v -ostali'!$A$14:AD$517,T$3,FALSE)</f>
        <v>0</v>
      </c>
      <c r="U357" s="44">
        <f>VLOOKUP($A357,'1v -ostali'!$A$14:AD$517,U$3,FALSE)</f>
        <v>0</v>
      </c>
      <c r="V357" s="44">
        <f t="shared" si="46"/>
        <v>0</v>
      </c>
      <c r="W357" s="44">
        <f>VLOOKUP($A357,'1v -ostali'!$A$14:AD$517,W$3,FALSE)/12</f>
        <v>0</v>
      </c>
      <c r="X357" s="44">
        <f>VLOOKUP($A357,'1v -ostali'!$A$14:AD$517,X$3,FALSE)</f>
        <v>0</v>
      </c>
      <c r="Y357" s="44">
        <f>VLOOKUP($A357,'1v -ostali'!$A$14:AD$517,Y$3,FALSE)</f>
        <v>0</v>
      </c>
      <c r="Z357" s="44">
        <f>VLOOKUP($A357,'1v -ostali'!$A$14:AD$517,Z$3,FALSE)</f>
        <v>0</v>
      </c>
      <c r="AA357" s="44">
        <f t="shared" si="47"/>
        <v>0</v>
      </c>
      <c r="AB357" s="44">
        <f>VLOOKUP($A357,'1v -ostali'!$A$14:AD$517,AB$3,FALSE)/12</f>
        <v>0</v>
      </c>
      <c r="AC357" s="44">
        <f>VLOOKUP($A357,'1v -ostali'!$A$14:AD$517,AC$3,FALSE)</f>
        <v>0</v>
      </c>
      <c r="AD357" s="44">
        <f>VLOOKUP($A357,'1v -ostali'!$A$14:AD$517,AD$3,FALSE)</f>
        <v>0</v>
      </c>
      <c r="AE357" s="44">
        <f>VLOOKUP($A357,'1v -ostali'!$A$14:AD$517,AE$3,FALSE)</f>
        <v>0</v>
      </c>
      <c r="AF357" s="44">
        <f t="shared" si="48"/>
        <v>0</v>
      </c>
      <c r="AG357" s="44">
        <f>VLOOKUP($A357,'1v -ostali'!$A$14:AD$517,AG$3,FALSE)/12</f>
        <v>0</v>
      </c>
      <c r="AH357" s="44">
        <f>VLOOKUP($A357,'1v -ostali'!$A$14:AD$517,AH$3,FALSE)</f>
        <v>0</v>
      </c>
      <c r="AI357" s="44">
        <f t="shared" si="49"/>
        <v>0</v>
      </c>
      <c r="AJ357" s="44">
        <f t="shared" si="50"/>
        <v>0</v>
      </c>
      <c r="AK357" s="44">
        <f>+IFERROR(AI357*(100+'1v -ostali'!$C$6)/100,"")</f>
        <v>0</v>
      </c>
      <c r="AL357" s="44">
        <f>+IFERROR(AJ357*(100+'1v -ostali'!$C$6)/100,"")</f>
        <v>0</v>
      </c>
    </row>
    <row r="358" spans="1:38">
      <c r="A358">
        <f>+IF(MAX(A$5:A357)+1&lt;=A$1,A357+1,0)</f>
        <v>0</v>
      </c>
      <c r="B358" s="249">
        <f t="shared" si="43"/>
        <v>0</v>
      </c>
      <c r="C358">
        <f t="shared" si="44"/>
        <v>0</v>
      </c>
      <c r="D358" s="419">
        <f t="shared" si="45"/>
        <v>0</v>
      </c>
      <c r="E358">
        <f>IF(A358=0,0,+VLOOKUP($A358,'1v -ostali'!$A$14:$R$517,E$3,FALSE))</f>
        <v>0</v>
      </c>
      <c r="G358">
        <f>+VLOOKUP($A358,'1v -ostali'!$A$14:$R$517,G$3,FALSE)</f>
        <v>0</v>
      </c>
      <c r="H358">
        <f>+VLOOKUP($A358,'1v -ostali'!$A$14:$R$517,H$3,FALSE)</f>
        <v>0</v>
      </c>
      <c r="I358">
        <f>+VLOOKUP($A358,'1v -ostali'!$A$14:R$517,I$3,FALSE)</f>
        <v>0</v>
      </c>
      <c r="J358">
        <f>+VLOOKUP($A358,'1v -ostali'!$A$14:R$517,J$3,FALSE)</f>
        <v>0</v>
      </c>
      <c r="K358">
        <f>+VLOOKUP($A358,'1v -ostali'!$A$14:R$517,K$3,FALSE)</f>
        <v>0</v>
      </c>
      <c r="L358" t="str">
        <f>+IF(K358&gt;0,VLOOKUP($A358,'1v -ostali'!$A$14:R$517,L$3,FALSE),"")</f>
        <v/>
      </c>
      <c r="M358" t="str">
        <f>+IF(K358&gt;0,VLOOKUP($A358,'1v -ostali'!$A$14:R$517,M$3,FALSE),"")</f>
        <v/>
      </c>
      <c r="N358">
        <f>+VLOOKUP($A358,'1v -ostali'!$A$14:R$517,K$3,FALSE)</f>
        <v>0</v>
      </c>
      <c r="O358">
        <f>IF(K358&gt;0,"",VLOOKUP($A358,'1v -ostali'!$A$14:R$517,O$3,FALSE))</f>
        <v>0</v>
      </c>
      <c r="P358">
        <f>IF(K358&gt;0,"",VLOOKUP($A358,'1v -ostali'!$A$14:R$517,P$3,FALSE))</f>
        <v>0</v>
      </c>
      <c r="T358" s="44">
        <f>VLOOKUP($A358,'1v -ostali'!$A$14:AD$517,T$3,FALSE)</f>
        <v>0</v>
      </c>
      <c r="U358" s="44">
        <f>VLOOKUP($A358,'1v -ostali'!$A$14:AD$517,U$3,FALSE)</f>
        <v>0</v>
      </c>
      <c r="V358" s="44">
        <f t="shared" si="46"/>
        <v>0</v>
      </c>
      <c r="W358" s="44">
        <f>VLOOKUP($A358,'1v -ostali'!$A$14:AD$517,W$3,FALSE)/12</f>
        <v>0</v>
      </c>
      <c r="X358" s="44">
        <f>VLOOKUP($A358,'1v -ostali'!$A$14:AD$517,X$3,FALSE)</f>
        <v>0</v>
      </c>
      <c r="Y358" s="44">
        <f>VLOOKUP($A358,'1v -ostali'!$A$14:AD$517,Y$3,FALSE)</f>
        <v>0</v>
      </c>
      <c r="Z358" s="44">
        <f>VLOOKUP($A358,'1v -ostali'!$A$14:AD$517,Z$3,FALSE)</f>
        <v>0</v>
      </c>
      <c r="AA358" s="44">
        <f t="shared" si="47"/>
        <v>0</v>
      </c>
      <c r="AB358" s="44">
        <f>VLOOKUP($A358,'1v -ostali'!$A$14:AD$517,AB$3,FALSE)/12</f>
        <v>0</v>
      </c>
      <c r="AC358" s="44">
        <f>VLOOKUP($A358,'1v -ostali'!$A$14:AD$517,AC$3,FALSE)</f>
        <v>0</v>
      </c>
      <c r="AD358" s="44">
        <f>VLOOKUP($A358,'1v -ostali'!$A$14:AD$517,AD$3,FALSE)</f>
        <v>0</v>
      </c>
      <c r="AE358" s="44">
        <f>VLOOKUP($A358,'1v -ostali'!$A$14:AD$517,AE$3,FALSE)</f>
        <v>0</v>
      </c>
      <c r="AF358" s="44">
        <f t="shared" si="48"/>
        <v>0</v>
      </c>
      <c r="AG358" s="44">
        <f>VLOOKUP($A358,'1v -ostali'!$A$14:AD$517,AG$3,FALSE)/12</f>
        <v>0</v>
      </c>
      <c r="AH358" s="44">
        <f>VLOOKUP($A358,'1v -ostali'!$A$14:AD$517,AH$3,FALSE)</f>
        <v>0</v>
      </c>
      <c r="AI358" s="44">
        <f t="shared" si="49"/>
        <v>0</v>
      </c>
      <c r="AJ358" s="44">
        <f t="shared" si="50"/>
        <v>0</v>
      </c>
      <c r="AK358" s="44">
        <f>+IFERROR(AI358*(100+'1v -ostali'!$C$6)/100,"")</f>
        <v>0</v>
      </c>
      <c r="AL358" s="44">
        <f>+IFERROR(AJ358*(100+'1v -ostali'!$C$6)/100,"")</f>
        <v>0</v>
      </c>
    </row>
    <row r="359" spans="1:38">
      <c r="A359">
        <f>+IF(MAX(A$5:A358)+1&lt;=A$1,A358+1,0)</f>
        <v>0</v>
      </c>
      <c r="B359" s="249">
        <f t="shared" si="43"/>
        <v>0</v>
      </c>
      <c r="C359">
        <f t="shared" si="44"/>
        <v>0</v>
      </c>
      <c r="D359" s="419">
        <f t="shared" si="45"/>
        <v>0</v>
      </c>
      <c r="E359">
        <f>IF(A359=0,0,+VLOOKUP($A359,'1v -ostali'!$A$14:$R$517,E$3,FALSE))</f>
        <v>0</v>
      </c>
      <c r="G359">
        <f>+VLOOKUP($A359,'1v -ostali'!$A$14:$R$517,G$3,FALSE)</f>
        <v>0</v>
      </c>
      <c r="H359">
        <f>+VLOOKUP($A359,'1v -ostali'!$A$14:$R$517,H$3,FALSE)</f>
        <v>0</v>
      </c>
      <c r="I359">
        <f>+VLOOKUP($A359,'1v -ostali'!$A$14:R$517,I$3,FALSE)</f>
        <v>0</v>
      </c>
      <c r="J359">
        <f>+VLOOKUP($A359,'1v -ostali'!$A$14:R$517,J$3,FALSE)</f>
        <v>0</v>
      </c>
      <c r="K359">
        <f>+VLOOKUP($A359,'1v -ostali'!$A$14:R$517,K$3,FALSE)</f>
        <v>0</v>
      </c>
      <c r="L359" t="str">
        <f>+IF(K359&gt;0,VLOOKUP($A359,'1v -ostali'!$A$14:R$517,L$3,FALSE),"")</f>
        <v/>
      </c>
      <c r="M359" t="str">
        <f>+IF(K359&gt;0,VLOOKUP($A359,'1v -ostali'!$A$14:R$517,M$3,FALSE),"")</f>
        <v/>
      </c>
      <c r="N359">
        <f>+VLOOKUP($A359,'1v -ostali'!$A$14:R$517,K$3,FALSE)</f>
        <v>0</v>
      </c>
      <c r="O359">
        <f>IF(K359&gt;0,"",VLOOKUP($A359,'1v -ostali'!$A$14:R$517,O$3,FALSE))</f>
        <v>0</v>
      </c>
      <c r="P359">
        <f>IF(K359&gt;0,"",VLOOKUP($A359,'1v -ostali'!$A$14:R$517,P$3,FALSE))</f>
        <v>0</v>
      </c>
      <c r="T359" s="44">
        <f>VLOOKUP($A359,'1v -ostali'!$A$14:AD$517,T$3,FALSE)</f>
        <v>0</v>
      </c>
      <c r="U359" s="44">
        <f>VLOOKUP($A359,'1v -ostali'!$A$14:AD$517,U$3,FALSE)</f>
        <v>0</v>
      </c>
      <c r="V359" s="44">
        <f t="shared" si="46"/>
        <v>0</v>
      </c>
      <c r="W359" s="44">
        <f>VLOOKUP($A359,'1v -ostali'!$A$14:AD$517,W$3,FALSE)/12</f>
        <v>0</v>
      </c>
      <c r="X359" s="44">
        <f>VLOOKUP($A359,'1v -ostali'!$A$14:AD$517,X$3,FALSE)</f>
        <v>0</v>
      </c>
      <c r="Y359" s="44">
        <f>VLOOKUP($A359,'1v -ostali'!$A$14:AD$517,Y$3,FALSE)</f>
        <v>0</v>
      </c>
      <c r="Z359" s="44">
        <f>VLOOKUP($A359,'1v -ostali'!$A$14:AD$517,Z$3,FALSE)</f>
        <v>0</v>
      </c>
      <c r="AA359" s="44">
        <f t="shared" si="47"/>
        <v>0</v>
      </c>
      <c r="AB359" s="44">
        <f>VLOOKUP($A359,'1v -ostali'!$A$14:AD$517,AB$3,FALSE)/12</f>
        <v>0</v>
      </c>
      <c r="AC359" s="44">
        <f>VLOOKUP($A359,'1v -ostali'!$A$14:AD$517,AC$3,FALSE)</f>
        <v>0</v>
      </c>
      <c r="AD359" s="44">
        <f>VLOOKUP($A359,'1v -ostali'!$A$14:AD$517,AD$3,FALSE)</f>
        <v>0</v>
      </c>
      <c r="AE359" s="44">
        <f>VLOOKUP($A359,'1v -ostali'!$A$14:AD$517,AE$3,FALSE)</f>
        <v>0</v>
      </c>
      <c r="AF359" s="44">
        <f t="shared" si="48"/>
        <v>0</v>
      </c>
      <c r="AG359" s="44">
        <f>VLOOKUP($A359,'1v -ostali'!$A$14:AD$517,AG$3,FALSE)/12</f>
        <v>0</v>
      </c>
      <c r="AH359" s="44">
        <f>VLOOKUP($A359,'1v -ostali'!$A$14:AD$517,AH$3,FALSE)</f>
        <v>0</v>
      </c>
      <c r="AI359" s="44">
        <f t="shared" si="49"/>
        <v>0</v>
      </c>
      <c r="AJ359" s="44">
        <f t="shared" si="50"/>
        <v>0</v>
      </c>
      <c r="AK359" s="44">
        <f>+IFERROR(AI359*(100+'1v -ostali'!$C$6)/100,"")</f>
        <v>0</v>
      </c>
      <c r="AL359" s="44">
        <f>+IFERROR(AJ359*(100+'1v -ostali'!$C$6)/100,"")</f>
        <v>0</v>
      </c>
    </row>
    <row r="360" spans="1:38">
      <c r="A360">
        <f>+IF(MAX(A$5:A359)+1&lt;=A$1,A359+1,0)</f>
        <v>0</v>
      </c>
      <c r="B360" s="249">
        <f t="shared" si="43"/>
        <v>0</v>
      </c>
      <c r="C360">
        <f t="shared" si="44"/>
        <v>0</v>
      </c>
      <c r="D360" s="419">
        <f t="shared" si="45"/>
        <v>0</v>
      </c>
      <c r="E360">
        <f>IF(A360=0,0,+VLOOKUP($A360,'1v -ostali'!$A$14:$R$517,E$3,FALSE))</f>
        <v>0</v>
      </c>
      <c r="G360">
        <f>+VLOOKUP($A360,'1v -ostali'!$A$14:$R$517,G$3,FALSE)</f>
        <v>0</v>
      </c>
      <c r="H360">
        <f>+VLOOKUP($A360,'1v -ostali'!$A$14:$R$517,H$3,FALSE)</f>
        <v>0</v>
      </c>
      <c r="I360">
        <f>+VLOOKUP($A360,'1v -ostali'!$A$14:R$517,I$3,FALSE)</f>
        <v>0</v>
      </c>
      <c r="J360">
        <f>+VLOOKUP($A360,'1v -ostali'!$A$14:R$517,J$3,FALSE)</f>
        <v>0</v>
      </c>
      <c r="K360">
        <f>+VLOOKUP($A360,'1v -ostali'!$A$14:R$517,K$3,FALSE)</f>
        <v>0</v>
      </c>
      <c r="L360" t="str">
        <f>+IF(K360&gt;0,VLOOKUP($A360,'1v -ostali'!$A$14:R$517,L$3,FALSE),"")</f>
        <v/>
      </c>
      <c r="M360" t="str">
        <f>+IF(K360&gt;0,VLOOKUP($A360,'1v -ostali'!$A$14:R$517,M$3,FALSE),"")</f>
        <v/>
      </c>
      <c r="N360">
        <f>+VLOOKUP($A360,'1v -ostali'!$A$14:R$517,K$3,FALSE)</f>
        <v>0</v>
      </c>
      <c r="O360">
        <f>IF(K360&gt;0,"",VLOOKUP($A360,'1v -ostali'!$A$14:R$517,O$3,FALSE))</f>
        <v>0</v>
      </c>
      <c r="P360">
        <f>IF(K360&gt;0,"",VLOOKUP($A360,'1v -ostali'!$A$14:R$517,P$3,FALSE))</f>
        <v>0</v>
      </c>
      <c r="T360" s="44">
        <f>VLOOKUP($A360,'1v -ostali'!$A$14:AD$517,T$3,FALSE)</f>
        <v>0</v>
      </c>
      <c r="U360" s="44">
        <f>VLOOKUP($A360,'1v -ostali'!$A$14:AD$517,U$3,FALSE)</f>
        <v>0</v>
      </c>
      <c r="V360" s="44">
        <f t="shared" si="46"/>
        <v>0</v>
      </c>
      <c r="W360" s="44">
        <f>VLOOKUP($A360,'1v -ostali'!$A$14:AD$517,W$3,FALSE)/12</f>
        <v>0</v>
      </c>
      <c r="X360" s="44">
        <f>VLOOKUP($A360,'1v -ostali'!$A$14:AD$517,X$3,FALSE)</f>
        <v>0</v>
      </c>
      <c r="Y360" s="44">
        <f>VLOOKUP($A360,'1v -ostali'!$A$14:AD$517,Y$3,FALSE)</f>
        <v>0</v>
      </c>
      <c r="Z360" s="44">
        <f>VLOOKUP($A360,'1v -ostali'!$A$14:AD$517,Z$3,FALSE)</f>
        <v>0</v>
      </c>
      <c r="AA360" s="44">
        <f t="shared" si="47"/>
        <v>0</v>
      </c>
      <c r="AB360" s="44">
        <f>VLOOKUP($A360,'1v -ostali'!$A$14:AD$517,AB$3,FALSE)/12</f>
        <v>0</v>
      </c>
      <c r="AC360" s="44">
        <f>VLOOKUP($A360,'1v -ostali'!$A$14:AD$517,AC$3,FALSE)</f>
        <v>0</v>
      </c>
      <c r="AD360" s="44">
        <f>VLOOKUP($A360,'1v -ostali'!$A$14:AD$517,AD$3,FALSE)</f>
        <v>0</v>
      </c>
      <c r="AE360" s="44">
        <f>VLOOKUP($A360,'1v -ostali'!$A$14:AD$517,AE$3,FALSE)</f>
        <v>0</v>
      </c>
      <c r="AF360" s="44">
        <f t="shared" si="48"/>
        <v>0</v>
      </c>
      <c r="AG360" s="44">
        <f>VLOOKUP($A360,'1v -ostali'!$A$14:AD$517,AG$3,FALSE)/12</f>
        <v>0</v>
      </c>
      <c r="AH360" s="44">
        <f>VLOOKUP($A360,'1v -ostali'!$A$14:AD$517,AH$3,FALSE)</f>
        <v>0</v>
      </c>
      <c r="AI360" s="44">
        <f t="shared" si="49"/>
        <v>0</v>
      </c>
      <c r="AJ360" s="44">
        <f t="shared" si="50"/>
        <v>0</v>
      </c>
      <c r="AK360" s="44">
        <f>+IFERROR(AI360*(100+'1v -ostali'!$C$6)/100,"")</f>
        <v>0</v>
      </c>
      <c r="AL360" s="44">
        <f>+IFERROR(AJ360*(100+'1v -ostali'!$C$6)/100,"")</f>
        <v>0</v>
      </c>
    </row>
    <row r="361" spans="1:38">
      <c r="A361">
        <f>+IF(MAX(A$5:A360)+1&lt;=A$1,A360+1,0)</f>
        <v>0</v>
      </c>
      <c r="B361" s="249">
        <f t="shared" si="43"/>
        <v>0</v>
      </c>
      <c r="C361">
        <f t="shared" si="44"/>
        <v>0</v>
      </c>
      <c r="D361" s="419">
        <f t="shared" si="45"/>
        <v>0</v>
      </c>
      <c r="E361">
        <f>IF(A361=0,0,+VLOOKUP($A361,'1v -ostali'!$A$14:$R$517,E$3,FALSE))</f>
        <v>0</v>
      </c>
      <c r="G361">
        <f>+VLOOKUP($A361,'1v -ostali'!$A$14:$R$517,G$3,FALSE)</f>
        <v>0</v>
      </c>
      <c r="H361">
        <f>+VLOOKUP($A361,'1v -ostali'!$A$14:$R$517,H$3,FALSE)</f>
        <v>0</v>
      </c>
      <c r="I361">
        <f>+VLOOKUP($A361,'1v -ostali'!$A$14:R$517,I$3,FALSE)</f>
        <v>0</v>
      </c>
      <c r="J361">
        <f>+VLOOKUP($A361,'1v -ostali'!$A$14:R$517,J$3,FALSE)</f>
        <v>0</v>
      </c>
      <c r="K361">
        <f>+VLOOKUP($A361,'1v -ostali'!$A$14:R$517,K$3,FALSE)</f>
        <v>0</v>
      </c>
      <c r="L361" t="str">
        <f>+IF(K361&gt;0,VLOOKUP($A361,'1v -ostali'!$A$14:R$517,L$3,FALSE),"")</f>
        <v/>
      </c>
      <c r="M361" t="str">
        <f>+IF(K361&gt;0,VLOOKUP($A361,'1v -ostali'!$A$14:R$517,M$3,FALSE),"")</f>
        <v/>
      </c>
      <c r="N361">
        <f>+VLOOKUP($A361,'1v -ostali'!$A$14:R$517,K$3,FALSE)</f>
        <v>0</v>
      </c>
      <c r="O361">
        <f>IF(K361&gt;0,"",VLOOKUP($A361,'1v -ostali'!$A$14:R$517,O$3,FALSE))</f>
        <v>0</v>
      </c>
      <c r="P361">
        <f>IF(K361&gt;0,"",VLOOKUP($A361,'1v -ostali'!$A$14:R$517,P$3,FALSE))</f>
        <v>0</v>
      </c>
      <c r="T361" s="44">
        <f>VLOOKUP($A361,'1v -ostali'!$A$14:AD$517,T$3,FALSE)</f>
        <v>0</v>
      </c>
      <c r="U361" s="44">
        <f>VLOOKUP($A361,'1v -ostali'!$A$14:AD$517,U$3,FALSE)</f>
        <v>0</v>
      </c>
      <c r="V361" s="44">
        <f t="shared" si="46"/>
        <v>0</v>
      </c>
      <c r="W361" s="44">
        <f>VLOOKUP($A361,'1v -ostali'!$A$14:AD$517,W$3,FALSE)/12</f>
        <v>0</v>
      </c>
      <c r="X361" s="44">
        <f>VLOOKUP($A361,'1v -ostali'!$A$14:AD$517,X$3,FALSE)</f>
        <v>0</v>
      </c>
      <c r="Y361" s="44">
        <f>VLOOKUP($A361,'1v -ostali'!$A$14:AD$517,Y$3,FALSE)</f>
        <v>0</v>
      </c>
      <c r="Z361" s="44">
        <f>VLOOKUP($A361,'1v -ostali'!$A$14:AD$517,Z$3,FALSE)</f>
        <v>0</v>
      </c>
      <c r="AA361" s="44">
        <f t="shared" si="47"/>
        <v>0</v>
      </c>
      <c r="AB361" s="44">
        <f>VLOOKUP($A361,'1v -ostali'!$A$14:AD$517,AB$3,FALSE)/12</f>
        <v>0</v>
      </c>
      <c r="AC361" s="44">
        <f>VLOOKUP($A361,'1v -ostali'!$A$14:AD$517,AC$3,FALSE)</f>
        <v>0</v>
      </c>
      <c r="AD361" s="44">
        <f>VLOOKUP($A361,'1v -ostali'!$A$14:AD$517,AD$3,FALSE)</f>
        <v>0</v>
      </c>
      <c r="AE361" s="44">
        <f>VLOOKUP($A361,'1v -ostali'!$A$14:AD$517,AE$3,FALSE)</f>
        <v>0</v>
      </c>
      <c r="AF361" s="44">
        <f t="shared" si="48"/>
        <v>0</v>
      </c>
      <c r="AG361" s="44">
        <f>VLOOKUP($A361,'1v -ostali'!$A$14:AD$517,AG$3,FALSE)/12</f>
        <v>0</v>
      </c>
      <c r="AH361" s="44">
        <f>VLOOKUP($A361,'1v -ostali'!$A$14:AD$517,AH$3,FALSE)</f>
        <v>0</v>
      </c>
      <c r="AI361" s="44">
        <f t="shared" si="49"/>
        <v>0</v>
      </c>
      <c r="AJ361" s="44">
        <f t="shared" si="50"/>
        <v>0</v>
      </c>
      <c r="AK361" s="44">
        <f>+IFERROR(AI361*(100+'1v -ostali'!$C$6)/100,"")</f>
        <v>0</v>
      </c>
      <c r="AL361" s="44">
        <f>+IFERROR(AJ361*(100+'1v -ostali'!$C$6)/100,"")</f>
        <v>0</v>
      </c>
    </row>
    <row r="362" spans="1:38">
      <c r="A362">
        <f>+IF(MAX(A$5:A361)+1&lt;=A$1,A361+1,0)</f>
        <v>0</v>
      </c>
      <c r="B362" s="249">
        <f t="shared" si="43"/>
        <v>0</v>
      </c>
      <c r="C362">
        <f t="shared" si="44"/>
        <v>0</v>
      </c>
      <c r="D362" s="419">
        <f t="shared" si="45"/>
        <v>0</v>
      </c>
      <c r="E362">
        <f>IF(A362=0,0,+VLOOKUP($A362,'1v -ostali'!$A$14:$R$517,E$3,FALSE))</f>
        <v>0</v>
      </c>
      <c r="G362">
        <f>+VLOOKUP($A362,'1v -ostali'!$A$14:$R$517,G$3,FALSE)</f>
        <v>0</v>
      </c>
      <c r="H362">
        <f>+VLOOKUP($A362,'1v -ostali'!$A$14:$R$517,H$3,FALSE)</f>
        <v>0</v>
      </c>
      <c r="I362">
        <f>+VLOOKUP($A362,'1v -ostali'!$A$14:R$517,I$3,FALSE)</f>
        <v>0</v>
      </c>
      <c r="J362">
        <f>+VLOOKUP($A362,'1v -ostali'!$A$14:R$517,J$3,FALSE)</f>
        <v>0</v>
      </c>
      <c r="K362">
        <f>+VLOOKUP($A362,'1v -ostali'!$A$14:R$517,K$3,FALSE)</f>
        <v>0</v>
      </c>
      <c r="L362" t="str">
        <f>+IF(K362&gt;0,VLOOKUP($A362,'1v -ostali'!$A$14:R$517,L$3,FALSE),"")</f>
        <v/>
      </c>
      <c r="M362" t="str">
        <f>+IF(K362&gt;0,VLOOKUP($A362,'1v -ostali'!$A$14:R$517,M$3,FALSE),"")</f>
        <v/>
      </c>
      <c r="N362">
        <f>+VLOOKUP($A362,'1v -ostali'!$A$14:R$517,K$3,FALSE)</f>
        <v>0</v>
      </c>
      <c r="O362">
        <f>IF(K362&gt;0,"",VLOOKUP($A362,'1v -ostali'!$A$14:R$517,O$3,FALSE))</f>
        <v>0</v>
      </c>
      <c r="P362">
        <f>IF(K362&gt;0,"",VLOOKUP($A362,'1v -ostali'!$A$14:R$517,P$3,FALSE))</f>
        <v>0</v>
      </c>
      <c r="T362" s="44">
        <f>VLOOKUP($A362,'1v -ostali'!$A$14:AD$517,T$3,FALSE)</f>
        <v>0</v>
      </c>
      <c r="U362" s="44">
        <f>VLOOKUP($A362,'1v -ostali'!$A$14:AD$517,U$3,FALSE)</f>
        <v>0</v>
      </c>
      <c r="V362" s="44">
        <f t="shared" si="46"/>
        <v>0</v>
      </c>
      <c r="W362" s="44">
        <f>VLOOKUP($A362,'1v -ostali'!$A$14:AD$517,W$3,FALSE)/12</f>
        <v>0</v>
      </c>
      <c r="X362" s="44">
        <f>VLOOKUP($A362,'1v -ostali'!$A$14:AD$517,X$3,FALSE)</f>
        <v>0</v>
      </c>
      <c r="Y362" s="44">
        <f>VLOOKUP($A362,'1v -ostali'!$A$14:AD$517,Y$3,FALSE)</f>
        <v>0</v>
      </c>
      <c r="Z362" s="44">
        <f>VLOOKUP($A362,'1v -ostali'!$A$14:AD$517,Z$3,FALSE)</f>
        <v>0</v>
      </c>
      <c r="AA362" s="44">
        <f t="shared" si="47"/>
        <v>0</v>
      </c>
      <c r="AB362" s="44">
        <f>VLOOKUP($A362,'1v -ostali'!$A$14:AD$517,AB$3,FALSE)/12</f>
        <v>0</v>
      </c>
      <c r="AC362" s="44">
        <f>VLOOKUP($A362,'1v -ostali'!$A$14:AD$517,AC$3,FALSE)</f>
        <v>0</v>
      </c>
      <c r="AD362" s="44">
        <f>VLOOKUP($A362,'1v -ostali'!$A$14:AD$517,AD$3,FALSE)</f>
        <v>0</v>
      </c>
      <c r="AE362" s="44">
        <f>VLOOKUP($A362,'1v -ostali'!$A$14:AD$517,AE$3,FALSE)</f>
        <v>0</v>
      </c>
      <c r="AF362" s="44">
        <f t="shared" si="48"/>
        <v>0</v>
      </c>
      <c r="AG362" s="44">
        <f>VLOOKUP($A362,'1v -ostali'!$A$14:AD$517,AG$3,FALSE)/12</f>
        <v>0</v>
      </c>
      <c r="AH362" s="44">
        <f>VLOOKUP($A362,'1v -ostali'!$A$14:AD$517,AH$3,FALSE)</f>
        <v>0</v>
      </c>
      <c r="AI362" s="44">
        <f t="shared" si="49"/>
        <v>0</v>
      </c>
      <c r="AJ362" s="44">
        <f t="shared" si="50"/>
        <v>0</v>
      </c>
      <c r="AK362" s="44">
        <f>+IFERROR(AI362*(100+'1v -ostali'!$C$6)/100,"")</f>
        <v>0</v>
      </c>
      <c r="AL362" s="44">
        <f>+IFERROR(AJ362*(100+'1v -ostali'!$C$6)/100,"")</f>
        <v>0</v>
      </c>
    </row>
    <row r="363" spans="1:38">
      <c r="A363">
        <f>+IF(MAX(A$5:A362)+1&lt;=A$1,A362+1,0)</f>
        <v>0</v>
      </c>
      <c r="B363" s="249">
        <f t="shared" si="43"/>
        <v>0</v>
      </c>
      <c r="C363">
        <f t="shared" si="44"/>
        <v>0</v>
      </c>
      <c r="D363" s="419">
        <f t="shared" si="45"/>
        <v>0</v>
      </c>
      <c r="E363">
        <f>IF(A363=0,0,+VLOOKUP($A363,'1v -ostali'!$A$14:$R$517,E$3,FALSE))</f>
        <v>0</v>
      </c>
      <c r="G363">
        <f>+VLOOKUP($A363,'1v -ostali'!$A$14:$R$517,G$3,FALSE)</f>
        <v>0</v>
      </c>
      <c r="H363">
        <f>+VLOOKUP($A363,'1v -ostali'!$A$14:$R$517,H$3,FALSE)</f>
        <v>0</v>
      </c>
      <c r="I363">
        <f>+VLOOKUP($A363,'1v -ostali'!$A$14:R$517,I$3,FALSE)</f>
        <v>0</v>
      </c>
      <c r="J363">
        <f>+VLOOKUP($A363,'1v -ostali'!$A$14:R$517,J$3,FALSE)</f>
        <v>0</v>
      </c>
      <c r="K363">
        <f>+VLOOKUP($A363,'1v -ostali'!$A$14:R$517,K$3,FALSE)</f>
        <v>0</v>
      </c>
      <c r="L363" t="str">
        <f>+IF(K363&gt;0,VLOOKUP($A363,'1v -ostali'!$A$14:R$517,L$3,FALSE),"")</f>
        <v/>
      </c>
      <c r="M363" t="str">
        <f>+IF(K363&gt;0,VLOOKUP($A363,'1v -ostali'!$A$14:R$517,M$3,FALSE),"")</f>
        <v/>
      </c>
      <c r="N363">
        <f>+VLOOKUP($A363,'1v -ostali'!$A$14:R$517,K$3,FALSE)</f>
        <v>0</v>
      </c>
      <c r="O363">
        <f>IF(K363&gt;0,"",VLOOKUP($A363,'1v -ostali'!$A$14:R$517,O$3,FALSE))</f>
        <v>0</v>
      </c>
      <c r="P363">
        <f>IF(K363&gt;0,"",VLOOKUP($A363,'1v -ostali'!$A$14:R$517,P$3,FALSE))</f>
        <v>0</v>
      </c>
      <c r="T363" s="44">
        <f>VLOOKUP($A363,'1v -ostali'!$A$14:AD$517,T$3,FALSE)</f>
        <v>0</v>
      </c>
      <c r="U363" s="44">
        <f>VLOOKUP($A363,'1v -ostali'!$A$14:AD$517,U$3,FALSE)</f>
        <v>0</v>
      </c>
      <c r="V363" s="44">
        <f t="shared" si="46"/>
        <v>0</v>
      </c>
      <c r="W363" s="44">
        <f>VLOOKUP($A363,'1v -ostali'!$A$14:AD$517,W$3,FALSE)/12</f>
        <v>0</v>
      </c>
      <c r="X363" s="44">
        <f>VLOOKUP($A363,'1v -ostali'!$A$14:AD$517,X$3,FALSE)</f>
        <v>0</v>
      </c>
      <c r="Y363" s="44">
        <f>VLOOKUP($A363,'1v -ostali'!$A$14:AD$517,Y$3,FALSE)</f>
        <v>0</v>
      </c>
      <c r="Z363" s="44">
        <f>VLOOKUP($A363,'1v -ostali'!$A$14:AD$517,Z$3,FALSE)</f>
        <v>0</v>
      </c>
      <c r="AA363" s="44">
        <f t="shared" si="47"/>
        <v>0</v>
      </c>
      <c r="AB363" s="44">
        <f>VLOOKUP($A363,'1v -ostali'!$A$14:AD$517,AB$3,FALSE)/12</f>
        <v>0</v>
      </c>
      <c r="AC363" s="44">
        <f>VLOOKUP($A363,'1v -ostali'!$A$14:AD$517,AC$3,FALSE)</f>
        <v>0</v>
      </c>
      <c r="AD363" s="44">
        <f>VLOOKUP($A363,'1v -ostali'!$A$14:AD$517,AD$3,FALSE)</f>
        <v>0</v>
      </c>
      <c r="AE363" s="44">
        <f>VLOOKUP($A363,'1v -ostali'!$A$14:AD$517,AE$3,FALSE)</f>
        <v>0</v>
      </c>
      <c r="AF363" s="44">
        <f t="shared" si="48"/>
        <v>0</v>
      </c>
      <c r="AG363" s="44">
        <f>VLOOKUP($A363,'1v -ostali'!$A$14:AD$517,AG$3,FALSE)/12</f>
        <v>0</v>
      </c>
      <c r="AH363" s="44">
        <f>VLOOKUP($A363,'1v -ostali'!$A$14:AD$517,AH$3,FALSE)</f>
        <v>0</v>
      </c>
      <c r="AI363" s="44">
        <f t="shared" si="49"/>
        <v>0</v>
      </c>
      <c r="AJ363" s="44">
        <f t="shared" si="50"/>
        <v>0</v>
      </c>
      <c r="AK363" s="44">
        <f>+IFERROR(AI363*(100+'1v -ostali'!$C$6)/100,"")</f>
        <v>0</v>
      </c>
      <c r="AL363" s="44">
        <f>+IFERROR(AJ363*(100+'1v -ostali'!$C$6)/100,"")</f>
        <v>0</v>
      </c>
    </row>
    <row r="364" spans="1:38">
      <c r="A364">
        <f>+IF(MAX(A$5:A363)+1&lt;=A$1,A363+1,0)</f>
        <v>0</v>
      </c>
      <c r="B364" s="249">
        <f t="shared" si="43"/>
        <v>0</v>
      </c>
      <c r="C364">
        <f t="shared" si="44"/>
        <v>0</v>
      </c>
      <c r="D364" s="419">
        <f t="shared" si="45"/>
        <v>0</v>
      </c>
      <c r="E364">
        <f>IF(A364=0,0,+VLOOKUP($A364,'1v -ostali'!$A$14:$R$517,E$3,FALSE))</f>
        <v>0</v>
      </c>
      <c r="G364">
        <f>+VLOOKUP($A364,'1v -ostali'!$A$14:$R$517,G$3,FALSE)</f>
        <v>0</v>
      </c>
      <c r="H364">
        <f>+VLOOKUP($A364,'1v -ostali'!$A$14:$R$517,H$3,FALSE)</f>
        <v>0</v>
      </c>
      <c r="I364">
        <f>+VLOOKUP($A364,'1v -ostali'!$A$14:R$517,I$3,FALSE)</f>
        <v>0</v>
      </c>
      <c r="J364">
        <f>+VLOOKUP($A364,'1v -ostali'!$A$14:R$517,J$3,FALSE)</f>
        <v>0</v>
      </c>
      <c r="K364">
        <f>+VLOOKUP($A364,'1v -ostali'!$A$14:R$517,K$3,FALSE)</f>
        <v>0</v>
      </c>
      <c r="L364" t="str">
        <f>+IF(K364&gt;0,VLOOKUP($A364,'1v -ostali'!$A$14:R$517,L$3,FALSE),"")</f>
        <v/>
      </c>
      <c r="M364" t="str">
        <f>+IF(K364&gt;0,VLOOKUP($A364,'1v -ostali'!$A$14:R$517,M$3,FALSE),"")</f>
        <v/>
      </c>
      <c r="N364">
        <f>+VLOOKUP($A364,'1v -ostali'!$A$14:R$517,K$3,FALSE)</f>
        <v>0</v>
      </c>
      <c r="O364">
        <f>IF(K364&gt;0,"",VLOOKUP($A364,'1v -ostali'!$A$14:R$517,O$3,FALSE))</f>
        <v>0</v>
      </c>
      <c r="P364">
        <f>IF(K364&gt;0,"",VLOOKUP($A364,'1v -ostali'!$A$14:R$517,P$3,FALSE))</f>
        <v>0</v>
      </c>
      <c r="T364" s="44">
        <f>VLOOKUP($A364,'1v -ostali'!$A$14:AD$517,T$3,FALSE)</f>
        <v>0</v>
      </c>
      <c r="U364" s="44">
        <f>VLOOKUP($A364,'1v -ostali'!$A$14:AD$517,U$3,FALSE)</f>
        <v>0</v>
      </c>
      <c r="V364" s="44">
        <f t="shared" si="46"/>
        <v>0</v>
      </c>
      <c r="W364" s="44">
        <f>VLOOKUP($A364,'1v -ostali'!$A$14:AD$517,W$3,FALSE)/12</f>
        <v>0</v>
      </c>
      <c r="X364" s="44">
        <f>VLOOKUP($A364,'1v -ostali'!$A$14:AD$517,X$3,FALSE)</f>
        <v>0</v>
      </c>
      <c r="Y364" s="44">
        <f>VLOOKUP($A364,'1v -ostali'!$A$14:AD$517,Y$3,FALSE)</f>
        <v>0</v>
      </c>
      <c r="Z364" s="44">
        <f>VLOOKUP($A364,'1v -ostali'!$A$14:AD$517,Z$3,FALSE)</f>
        <v>0</v>
      </c>
      <c r="AA364" s="44">
        <f t="shared" si="47"/>
        <v>0</v>
      </c>
      <c r="AB364" s="44">
        <f>VLOOKUP($A364,'1v -ostali'!$A$14:AD$517,AB$3,FALSE)/12</f>
        <v>0</v>
      </c>
      <c r="AC364" s="44">
        <f>VLOOKUP($A364,'1v -ostali'!$A$14:AD$517,AC$3,FALSE)</f>
        <v>0</v>
      </c>
      <c r="AD364" s="44">
        <f>VLOOKUP($A364,'1v -ostali'!$A$14:AD$517,AD$3,FALSE)</f>
        <v>0</v>
      </c>
      <c r="AE364" s="44">
        <f>VLOOKUP($A364,'1v -ostali'!$A$14:AD$517,AE$3,FALSE)</f>
        <v>0</v>
      </c>
      <c r="AF364" s="44">
        <f t="shared" si="48"/>
        <v>0</v>
      </c>
      <c r="AG364" s="44">
        <f>VLOOKUP($A364,'1v -ostali'!$A$14:AD$517,AG$3,FALSE)/12</f>
        <v>0</v>
      </c>
      <c r="AH364" s="44">
        <f>VLOOKUP($A364,'1v -ostali'!$A$14:AD$517,AH$3,FALSE)</f>
        <v>0</v>
      </c>
      <c r="AI364" s="44">
        <f t="shared" si="49"/>
        <v>0</v>
      </c>
      <c r="AJ364" s="44">
        <f t="shared" si="50"/>
        <v>0</v>
      </c>
      <c r="AK364" s="44">
        <f>+IFERROR(AI364*(100+'1v -ostali'!$C$6)/100,"")</f>
        <v>0</v>
      </c>
      <c r="AL364" s="44">
        <f>+IFERROR(AJ364*(100+'1v -ostali'!$C$6)/100,"")</f>
        <v>0</v>
      </c>
    </row>
    <row r="365" spans="1:38">
      <c r="A365">
        <f>+IF(MAX(A$5:A364)+1&lt;=A$1,A364+1,0)</f>
        <v>0</v>
      </c>
      <c r="B365" s="249">
        <f t="shared" si="43"/>
        <v>0</v>
      </c>
      <c r="C365">
        <f t="shared" si="44"/>
        <v>0</v>
      </c>
      <c r="D365" s="419">
        <f t="shared" si="45"/>
        <v>0</v>
      </c>
      <c r="E365">
        <f>IF(A365=0,0,+VLOOKUP($A365,'1v -ostali'!$A$14:$R$517,E$3,FALSE))</f>
        <v>0</v>
      </c>
      <c r="G365">
        <f>+VLOOKUP($A365,'1v -ostali'!$A$14:$R$517,G$3,FALSE)</f>
        <v>0</v>
      </c>
      <c r="H365">
        <f>+VLOOKUP($A365,'1v -ostali'!$A$14:$R$517,H$3,FALSE)</f>
        <v>0</v>
      </c>
      <c r="I365">
        <f>+VLOOKUP($A365,'1v -ostali'!$A$14:R$517,I$3,FALSE)</f>
        <v>0</v>
      </c>
      <c r="J365">
        <f>+VLOOKUP($A365,'1v -ostali'!$A$14:R$517,J$3,FALSE)</f>
        <v>0</v>
      </c>
      <c r="K365">
        <f>+VLOOKUP($A365,'1v -ostali'!$A$14:R$517,K$3,FALSE)</f>
        <v>0</v>
      </c>
      <c r="L365" t="str">
        <f>+IF(K365&gt;0,VLOOKUP($A365,'1v -ostali'!$A$14:R$517,L$3,FALSE),"")</f>
        <v/>
      </c>
      <c r="M365" t="str">
        <f>+IF(K365&gt;0,VLOOKUP($A365,'1v -ostali'!$A$14:R$517,M$3,FALSE),"")</f>
        <v/>
      </c>
      <c r="N365">
        <f>+VLOOKUP($A365,'1v -ostali'!$A$14:R$517,K$3,FALSE)</f>
        <v>0</v>
      </c>
      <c r="O365">
        <f>IF(K365&gt;0,"",VLOOKUP($A365,'1v -ostali'!$A$14:R$517,O$3,FALSE))</f>
        <v>0</v>
      </c>
      <c r="P365">
        <f>IF(K365&gt;0,"",VLOOKUP($A365,'1v -ostali'!$A$14:R$517,P$3,FALSE))</f>
        <v>0</v>
      </c>
      <c r="T365" s="44">
        <f>VLOOKUP($A365,'1v -ostali'!$A$14:AD$517,T$3,FALSE)</f>
        <v>0</v>
      </c>
      <c r="U365" s="44">
        <f>VLOOKUP($A365,'1v -ostali'!$A$14:AD$517,U$3,FALSE)</f>
        <v>0</v>
      </c>
      <c r="V365" s="44">
        <f t="shared" si="46"/>
        <v>0</v>
      </c>
      <c r="W365" s="44">
        <f>VLOOKUP($A365,'1v -ostali'!$A$14:AD$517,W$3,FALSE)/12</f>
        <v>0</v>
      </c>
      <c r="X365" s="44">
        <f>VLOOKUP($A365,'1v -ostali'!$A$14:AD$517,X$3,FALSE)</f>
        <v>0</v>
      </c>
      <c r="Y365" s="44">
        <f>VLOOKUP($A365,'1v -ostali'!$A$14:AD$517,Y$3,FALSE)</f>
        <v>0</v>
      </c>
      <c r="Z365" s="44">
        <f>VLOOKUP($A365,'1v -ostali'!$A$14:AD$517,Z$3,FALSE)</f>
        <v>0</v>
      </c>
      <c r="AA365" s="44">
        <f t="shared" si="47"/>
        <v>0</v>
      </c>
      <c r="AB365" s="44">
        <f>VLOOKUP($A365,'1v -ostali'!$A$14:AD$517,AB$3,FALSE)/12</f>
        <v>0</v>
      </c>
      <c r="AC365" s="44">
        <f>VLOOKUP($A365,'1v -ostali'!$A$14:AD$517,AC$3,FALSE)</f>
        <v>0</v>
      </c>
      <c r="AD365" s="44">
        <f>VLOOKUP($A365,'1v -ostali'!$A$14:AD$517,AD$3,FALSE)</f>
        <v>0</v>
      </c>
      <c r="AE365" s="44">
        <f>VLOOKUP($A365,'1v -ostali'!$A$14:AD$517,AE$3,FALSE)</f>
        <v>0</v>
      </c>
      <c r="AF365" s="44">
        <f t="shared" si="48"/>
        <v>0</v>
      </c>
      <c r="AG365" s="44">
        <f>VLOOKUP($A365,'1v -ostali'!$A$14:AD$517,AG$3,FALSE)/12</f>
        <v>0</v>
      </c>
      <c r="AH365" s="44">
        <f>VLOOKUP($A365,'1v -ostali'!$A$14:AD$517,AH$3,FALSE)</f>
        <v>0</v>
      </c>
      <c r="AI365" s="44">
        <f t="shared" si="49"/>
        <v>0</v>
      </c>
      <c r="AJ365" s="44">
        <f t="shared" si="50"/>
        <v>0</v>
      </c>
      <c r="AK365" s="44">
        <f>+IFERROR(AI365*(100+'1v -ostali'!$C$6)/100,"")</f>
        <v>0</v>
      </c>
      <c r="AL365" s="44">
        <f>+IFERROR(AJ365*(100+'1v -ostali'!$C$6)/100,"")</f>
        <v>0</v>
      </c>
    </row>
    <row r="366" spans="1:38">
      <c r="A366">
        <f>+IF(MAX(A$5:A365)+1&lt;=A$1,A365+1,0)</f>
        <v>0</v>
      </c>
      <c r="B366" s="249">
        <f t="shared" si="43"/>
        <v>0</v>
      </c>
      <c r="C366">
        <f t="shared" si="44"/>
        <v>0</v>
      </c>
      <c r="D366" s="419">
        <f t="shared" si="45"/>
        <v>0</v>
      </c>
      <c r="E366">
        <f>IF(A366=0,0,+VLOOKUP($A366,'1v -ostali'!$A$14:$R$517,E$3,FALSE))</f>
        <v>0</v>
      </c>
      <c r="G366">
        <f>+VLOOKUP($A366,'1v -ostali'!$A$14:$R$517,G$3,FALSE)</f>
        <v>0</v>
      </c>
      <c r="H366">
        <f>+VLOOKUP($A366,'1v -ostali'!$A$14:$R$517,H$3,FALSE)</f>
        <v>0</v>
      </c>
      <c r="I366">
        <f>+VLOOKUP($A366,'1v -ostali'!$A$14:R$517,I$3,FALSE)</f>
        <v>0</v>
      </c>
      <c r="J366">
        <f>+VLOOKUP($A366,'1v -ostali'!$A$14:R$517,J$3,FALSE)</f>
        <v>0</v>
      </c>
      <c r="K366">
        <f>+VLOOKUP($A366,'1v -ostali'!$A$14:R$517,K$3,FALSE)</f>
        <v>0</v>
      </c>
      <c r="L366" t="str">
        <f>+IF(K366&gt;0,VLOOKUP($A366,'1v -ostali'!$A$14:R$517,L$3,FALSE),"")</f>
        <v/>
      </c>
      <c r="M366" t="str">
        <f>+IF(K366&gt;0,VLOOKUP($A366,'1v -ostali'!$A$14:R$517,M$3,FALSE),"")</f>
        <v/>
      </c>
      <c r="N366">
        <f>+VLOOKUP($A366,'1v -ostali'!$A$14:R$517,K$3,FALSE)</f>
        <v>0</v>
      </c>
      <c r="O366">
        <f>IF(K366&gt;0,"",VLOOKUP($A366,'1v -ostali'!$A$14:R$517,O$3,FALSE))</f>
        <v>0</v>
      </c>
      <c r="P366">
        <f>IF(K366&gt;0,"",VLOOKUP($A366,'1v -ostali'!$A$14:R$517,P$3,FALSE))</f>
        <v>0</v>
      </c>
      <c r="T366" s="44">
        <f>VLOOKUP($A366,'1v -ostali'!$A$14:AD$517,T$3,FALSE)</f>
        <v>0</v>
      </c>
      <c r="U366" s="44">
        <f>VLOOKUP($A366,'1v -ostali'!$A$14:AD$517,U$3,FALSE)</f>
        <v>0</v>
      </c>
      <c r="V366" s="44">
        <f t="shared" si="46"/>
        <v>0</v>
      </c>
      <c r="W366" s="44">
        <f>VLOOKUP($A366,'1v -ostali'!$A$14:AD$517,W$3,FALSE)/12</f>
        <v>0</v>
      </c>
      <c r="X366" s="44">
        <f>VLOOKUP($A366,'1v -ostali'!$A$14:AD$517,X$3,FALSE)</f>
        <v>0</v>
      </c>
      <c r="Y366" s="44">
        <f>VLOOKUP($A366,'1v -ostali'!$A$14:AD$517,Y$3,FALSE)</f>
        <v>0</v>
      </c>
      <c r="Z366" s="44">
        <f>VLOOKUP($A366,'1v -ostali'!$A$14:AD$517,Z$3,FALSE)</f>
        <v>0</v>
      </c>
      <c r="AA366" s="44">
        <f t="shared" si="47"/>
        <v>0</v>
      </c>
      <c r="AB366" s="44">
        <f>VLOOKUP($A366,'1v -ostali'!$A$14:AD$517,AB$3,FALSE)/12</f>
        <v>0</v>
      </c>
      <c r="AC366" s="44">
        <f>VLOOKUP($A366,'1v -ostali'!$A$14:AD$517,AC$3,FALSE)</f>
        <v>0</v>
      </c>
      <c r="AD366" s="44">
        <f>VLOOKUP($A366,'1v -ostali'!$A$14:AD$517,AD$3,FALSE)</f>
        <v>0</v>
      </c>
      <c r="AE366" s="44">
        <f>VLOOKUP($A366,'1v -ostali'!$A$14:AD$517,AE$3,FALSE)</f>
        <v>0</v>
      </c>
      <c r="AF366" s="44">
        <f t="shared" si="48"/>
        <v>0</v>
      </c>
      <c r="AG366" s="44">
        <f>VLOOKUP($A366,'1v -ostali'!$A$14:AD$517,AG$3,FALSE)/12</f>
        <v>0</v>
      </c>
      <c r="AH366" s="44">
        <f>VLOOKUP($A366,'1v -ostali'!$A$14:AD$517,AH$3,FALSE)</f>
        <v>0</v>
      </c>
      <c r="AI366" s="44">
        <f t="shared" si="49"/>
        <v>0</v>
      </c>
      <c r="AJ366" s="44">
        <f t="shared" si="50"/>
        <v>0</v>
      </c>
      <c r="AK366" s="44">
        <f>+IFERROR(AI366*(100+'1v -ostali'!$C$6)/100,"")</f>
        <v>0</v>
      </c>
      <c r="AL366" s="44">
        <f>+IFERROR(AJ366*(100+'1v -ostali'!$C$6)/100,"")</f>
        <v>0</v>
      </c>
    </row>
    <row r="367" spans="1:38">
      <c r="A367">
        <f>+IF(MAX(A$5:A366)+1&lt;=A$1,A366+1,0)</f>
        <v>0</v>
      </c>
      <c r="B367" s="249">
        <f t="shared" si="43"/>
        <v>0</v>
      </c>
      <c r="C367">
        <f t="shared" si="44"/>
        <v>0</v>
      </c>
      <c r="D367" s="419">
        <f t="shared" si="45"/>
        <v>0</v>
      </c>
      <c r="E367">
        <f>IF(A367=0,0,+VLOOKUP($A367,'1v -ostali'!$A$14:$R$517,E$3,FALSE))</f>
        <v>0</v>
      </c>
      <c r="G367">
        <f>+VLOOKUP($A367,'1v -ostali'!$A$14:$R$517,G$3,FALSE)</f>
        <v>0</v>
      </c>
      <c r="H367">
        <f>+VLOOKUP($A367,'1v -ostali'!$A$14:$R$517,H$3,FALSE)</f>
        <v>0</v>
      </c>
      <c r="I367">
        <f>+VLOOKUP($A367,'1v -ostali'!$A$14:R$517,I$3,FALSE)</f>
        <v>0</v>
      </c>
      <c r="J367">
        <f>+VLOOKUP($A367,'1v -ostali'!$A$14:R$517,J$3,FALSE)</f>
        <v>0</v>
      </c>
      <c r="K367">
        <f>+VLOOKUP($A367,'1v -ostali'!$A$14:R$517,K$3,FALSE)</f>
        <v>0</v>
      </c>
      <c r="L367" t="str">
        <f>+IF(K367&gt;0,VLOOKUP($A367,'1v -ostali'!$A$14:R$517,L$3,FALSE),"")</f>
        <v/>
      </c>
      <c r="M367" t="str">
        <f>+IF(K367&gt;0,VLOOKUP($A367,'1v -ostali'!$A$14:R$517,M$3,FALSE),"")</f>
        <v/>
      </c>
      <c r="N367">
        <f>+VLOOKUP($A367,'1v -ostali'!$A$14:R$517,K$3,FALSE)</f>
        <v>0</v>
      </c>
      <c r="O367">
        <f>IF(K367&gt;0,"",VLOOKUP($A367,'1v -ostali'!$A$14:R$517,O$3,FALSE))</f>
        <v>0</v>
      </c>
      <c r="P367">
        <f>IF(K367&gt;0,"",VLOOKUP($A367,'1v -ostali'!$A$14:R$517,P$3,FALSE))</f>
        <v>0</v>
      </c>
      <c r="T367" s="44">
        <f>VLOOKUP($A367,'1v -ostali'!$A$14:AD$517,T$3,FALSE)</f>
        <v>0</v>
      </c>
      <c r="U367" s="44">
        <f>VLOOKUP($A367,'1v -ostali'!$A$14:AD$517,U$3,FALSE)</f>
        <v>0</v>
      </c>
      <c r="V367" s="44">
        <f t="shared" si="46"/>
        <v>0</v>
      </c>
      <c r="W367" s="44">
        <f>VLOOKUP($A367,'1v -ostali'!$A$14:AD$517,W$3,FALSE)/12</f>
        <v>0</v>
      </c>
      <c r="X367" s="44">
        <f>VLOOKUP($A367,'1v -ostali'!$A$14:AD$517,X$3,FALSE)</f>
        <v>0</v>
      </c>
      <c r="Y367" s="44">
        <f>VLOOKUP($A367,'1v -ostali'!$A$14:AD$517,Y$3,FALSE)</f>
        <v>0</v>
      </c>
      <c r="Z367" s="44">
        <f>VLOOKUP($A367,'1v -ostali'!$A$14:AD$517,Z$3,FALSE)</f>
        <v>0</v>
      </c>
      <c r="AA367" s="44">
        <f t="shared" si="47"/>
        <v>0</v>
      </c>
      <c r="AB367" s="44">
        <f>VLOOKUP($A367,'1v -ostali'!$A$14:AD$517,AB$3,FALSE)/12</f>
        <v>0</v>
      </c>
      <c r="AC367" s="44">
        <f>VLOOKUP($A367,'1v -ostali'!$A$14:AD$517,AC$3,FALSE)</f>
        <v>0</v>
      </c>
      <c r="AD367" s="44">
        <f>VLOOKUP($A367,'1v -ostali'!$A$14:AD$517,AD$3,FALSE)</f>
        <v>0</v>
      </c>
      <c r="AE367" s="44">
        <f>VLOOKUP($A367,'1v -ostali'!$A$14:AD$517,AE$3,FALSE)</f>
        <v>0</v>
      </c>
      <c r="AF367" s="44">
        <f t="shared" si="48"/>
        <v>0</v>
      </c>
      <c r="AG367" s="44">
        <f>VLOOKUP($A367,'1v -ostali'!$A$14:AD$517,AG$3,FALSE)/12</f>
        <v>0</v>
      </c>
      <c r="AH367" s="44">
        <f>VLOOKUP($A367,'1v -ostali'!$A$14:AD$517,AH$3,FALSE)</f>
        <v>0</v>
      </c>
      <c r="AI367" s="44">
        <f t="shared" si="49"/>
        <v>0</v>
      </c>
      <c r="AJ367" s="44">
        <f t="shared" si="50"/>
        <v>0</v>
      </c>
      <c r="AK367" s="44">
        <f>+IFERROR(AI367*(100+'1v -ostali'!$C$6)/100,"")</f>
        <v>0</v>
      </c>
      <c r="AL367" s="44">
        <f>+IFERROR(AJ367*(100+'1v -ostali'!$C$6)/100,"")</f>
        <v>0</v>
      </c>
    </row>
    <row r="368" spans="1:38">
      <c r="A368">
        <f>+IF(MAX(A$5:A367)+1&lt;=A$1,A367+1,0)</f>
        <v>0</v>
      </c>
      <c r="B368" s="249">
        <f t="shared" si="43"/>
        <v>0</v>
      </c>
      <c r="C368">
        <f t="shared" si="44"/>
        <v>0</v>
      </c>
      <c r="D368" s="419">
        <f t="shared" si="45"/>
        <v>0</v>
      </c>
      <c r="E368">
        <f>IF(A368=0,0,+VLOOKUP($A368,'1v -ostali'!$A$14:$R$517,E$3,FALSE))</f>
        <v>0</v>
      </c>
      <c r="G368">
        <f>+VLOOKUP($A368,'1v -ostali'!$A$14:$R$517,G$3,FALSE)</f>
        <v>0</v>
      </c>
      <c r="H368">
        <f>+VLOOKUP($A368,'1v -ostali'!$A$14:$R$517,H$3,FALSE)</f>
        <v>0</v>
      </c>
      <c r="I368">
        <f>+VLOOKUP($A368,'1v -ostali'!$A$14:R$517,I$3,FALSE)</f>
        <v>0</v>
      </c>
      <c r="J368">
        <f>+VLOOKUP($A368,'1v -ostali'!$A$14:R$517,J$3,FALSE)</f>
        <v>0</v>
      </c>
      <c r="K368">
        <f>+VLOOKUP($A368,'1v -ostali'!$A$14:R$517,K$3,FALSE)</f>
        <v>0</v>
      </c>
      <c r="L368" t="str">
        <f>+IF(K368&gt;0,VLOOKUP($A368,'1v -ostali'!$A$14:R$517,L$3,FALSE),"")</f>
        <v/>
      </c>
      <c r="M368" t="str">
        <f>+IF(K368&gt;0,VLOOKUP($A368,'1v -ostali'!$A$14:R$517,M$3,FALSE),"")</f>
        <v/>
      </c>
      <c r="N368">
        <f>+VLOOKUP($A368,'1v -ostali'!$A$14:R$517,K$3,FALSE)</f>
        <v>0</v>
      </c>
      <c r="O368">
        <f>IF(K368&gt;0,"",VLOOKUP($A368,'1v -ostali'!$A$14:R$517,O$3,FALSE))</f>
        <v>0</v>
      </c>
      <c r="P368">
        <f>IF(K368&gt;0,"",VLOOKUP($A368,'1v -ostali'!$A$14:R$517,P$3,FALSE))</f>
        <v>0</v>
      </c>
      <c r="T368" s="44">
        <f>VLOOKUP($A368,'1v -ostali'!$A$14:AD$517,T$3,FALSE)</f>
        <v>0</v>
      </c>
      <c r="U368" s="44">
        <f>VLOOKUP($A368,'1v -ostali'!$A$14:AD$517,U$3,FALSE)</f>
        <v>0</v>
      </c>
      <c r="V368" s="44">
        <f t="shared" si="46"/>
        <v>0</v>
      </c>
      <c r="W368" s="44">
        <f>VLOOKUP($A368,'1v -ostali'!$A$14:AD$517,W$3,FALSE)/12</f>
        <v>0</v>
      </c>
      <c r="X368" s="44">
        <f>VLOOKUP($A368,'1v -ostali'!$A$14:AD$517,X$3,FALSE)</f>
        <v>0</v>
      </c>
      <c r="Y368" s="44">
        <f>VLOOKUP($A368,'1v -ostali'!$A$14:AD$517,Y$3,FALSE)</f>
        <v>0</v>
      </c>
      <c r="Z368" s="44">
        <f>VLOOKUP($A368,'1v -ostali'!$A$14:AD$517,Z$3,FALSE)</f>
        <v>0</v>
      </c>
      <c r="AA368" s="44">
        <f t="shared" si="47"/>
        <v>0</v>
      </c>
      <c r="AB368" s="44">
        <f>VLOOKUP($A368,'1v -ostali'!$A$14:AD$517,AB$3,FALSE)/12</f>
        <v>0</v>
      </c>
      <c r="AC368" s="44">
        <f>VLOOKUP($A368,'1v -ostali'!$A$14:AD$517,AC$3,FALSE)</f>
        <v>0</v>
      </c>
      <c r="AD368" s="44">
        <f>VLOOKUP($A368,'1v -ostali'!$A$14:AD$517,AD$3,FALSE)</f>
        <v>0</v>
      </c>
      <c r="AE368" s="44">
        <f>VLOOKUP($A368,'1v -ostali'!$A$14:AD$517,AE$3,FALSE)</f>
        <v>0</v>
      </c>
      <c r="AF368" s="44">
        <f t="shared" si="48"/>
        <v>0</v>
      </c>
      <c r="AG368" s="44">
        <f>VLOOKUP($A368,'1v -ostali'!$A$14:AD$517,AG$3,FALSE)/12</f>
        <v>0</v>
      </c>
      <c r="AH368" s="44">
        <f>VLOOKUP($A368,'1v -ostali'!$A$14:AD$517,AH$3,FALSE)</f>
        <v>0</v>
      </c>
      <c r="AI368" s="44">
        <f t="shared" si="49"/>
        <v>0</v>
      </c>
      <c r="AJ368" s="44">
        <f t="shared" si="50"/>
        <v>0</v>
      </c>
      <c r="AK368" s="44">
        <f>+IFERROR(AI368*(100+'1v -ostali'!$C$6)/100,"")</f>
        <v>0</v>
      </c>
      <c r="AL368" s="44">
        <f>+IFERROR(AJ368*(100+'1v -ostali'!$C$6)/100,"")</f>
        <v>0</v>
      </c>
    </row>
    <row r="369" spans="1:38">
      <c r="A369">
        <f>+IF(MAX(A$5:A368)+1&lt;=A$1,A368+1,0)</f>
        <v>0</v>
      </c>
      <c r="B369" s="249">
        <f t="shared" si="43"/>
        <v>0</v>
      </c>
      <c r="C369">
        <f t="shared" si="44"/>
        <v>0</v>
      </c>
      <c r="D369" s="419">
        <f t="shared" si="45"/>
        <v>0</v>
      </c>
      <c r="E369">
        <f>IF(A369=0,0,+VLOOKUP($A369,'1v -ostali'!$A$14:$R$517,E$3,FALSE))</f>
        <v>0</v>
      </c>
      <c r="G369">
        <f>+VLOOKUP($A369,'1v -ostali'!$A$14:$R$517,G$3,FALSE)</f>
        <v>0</v>
      </c>
      <c r="H369">
        <f>+VLOOKUP($A369,'1v -ostali'!$A$14:$R$517,H$3,FALSE)</f>
        <v>0</v>
      </c>
      <c r="I369">
        <f>+VLOOKUP($A369,'1v -ostali'!$A$14:R$517,I$3,FALSE)</f>
        <v>0</v>
      </c>
      <c r="J369">
        <f>+VLOOKUP($A369,'1v -ostali'!$A$14:R$517,J$3,FALSE)</f>
        <v>0</v>
      </c>
      <c r="K369">
        <f>+VLOOKUP($A369,'1v -ostali'!$A$14:R$517,K$3,FALSE)</f>
        <v>0</v>
      </c>
      <c r="L369" t="str">
        <f>+IF(K369&gt;0,VLOOKUP($A369,'1v -ostali'!$A$14:R$517,L$3,FALSE),"")</f>
        <v/>
      </c>
      <c r="M369" t="str">
        <f>+IF(K369&gt;0,VLOOKUP($A369,'1v -ostali'!$A$14:R$517,M$3,FALSE),"")</f>
        <v/>
      </c>
      <c r="N369">
        <f>+VLOOKUP($A369,'1v -ostali'!$A$14:R$517,K$3,FALSE)</f>
        <v>0</v>
      </c>
      <c r="O369">
        <f>IF(K369&gt;0,"",VLOOKUP($A369,'1v -ostali'!$A$14:R$517,O$3,FALSE))</f>
        <v>0</v>
      </c>
      <c r="P369">
        <f>IF(K369&gt;0,"",VLOOKUP($A369,'1v -ostali'!$A$14:R$517,P$3,FALSE))</f>
        <v>0</v>
      </c>
      <c r="T369" s="44">
        <f>VLOOKUP($A369,'1v -ostali'!$A$14:AD$517,T$3,FALSE)</f>
        <v>0</v>
      </c>
      <c r="U369" s="44">
        <f>VLOOKUP($A369,'1v -ostali'!$A$14:AD$517,U$3,FALSE)</f>
        <v>0</v>
      </c>
      <c r="V369" s="44">
        <f t="shared" si="46"/>
        <v>0</v>
      </c>
      <c r="W369" s="44">
        <f>VLOOKUP($A369,'1v -ostali'!$A$14:AD$517,W$3,FALSE)/12</f>
        <v>0</v>
      </c>
      <c r="X369" s="44">
        <f>VLOOKUP($A369,'1v -ostali'!$A$14:AD$517,X$3,FALSE)</f>
        <v>0</v>
      </c>
      <c r="Y369" s="44">
        <f>VLOOKUP($A369,'1v -ostali'!$A$14:AD$517,Y$3,FALSE)</f>
        <v>0</v>
      </c>
      <c r="Z369" s="44">
        <f>VLOOKUP($A369,'1v -ostali'!$A$14:AD$517,Z$3,FALSE)</f>
        <v>0</v>
      </c>
      <c r="AA369" s="44">
        <f t="shared" si="47"/>
        <v>0</v>
      </c>
      <c r="AB369" s="44">
        <f>VLOOKUP($A369,'1v -ostali'!$A$14:AD$517,AB$3,FALSE)/12</f>
        <v>0</v>
      </c>
      <c r="AC369" s="44">
        <f>VLOOKUP($A369,'1v -ostali'!$A$14:AD$517,AC$3,FALSE)</f>
        <v>0</v>
      </c>
      <c r="AD369" s="44">
        <f>VLOOKUP($A369,'1v -ostali'!$A$14:AD$517,AD$3,FALSE)</f>
        <v>0</v>
      </c>
      <c r="AE369" s="44">
        <f>VLOOKUP($A369,'1v -ostali'!$A$14:AD$517,AE$3,FALSE)</f>
        <v>0</v>
      </c>
      <c r="AF369" s="44">
        <f t="shared" si="48"/>
        <v>0</v>
      </c>
      <c r="AG369" s="44">
        <f>VLOOKUP($A369,'1v -ostali'!$A$14:AD$517,AG$3,FALSE)/12</f>
        <v>0</v>
      </c>
      <c r="AH369" s="44">
        <f>VLOOKUP($A369,'1v -ostali'!$A$14:AD$517,AH$3,FALSE)</f>
        <v>0</v>
      </c>
      <c r="AI369" s="44">
        <f t="shared" si="49"/>
        <v>0</v>
      </c>
      <c r="AJ369" s="44">
        <f t="shared" si="50"/>
        <v>0</v>
      </c>
      <c r="AK369" s="44">
        <f>+IFERROR(AI369*(100+'1v -ostali'!$C$6)/100,"")</f>
        <v>0</v>
      </c>
      <c r="AL369" s="44">
        <f>+IFERROR(AJ369*(100+'1v -ostali'!$C$6)/100,"")</f>
        <v>0</v>
      </c>
    </row>
    <row r="370" spans="1:38">
      <c r="A370">
        <f>+IF(MAX(A$5:A369)+1&lt;=A$1,A369+1,0)</f>
        <v>0</v>
      </c>
      <c r="B370" s="249">
        <f t="shared" si="43"/>
        <v>0</v>
      </c>
      <c r="C370">
        <f t="shared" si="44"/>
        <v>0</v>
      </c>
      <c r="D370" s="419">
        <f t="shared" si="45"/>
        <v>0</v>
      </c>
      <c r="E370">
        <f>IF(A370=0,0,+VLOOKUP($A370,'1v -ostali'!$A$14:$R$517,E$3,FALSE))</f>
        <v>0</v>
      </c>
      <c r="G370">
        <f>+VLOOKUP($A370,'1v -ostali'!$A$14:$R$517,G$3,FALSE)</f>
        <v>0</v>
      </c>
      <c r="H370">
        <f>+VLOOKUP($A370,'1v -ostali'!$A$14:$R$517,H$3,FALSE)</f>
        <v>0</v>
      </c>
      <c r="I370">
        <f>+VLOOKUP($A370,'1v -ostali'!$A$14:R$517,I$3,FALSE)</f>
        <v>0</v>
      </c>
      <c r="J370">
        <f>+VLOOKUP($A370,'1v -ostali'!$A$14:R$517,J$3,FALSE)</f>
        <v>0</v>
      </c>
      <c r="K370">
        <f>+VLOOKUP($A370,'1v -ostali'!$A$14:R$517,K$3,FALSE)</f>
        <v>0</v>
      </c>
      <c r="L370" t="str">
        <f>+IF(K370&gt;0,VLOOKUP($A370,'1v -ostali'!$A$14:R$517,L$3,FALSE),"")</f>
        <v/>
      </c>
      <c r="M370" t="str">
        <f>+IF(K370&gt;0,VLOOKUP($A370,'1v -ostali'!$A$14:R$517,M$3,FALSE),"")</f>
        <v/>
      </c>
      <c r="N370">
        <f>+VLOOKUP($A370,'1v -ostali'!$A$14:R$517,K$3,FALSE)</f>
        <v>0</v>
      </c>
      <c r="O370">
        <f>IF(K370&gt;0,"",VLOOKUP($A370,'1v -ostali'!$A$14:R$517,O$3,FALSE))</f>
        <v>0</v>
      </c>
      <c r="P370">
        <f>IF(K370&gt;0,"",VLOOKUP($A370,'1v -ostali'!$A$14:R$517,P$3,FALSE))</f>
        <v>0</v>
      </c>
      <c r="T370" s="44">
        <f>VLOOKUP($A370,'1v -ostali'!$A$14:AD$517,T$3,FALSE)</f>
        <v>0</v>
      </c>
      <c r="U370" s="44">
        <f>VLOOKUP($A370,'1v -ostali'!$A$14:AD$517,U$3,FALSE)</f>
        <v>0</v>
      </c>
      <c r="V370" s="44">
        <f t="shared" si="46"/>
        <v>0</v>
      </c>
      <c r="W370" s="44">
        <f>VLOOKUP($A370,'1v -ostali'!$A$14:AD$517,W$3,FALSE)/12</f>
        <v>0</v>
      </c>
      <c r="X370" s="44">
        <f>VLOOKUP($A370,'1v -ostali'!$A$14:AD$517,X$3,FALSE)</f>
        <v>0</v>
      </c>
      <c r="Y370" s="44">
        <f>VLOOKUP($A370,'1v -ostali'!$A$14:AD$517,Y$3,FALSE)</f>
        <v>0</v>
      </c>
      <c r="Z370" s="44">
        <f>VLOOKUP($A370,'1v -ostali'!$A$14:AD$517,Z$3,FALSE)</f>
        <v>0</v>
      </c>
      <c r="AA370" s="44">
        <f t="shared" si="47"/>
        <v>0</v>
      </c>
      <c r="AB370" s="44">
        <f>VLOOKUP($A370,'1v -ostali'!$A$14:AD$517,AB$3,FALSE)/12</f>
        <v>0</v>
      </c>
      <c r="AC370" s="44">
        <f>VLOOKUP($A370,'1v -ostali'!$A$14:AD$517,AC$3,FALSE)</f>
        <v>0</v>
      </c>
      <c r="AD370" s="44">
        <f>VLOOKUP($A370,'1v -ostali'!$A$14:AD$517,AD$3,FALSE)</f>
        <v>0</v>
      </c>
      <c r="AE370" s="44">
        <f>VLOOKUP($A370,'1v -ostali'!$A$14:AD$517,AE$3,FALSE)</f>
        <v>0</v>
      </c>
      <c r="AF370" s="44">
        <f t="shared" si="48"/>
        <v>0</v>
      </c>
      <c r="AG370" s="44">
        <f>VLOOKUP($A370,'1v -ostali'!$A$14:AD$517,AG$3,FALSE)/12</f>
        <v>0</v>
      </c>
      <c r="AH370" s="44">
        <f>VLOOKUP($A370,'1v -ostali'!$A$14:AD$517,AH$3,FALSE)</f>
        <v>0</v>
      </c>
      <c r="AI370" s="44">
        <f t="shared" si="49"/>
        <v>0</v>
      </c>
      <c r="AJ370" s="44">
        <f t="shared" si="50"/>
        <v>0</v>
      </c>
      <c r="AK370" s="44">
        <f>+IFERROR(AI370*(100+'1v -ostali'!$C$6)/100,"")</f>
        <v>0</v>
      </c>
      <c r="AL370" s="44">
        <f>+IFERROR(AJ370*(100+'1v -ostali'!$C$6)/100,"")</f>
        <v>0</v>
      </c>
    </row>
    <row r="371" spans="1:38">
      <c r="A371">
        <f>+IF(MAX(A$5:A370)+1&lt;=A$1,A370+1,0)</f>
        <v>0</v>
      </c>
      <c r="B371" s="249">
        <f t="shared" si="43"/>
        <v>0</v>
      </c>
      <c r="C371">
        <f t="shared" si="44"/>
        <v>0</v>
      </c>
      <c r="D371" s="419">
        <f t="shared" si="45"/>
        <v>0</v>
      </c>
      <c r="E371">
        <f>IF(A371=0,0,+VLOOKUP($A371,'1v -ostali'!$A$14:$R$517,E$3,FALSE))</f>
        <v>0</v>
      </c>
      <c r="G371">
        <f>+VLOOKUP($A371,'1v -ostali'!$A$14:$R$517,G$3,FALSE)</f>
        <v>0</v>
      </c>
      <c r="H371">
        <f>+VLOOKUP($A371,'1v -ostali'!$A$14:$R$517,H$3,FALSE)</f>
        <v>0</v>
      </c>
      <c r="I371">
        <f>+VLOOKUP($A371,'1v -ostali'!$A$14:R$517,I$3,FALSE)</f>
        <v>0</v>
      </c>
      <c r="J371">
        <f>+VLOOKUP($A371,'1v -ostali'!$A$14:R$517,J$3,FALSE)</f>
        <v>0</v>
      </c>
      <c r="K371">
        <f>+VLOOKUP($A371,'1v -ostali'!$A$14:R$517,K$3,FALSE)</f>
        <v>0</v>
      </c>
      <c r="L371" t="str">
        <f>+IF(K371&gt;0,VLOOKUP($A371,'1v -ostali'!$A$14:R$517,L$3,FALSE),"")</f>
        <v/>
      </c>
      <c r="M371" t="str">
        <f>+IF(K371&gt;0,VLOOKUP($A371,'1v -ostali'!$A$14:R$517,M$3,FALSE),"")</f>
        <v/>
      </c>
      <c r="N371">
        <f>+VLOOKUP($A371,'1v -ostali'!$A$14:R$517,K$3,FALSE)</f>
        <v>0</v>
      </c>
      <c r="O371">
        <f>IF(K371&gt;0,"",VLOOKUP($A371,'1v -ostali'!$A$14:R$517,O$3,FALSE))</f>
        <v>0</v>
      </c>
      <c r="P371">
        <f>IF(K371&gt;0,"",VLOOKUP($A371,'1v -ostali'!$A$14:R$517,P$3,FALSE))</f>
        <v>0</v>
      </c>
      <c r="T371" s="44">
        <f>VLOOKUP($A371,'1v -ostali'!$A$14:AD$517,T$3,FALSE)</f>
        <v>0</v>
      </c>
      <c r="U371" s="44">
        <f>VLOOKUP($A371,'1v -ostali'!$A$14:AD$517,U$3,FALSE)</f>
        <v>0</v>
      </c>
      <c r="V371" s="44">
        <f t="shared" si="46"/>
        <v>0</v>
      </c>
      <c r="W371" s="44">
        <f>VLOOKUP($A371,'1v -ostali'!$A$14:AD$517,W$3,FALSE)/12</f>
        <v>0</v>
      </c>
      <c r="X371" s="44">
        <f>VLOOKUP($A371,'1v -ostali'!$A$14:AD$517,X$3,FALSE)</f>
        <v>0</v>
      </c>
      <c r="Y371" s="44">
        <f>VLOOKUP($A371,'1v -ostali'!$A$14:AD$517,Y$3,FALSE)</f>
        <v>0</v>
      </c>
      <c r="Z371" s="44">
        <f>VLOOKUP($A371,'1v -ostali'!$A$14:AD$517,Z$3,FALSE)</f>
        <v>0</v>
      </c>
      <c r="AA371" s="44">
        <f t="shared" si="47"/>
        <v>0</v>
      </c>
      <c r="AB371" s="44">
        <f>VLOOKUP($A371,'1v -ostali'!$A$14:AD$517,AB$3,FALSE)/12</f>
        <v>0</v>
      </c>
      <c r="AC371" s="44">
        <f>VLOOKUP($A371,'1v -ostali'!$A$14:AD$517,AC$3,FALSE)</f>
        <v>0</v>
      </c>
      <c r="AD371" s="44">
        <f>VLOOKUP($A371,'1v -ostali'!$A$14:AD$517,AD$3,FALSE)</f>
        <v>0</v>
      </c>
      <c r="AE371" s="44">
        <f>VLOOKUP($A371,'1v -ostali'!$A$14:AD$517,AE$3,FALSE)</f>
        <v>0</v>
      </c>
      <c r="AF371" s="44">
        <f t="shared" si="48"/>
        <v>0</v>
      </c>
      <c r="AG371" s="44">
        <f>VLOOKUP($A371,'1v -ostali'!$A$14:AD$517,AG$3,FALSE)/12</f>
        <v>0</v>
      </c>
      <c r="AH371" s="44">
        <f>VLOOKUP($A371,'1v -ostali'!$A$14:AD$517,AH$3,FALSE)</f>
        <v>0</v>
      </c>
      <c r="AI371" s="44">
        <f t="shared" si="49"/>
        <v>0</v>
      </c>
      <c r="AJ371" s="44">
        <f t="shared" si="50"/>
        <v>0</v>
      </c>
      <c r="AK371" s="44">
        <f>+IFERROR(AI371*(100+'1v -ostali'!$C$6)/100,"")</f>
        <v>0</v>
      </c>
      <c r="AL371" s="44">
        <f>+IFERROR(AJ371*(100+'1v -ostali'!$C$6)/100,"")</f>
        <v>0</v>
      </c>
    </row>
    <row r="372" spans="1:38">
      <c r="A372">
        <f>+IF(MAX(A$5:A371)+1&lt;=A$1,A371+1,0)</f>
        <v>0</v>
      </c>
      <c r="B372" s="249">
        <f t="shared" si="43"/>
        <v>0</v>
      </c>
      <c r="C372">
        <f t="shared" si="44"/>
        <v>0</v>
      </c>
      <c r="D372" s="419">
        <f t="shared" si="45"/>
        <v>0</v>
      </c>
      <c r="E372">
        <f>IF(A372=0,0,+VLOOKUP($A372,'1v -ostali'!$A$14:$R$517,E$3,FALSE))</f>
        <v>0</v>
      </c>
      <c r="G372">
        <f>+VLOOKUP($A372,'1v -ostali'!$A$14:$R$517,G$3,FALSE)</f>
        <v>0</v>
      </c>
      <c r="H372">
        <f>+VLOOKUP($A372,'1v -ostali'!$A$14:$R$517,H$3,FALSE)</f>
        <v>0</v>
      </c>
      <c r="I372">
        <f>+VLOOKUP($A372,'1v -ostali'!$A$14:R$517,I$3,FALSE)</f>
        <v>0</v>
      </c>
      <c r="J372">
        <f>+VLOOKUP($A372,'1v -ostali'!$A$14:R$517,J$3,FALSE)</f>
        <v>0</v>
      </c>
      <c r="K372">
        <f>+VLOOKUP($A372,'1v -ostali'!$A$14:R$517,K$3,FALSE)</f>
        <v>0</v>
      </c>
      <c r="L372" t="str">
        <f>+IF(K372&gt;0,VLOOKUP($A372,'1v -ostali'!$A$14:R$517,L$3,FALSE),"")</f>
        <v/>
      </c>
      <c r="M372" t="str">
        <f>+IF(K372&gt;0,VLOOKUP($A372,'1v -ostali'!$A$14:R$517,M$3,FALSE),"")</f>
        <v/>
      </c>
      <c r="N372">
        <f>+VLOOKUP($A372,'1v -ostali'!$A$14:R$517,K$3,FALSE)</f>
        <v>0</v>
      </c>
      <c r="O372">
        <f>IF(K372&gt;0,"",VLOOKUP($A372,'1v -ostali'!$A$14:R$517,O$3,FALSE))</f>
        <v>0</v>
      </c>
      <c r="P372">
        <f>IF(K372&gt;0,"",VLOOKUP($A372,'1v -ostali'!$A$14:R$517,P$3,FALSE))</f>
        <v>0</v>
      </c>
      <c r="T372" s="44">
        <f>VLOOKUP($A372,'1v -ostali'!$A$14:AD$517,T$3,FALSE)</f>
        <v>0</v>
      </c>
      <c r="U372" s="44">
        <f>VLOOKUP($A372,'1v -ostali'!$A$14:AD$517,U$3,FALSE)</f>
        <v>0</v>
      </c>
      <c r="V372" s="44">
        <f t="shared" si="46"/>
        <v>0</v>
      </c>
      <c r="W372" s="44">
        <f>VLOOKUP($A372,'1v -ostali'!$A$14:AD$517,W$3,FALSE)/12</f>
        <v>0</v>
      </c>
      <c r="X372" s="44">
        <f>VLOOKUP($A372,'1v -ostali'!$A$14:AD$517,X$3,FALSE)</f>
        <v>0</v>
      </c>
      <c r="Y372" s="44">
        <f>VLOOKUP($A372,'1v -ostali'!$A$14:AD$517,Y$3,FALSE)</f>
        <v>0</v>
      </c>
      <c r="Z372" s="44">
        <f>VLOOKUP($A372,'1v -ostali'!$A$14:AD$517,Z$3,FALSE)</f>
        <v>0</v>
      </c>
      <c r="AA372" s="44">
        <f t="shared" si="47"/>
        <v>0</v>
      </c>
      <c r="AB372" s="44">
        <f>VLOOKUP($A372,'1v -ostali'!$A$14:AD$517,AB$3,FALSE)/12</f>
        <v>0</v>
      </c>
      <c r="AC372" s="44">
        <f>VLOOKUP($A372,'1v -ostali'!$A$14:AD$517,AC$3,FALSE)</f>
        <v>0</v>
      </c>
      <c r="AD372" s="44">
        <f>VLOOKUP($A372,'1v -ostali'!$A$14:AD$517,AD$3,FALSE)</f>
        <v>0</v>
      </c>
      <c r="AE372" s="44">
        <f>VLOOKUP($A372,'1v -ostali'!$A$14:AD$517,AE$3,FALSE)</f>
        <v>0</v>
      </c>
      <c r="AF372" s="44">
        <f t="shared" si="48"/>
        <v>0</v>
      </c>
      <c r="AG372" s="44">
        <f>VLOOKUP($A372,'1v -ostali'!$A$14:AD$517,AG$3,FALSE)/12</f>
        <v>0</v>
      </c>
      <c r="AH372" s="44">
        <f>VLOOKUP($A372,'1v -ostali'!$A$14:AD$517,AH$3,FALSE)</f>
        <v>0</v>
      </c>
      <c r="AI372" s="44">
        <f t="shared" si="49"/>
        <v>0</v>
      </c>
      <c r="AJ372" s="44">
        <f t="shared" si="50"/>
        <v>0</v>
      </c>
      <c r="AK372" s="44">
        <f>+IFERROR(AI372*(100+'1v -ostali'!$C$6)/100,"")</f>
        <v>0</v>
      </c>
      <c r="AL372" s="44">
        <f>+IFERROR(AJ372*(100+'1v -ostali'!$C$6)/100,"")</f>
        <v>0</v>
      </c>
    </row>
    <row r="373" spans="1:38">
      <c r="A373">
        <f>+IF(MAX(A$5:A372)+1&lt;=A$1,A372+1,0)</f>
        <v>0</v>
      </c>
      <c r="B373" s="249">
        <f t="shared" si="43"/>
        <v>0</v>
      </c>
      <c r="C373">
        <f t="shared" si="44"/>
        <v>0</v>
      </c>
      <c r="D373" s="419">
        <f t="shared" si="45"/>
        <v>0</v>
      </c>
      <c r="E373">
        <f>IF(A373=0,0,+VLOOKUP($A373,'1v -ostali'!$A$14:$R$517,E$3,FALSE))</f>
        <v>0</v>
      </c>
      <c r="G373">
        <f>+VLOOKUP($A373,'1v -ostali'!$A$14:$R$517,G$3,FALSE)</f>
        <v>0</v>
      </c>
      <c r="H373">
        <f>+VLOOKUP($A373,'1v -ostali'!$A$14:$R$517,H$3,FALSE)</f>
        <v>0</v>
      </c>
      <c r="I373">
        <f>+VLOOKUP($A373,'1v -ostali'!$A$14:R$517,I$3,FALSE)</f>
        <v>0</v>
      </c>
      <c r="J373">
        <f>+VLOOKUP($A373,'1v -ostali'!$A$14:R$517,J$3,FALSE)</f>
        <v>0</v>
      </c>
      <c r="K373">
        <f>+VLOOKUP($A373,'1v -ostali'!$A$14:R$517,K$3,FALSE)</f>
        <v>0</v>
      </c>
      <c r="L373" t="str">
        <f>+IF(K373&gt;0,VLOOKUP($A373,'1v -ostali'!$A$14:R$517,L$3,FALSE),"")</f>
        <v/>
      </c>
      <c r="M373" t="str">
        <f>+IF(K373&gt;0,VLOOKUP($A373,'1v -ostali'!$A$14:R$517,M$3,FALSE),"")</f>
        <v/>
      </c>
      <c r="N373">
        <f>+VLOOKUP($A373,'1v -ostali'!$A$14:R$517,K$3,FALSE)</f>
        <v>0</v>
      </c>
      <c r="O373">
        <f>IF(K373&gt;0,"",VLOOKUP($A373,'1v -ostali'!$A$14:R$517,O$3,FALSE))</f>
        <v>0</v>
      </c>
      <c r="P373">
        <f>IF(K373&gt;0,"",VLOOKUP($A373,'1v -ostali'!$A$14:R$517,P$3,FALSE))</f>
        <v>0</v>
      </c>
      <c r="T373" s="44">
        <f>VLOOKUP($A373,'1v -ostali'!$A$14:AD$517,T$3,FALSE)</f>
        <v>0</v>
      </c>
      <c r="U373" s="44">
        <f>VLOOKUP($A373,'1v -ostali'!$A$14:AD$517,U$3,FALSE)</f>
        <v>0</v>
      </c>
      <c r="V373" s="44">
        <f t="shared" si="46"/>
        <v>0</v>
      </c>
      <c r="W373" s="44">
        <f>VLOOKUP($A373,'1v -ostali'!$A$14:AD$517,W$3,FALSE)/12</f>
        <v>0</v>
      </c>
      <c r="X373" s="44">
        <f>VLOOKUP($A373,'1v -ostali'!$A$14:AD$517,X$3,FALSE)</f>
        <v>0</v>
      </c>
      <c r="Y373" s="44">
        <f>VLOOKUP($A373,'1v -ostali'!$A$14:AD$517,Y$3,FALSE)</f>
        <v>0</v>
      </c>
      <c r="Z373" s="44">
        <f>VLOOKUP($A373,'1v -ostali'!$A$14:AD$517,Z$3,FALSE)</f>
        <v>0</v>
      </c>
      <c r="AA373" s="44">
        <f t="shared" si="47"/>
        <v>0</v>
      </c>
      <c r="AB373" s="44">
        <f>VLOOKUP($A373,'1v -ostali'!$A$14:AD$517,AB$3,FALSE)/12</f>
        <v>0</v>
      </c>
      <c r="AC373" s="44">
        <f>VLOOKUP($A373,'1v -ostali'!$A$14:AD$517,AC$3,FALSE)</f>
        <v>0</v>
      </c>
      <c r="AD373" s="44">
        <f>VLOOKUP($A373,'1v -ostali'!$A$14:AD$517,AD$3,FALSE)</f>
        <v>0</v>
      </c>
      <c r="AE373" s="44">
        <f>VLOOKUP($A373,'1v -ostali'!$A$14:AD$517,AE$3,FALSE)</f>
        <v>0</v>
      </c>
      <c r="AF373" s="44">
        <f t="shared" si="48"/>
        <v>0</v>
      </c>
      <c r="AG373" s="44">
        <f>VLOOKUP($A373,'1v -ostali'!$A$14:AD$517,AG$3,FALSE)/12</f>
        <v>0</v>
      </c>
      <c r="AH373" s="44">
        <f>VLOOKUP($A373,'1v -ostali'!$A$14:AD$517,AH$3,FALSE)</f>
        <v>0</v>
      </c>
      <c r="AI373" s="44">
        <f t="shared" si="49"/>
        <v>0</v>
      </c>
      <c r="AJ373" s="44">
        <f t="shared" si="50"/>
        <v>0</v>
      </c>
      <c r="AK373" s="44">
        <f>+IFERROR(AI373*(100+'1v -ostali'!$C$6)/100,"")</f>
        <v>0</v>
      </c>
      <c r="AL373" s="44">
        <f>+IFERROR(AJ373*(100+'1v -ostali'!$C$6)/100,"")</f>
        <v>0</v>
      </c>
    </row>
    <row r="374" spans="1:38">
      <c r="A374">
        <f>+IF(MAX(A$5:A373)+1&lt;=A$1,A373+1,0)</f>
        <v>0</v>
      </c>
      <c r="B374" s="249">
        <f t="shared" si="43"/>
        <v>0</v>
      </c>
      <c r="C374">
        <f t="shared" si="44"/>
        <v>0</v>
      </c>
      <c r="D374" s="419">
        <f t="shared" si="45"/>
        <v>0</v>
      </c>
      <c r="E374">
        <f>IF(A374=0,0,+VLOOKUP($A374,'1v -ostali'!$A$14:$R$517,E$3,FALSE))</f>
        <v>0</v>
      </c>
      <c r="G374">
        <f>+VLOOKUP($A374,'1v -ostali'!$A$14:$R$517,G$3,FALSE)</f>
        <v>0</v>
      </c>
      <c r="H374">
        <f>+VLOOKUP($A374,'1v -ostali'!$A$14:$R$517,H$3,FALSE)</f>
        <v>0</v>
      </c>
      <c r="I374">
        <f>+VLOOKUP($A374,'1v -ostali'!$A$14:R$517,I$3,FALSE)</f>
        <v>0</v>
      </c>
      <c r="J374">
        <f>+VLOOKUP($A374,'1v -ostali'!$A$14:R$517,J$3,FALSE)</f>
        <v>0</v>
      </c>
      <c r="K374">
        <f>+VLOOKUP($A374,'1v -ostali'!$A$14:R$517,K$3,FALSE)</f>
        <v>0</v>
      </c>
      <c r="L374" t="str">
        <f>+IF(K374&gt;0,VLOOKUP($A374,'1v -ostali'!$A$14:R$517,L$3,FALSE),"")</f>
        <v/>
      </c>
      <c r="M374" t="str">
        <f>+IF(K374&gt;0,VLOOKUP($A374,'1v -ostali'!$A$14:R$517,M$3,FALSE),"")</f>
        <v/>
      </c>
      <c r="N374">
        <f>+VLOOKUP($A374,'1v -ostali'!$A$14:R$517,K$3,FALSE)</f>
        <v>0</v>
      </c>
      <c r="O374">
        <f>IF(K374&gt;0,"",VLOOKUP($A374,'1v -ostali'!$A$14:R$517,O$3,FALSE))</f>
        <v>0</v>
      </c>
      <c r="P374">
        <f>IF(K374&gt;0,"",VLOOKUP($A374,'1v -ostali'!$A$14:R$517,P$3,FALSE))</f>
        <v>0</v>
      </c>
      <c r="T374" s="44">
        <f>VLOOKUP($A374,'1v -ostali'!$A$14:AD$517,T$3,FALSE)</f>
        <v>0</v>
      </c>
      <c r="U374" s="44">
        <f>VLOOKUP($A374,'1v -ostali'!$A$14:AD$517,U$3,FALSE)</f>
        <v>0</v>
      </c>
      <c r="V374" s="44">
        <f t="shared" si="46"/>
        <v>0</v>
      </c>
      <c r="W374" s="44">
        <f>VLOOKUP($A374,'1v -ostali'!$A$14:AD$517,W$3,FALSE)/12</f>
        <v>0</v>
      </c>
      <c r="X374" s="44">
        <f>VLOOKUP($A374,'1v -ostali'!$A$14:AD$517,X$3,FALSE)</f>
        <v>0</v>
      </c>
      <c r="Y374" s="44">
        <f>VLOOKUP($A374,'1v -ostali'!$A$14:AD$517,Y$3,FALSE)</f>
        <v>0</v>
      </c>
      <c r="Z374" s="44">
        <f>VLOOKUP($A374,'1v -ostali'!$A$14:AD$517,Z$3,FALSE)</f>
        <v>0</v>
      </c>
      <c r="AA374" s="44">
        <f t="shared" si="47"/>
        <v>0</v>
      </c>
      <c r="AB374" s="44">
        <f>VLOOKUP($A374,'1v -ostali'!$A$14:AD$517,AB$3,FALSE)/12</f>
        <v>0</v>
      </c>
      <c r="AC374" s="44">
        <f>VLOOKUP($A374,'1v -ostali'!$A$14:AD$517,AC$3,FALSE)</f>
        <v>0</v>
      </c>
      <c r="AD374" s="44">
        <f>VLOOKUP($A374,'1v -ostali'!$A$14:AD$517,AD$3,FALSE)</f>
        <v>0</v>
      </c>
      <c r="AE374" s="44">
        <f>VLOOKUP($A374,'1v -ostali'!$A$14:AD$517,AE$3,FALSE)</f>
        <v>0</v>
      </c>
      <c r="AF374" s="44">
        <f t="shared" si="48"/>
        <v>0</v>
      </c>
      <c r="AG374" s="44">
        <f>VLOOKUP($A374,'1v -ostali'!$A$14:AD$517,AG$3,FALSE)/12</f>
        <v>0</v>
      </c>
      <c r="AH374" s="44">
        <f>VLOOKUP($A374,'1v -ostali'!$A$14:AD$517,AH$3,FALSE)</f>
        <v>0</v>
      </c>
      <c r="AI374" s="44">
        <f t="shared" si="49"/>
        <v>0</v>
      </c>
      <c r="AJ374" s="44">
        <f t="shared" si="50"/>
        <v>0</v>
      </c>
      <c r="AK374" s="44">
        <f>+IFERROR(AI374*(100+'1v -ostali'!$C$6)/100,"")</f>
        <v>0</v>
      </c>
      <c r="AL374" s="44">
        <f>+IFERROR(AJ374*(100+'1v -ostali'!$C$6)/100,"")</f>
        <v>0</v>
      </c>
    </row>
    <row r="375" spans="1:38">
      <c r="A375">
        <f>+IF(MAX(A$5:A374)+1&lt;=A$1,A374+1,0)</f>
        <v>0</v>
      </c>
      <c r="B375" s="249">
        <f t="shared" si="43"/>
        <v>0</v>
      </c>
      <c r="C375">
        <f t="shared" si="44"/>
        <v>0</v>
      </c>
      <c r="D375" s="419">
        <f t="shared" si="45"/>
        <v>0</v>
      </c>
      <c r="E375">
        <f>IF(A375=0,0,+VLOOKUP($A375,'1v -ostali'!$A$14:$R$517,E$3,FALSE))</f>
        <v>0</v>
      </c>
      <c r="G375">
        <f>+VLOOKUP($A375,'1v -ostali'!$A$14:$R$517,G$3,FALSE)</f>
        <v>0</v>
      </c>
      <c r="H375">
        <f>+VLOOKUP($A375,'1v -ostali'!$A$14:$R$517,H$3,FALSE)</f>
        <v>0</v>
      </c>
      <c r="I375">
        <f>+VLOOKUP($A375,'1v -ostali'!$A$14:R$517,I$3,FALSE)</f>
        <v>0</v>
      </c>
      <c r="J375">
        <f>+VLOOKUP($A375,'1v -ostali'!$A$14:R$517,J$3,FALSE)</f>
        <v>0</v>
      </c>
      <c r="K375">
        <f>+VLOOKUP($A375,'1v -ostali'!$A$14:R$517,K$3,FALSE)</f>
        <v>0</v>
      </c>
      <c r="L375" t="str">
        <f>+IF(K375&gt;0,VLOOKUP($A375,'1v -ostali'!$A$14:R$517,L$3,FALSE),"")</f>
        <v/>
      </c>
      <c r="M375" t="str">
        <f>+IF(K375&gt;0,VLOOKUP($A375,'1v -ostali'!$A$14:R$517,M$3,FALSE),"")</f>
        <v/>
      </c>
      <c r="N375">
        <f>+VLOOKUP($A375,'1v -ostali'!$A$14:R$517,K$3,FALSE)</f>
        <v>0</v>
      </c>
      <c r="O375">
        <f>IF(K375&gt;0,"",VLOOKUP($A375,'1v -ostali'!$A$14:R$517,O$3,FALSE))</f>
        <v>0</v>
      </c>
      <c r="P375">
        <f>IF(K375&gt;0,"",VLOOKUP($A375,'1v -ostali'!$A$14:R$517,P$3,FALSE))</f>
        <v>0</v>
      </c>
      <c r="T375" s="44">
        <f>VLOOKUP($A375,'1v -ostali'!$A$14:AD$517,T$3,FALSE)</f>
        <v>0</v>
      </c>
      <c r="U375" s="44">
        <f>VLOOKUP($A375,'1v -ostali'!$A$14:AD$517,U$3,FALSE)</f>
        <v>0</v>
      </c>
      <c r="V375" s="44">
        <f t="shared" si="46"/>
        <v>0</v>
      </c>
      <c r="W375" s="44">
        <f>VLOOKUP($A375,'1v -ostali'!$A$14:AD$517,W$3,FALSE)/12</f>
        <v>0</v>
      </c>
      <c r="X375" s="44">
        <f>VLOOKUP($A375,'1v -ostali'!$A$14:AD$517,X$3,FALSE)</f>
        <v>0</v>
      </c>
      <c r="Y375" s="44">
        <f>VLOOKUP($A375,'1v -ostali'!$A$14:AD$517,Y$3,FALSE)</f>
        <v>0</v>
      </c>
      <c r="Z375" s="44">
        <f>VLOOKUP($A375,'1v -ostali'!$A$14:AD$517,Z$3,FALSE)</f>
        <v>0</v>
      </c>
      <c r="AA375" s="44">
        <f t="shared" si="47"/>
        <v>0</v>
      </c>
      <c r="AB375" s="44">
        <f>VLOOKUP($A375,'1v -ostali'!$A$14:AD$517,AB$3,FALSE)/12</f>
        <v>0</v>
      </c>
      <c r="AC375" s="44">
        <f>VLOOKUP($A375,'1v -ostali'!$A$14:AD$517,AC$3,FALSE)</f>
        <v>0</v>
      </c>
      <c r="AD375" s="44">
        <f>VLOOKUP($A375,'1v -ostali'!$A$14:AD$517,AD$3,FALSE)</f>
        <v>0</v>
      </c>
      <c r="AE375" s="44">
        <f>VLOOKUP($A375,'1v -ostali'!$A$14:AD$517,AE$3,FALSE)</f>
        <v>0</v>
      </c>
      <c r="AF375" s="44">
        <f t="shared" si="48"/>
        <v>0</v>
      </c>
      <c r="AG375" s="44">
        <f>VLOOKUP($A375,'1v -ostali'!$A$14:AD$517,AG$3,FALSE)/12</f>
        <v>0</v>
      </c>
      <c r="AH375" s="44">
        <f>VLOOKUP($A375,'1v -ostali'!$A$14:AD$517,AH$3,FALSE)</f>
        <v>0</v>
      </c>
      <c r="AI375" s="44">
        <f t="shared" si="49"/>
        <v>0</v>
      </c>
      <c r="AJ375" s="44">
        <f t="shared" si="50"/>
        <v>0</v>
      </c>
      <c r="AK375" s="44">
        <f>+IFERROR(AI375*(100+'1v -ostali'!$C$6)/100,"")</f>
        <v>0</v>
      </c>
      <c r="AL375" s="44">
        <f>+IFERROR(AJ375*(100+'1v -ostali'!$C$6)/100,"")</f>
        <v>0</v>
      </c>
    </row>
    <row r="376" spans="1:38">
      <c r="A376">
        <f>+IF(MAX(A$5:A375)+1&lt;=A$1,A375+1,0)</f>
        <v>0</v>
      </c>
      <c r="B376" s="249">
        <f t="shared" si="43"/>
        <v>0</v>
      </c>
      <c r="C376">
        <f t="shared" si="44"/>
        <v>0</v>
      </c>
      <c r="D376" s="419">
        <f t="shared" si="45"/>
        <v>0</v>
      </c>
      <c r="E376">
        <f>IF(A376=0,0,+VLOOKUP($A376,'1v -ostali'!$A$14:$R$517,E$3,FALSE))</f>
        <v>0</v>
      </c>
      <c r="G376">
        <f>+VLOOKUP($A376,'1v -ostali'!$A$14:$R$517,G$3,FALSE)</f>
        <v>0</v>
      </c>
      <c r="H376">
        <f>+VLOOKUP($A376,'1v -ostali'!$A$14:$R$517,H$3,FALSE)</f>
        <v>0</v>
      </c>
      <c r="I376">
        <f>+VLOOKUP($A376,'1v -ostali'!$A$14:R$517,I$3,FALSE)</f>
        <v>0</v>
      </c>
      <c r="J376">
        <f>+VLOOKUP($A376,'1v -ostali'!$A$14:R$517,J$3,FALSE)</f>
        <v>0</v>
      </c>
      <c r="K376">
        <f>+VLOOKUP($A376,'1v -ostali'!$A$14:R$517,K$3,FALSE)</f>
        <v>0</v>
      </c>
      <c r="L376" t="str">
        <f>+IF(K376&gt;0,VLOOKUP($A376,'1v -ostali'!$A$14:R$517,L$3,FALSE),"")</f>
        <v/>
      </c>
      <c r="M376" t="str">
        <f>+IF(K376&gt;0,VLOOKUP($A376,'1v -ostali'!$A$14:R$517,M$3,FALSE),"")</f>
        <v/>
      </c>
      <c r="N376">
        <f>+VLOOKUP($A376,'1v -ostali'!$A$14:R$517,K$3,FALSE)</f>
        <v>0</v>
      </c>
      <c r="O376">
        <f>IF(K376&gt;0,"",VLOOKUP($A376,'1v -ostali'!$A$14:R$517,O$3,FALSE))</f>
        <v>0</v>
      </c>
      <c r="P376">
        <f>IF(K376&gt;0,"",VLOOKUP($A376,'1v -ostali'!$A$14:R$517,P$3,FALSE))</f>
        <v>0</v>
      </c>
      <c r="T376" s="44">
        <f>VLOOKUP($A376,'1v -ostali'!$A$14:AD$517,T$3,FALSE)</f>
        <v>0</v>
      </c>
      <c r="U376" s="44">
        <f>VLOOKUP($A376,'1v -ostali'!$A$14:AD$517,U$3,FALSE)</f>
        <v>0</v>
      </c>
      <c r="V376" s="44">
        <f t="shared" si="46"/>
        <v>0</v>
      </c>
      <c r="W376" s="44">
        <f>VLOOKUP($A376,'1v -ostali'!$A$14:AD$517,W$3,FALSE)/12</f>
        <v>0</v>
      </c>
      <c r="X376" s="44">
        <f>VLOOKUP($A376,'1v -ostali'!$A$14:AD$517,X$3,FALSE)</f>
        <v>0</v>
      </c>
      <c r="Y376" s="44">
        <f>VLOOKUP($A376,'1v -ostali'!$A$14:AD$517,Y$3,FALSE)</f>
        <v>0</v>
      </c>
      <c r="Z376" s="44">
        <f>VLOOKUP($A376,'1v -ostali'!$A$14:AD$517,Z$3,FALSE)</f>
        <v>0</v>
      </c>
      <c r="AA376" s="44">
        <f t="shared" si="47"/>
        <v>0</v>
      </c>
      <c r="AB376" s="44">
        <f>VLOOKUP($A376,'1v -ostali'!$A$14:AD$517,AB$3,FALSE)/12</f>
        <v>0</v>
      </c>
      <c r="AC376" s="44">
        <f>VLOOKUP($A376,'1v -ostali'!$A$14:AD$517,AC$3,FALSE)</f>
        <v>0</v>
      </c>
      <c r="AD376" s="44">
        <f>VLOOKUP($A376,'1v -ostali'!$A$14:AD$517,AD$3,FALSE)</f>
        <v>0</v>
      </c>
      <c r="AE376" s="44">
        <f>VLOOKUP($A376,'1v -ostali'!$A$14:AD$517,AE$3,FALSE)</f>
        <v>0</v>
      </c>
      <c r="AF376" s="44">
        <f t="shared" si="48"/>
        <v>0</v>
      </c>
      <c r="AG376" s="44">
        <f>VLOOKUP($A376,'1v -ostali'!$A$14:AD$517,AG$3,FALSE)/12</f>
        <v>0</v>
      </c>
      <c r="AH376" s="44">
        <f>VLOOKUP($A376,'1v -ostali'!$A$14:AD$517,AH$3,FALSE)</f>
        <v>0</v>
      </c>
      <c r="AI376" s="44">
        <f t="shared" si="49"/>
        <v>0</v>
      </c>
      <c r="AJ376" s="44">
        <f t="shared" si="50"/>
        <v>0</v>
      </c>
      <c r="AK376" s="44">
        <f>+IFERROR(AI376*(100+'1v -ostali'!$C$6)/100,"")</f>
        <v>0</v>
      </c>
      <c r="AL376" s="44">
        <f>+IFERROR(AJ376*(100+'1v -ostali'!$C$6)/100,"")</f>
        <v>0</v>
      </c>
    </row>
    <row r="377" spans="1:38">
      <c r="A377">
        <f>+IF(MAX(A$5:A376)+1&lt;=A$1,A376+1,0)</f>
        <v>0</v>
      </c>
      <c r="B377" s="249">
        <f t="shared" si="43"/>
        <v>0</v>
      </c>
      <c r="C377">
        <f t="shared" si="44"/>
        <v>0</v>
      </c>
      <c r="D377" s="419">
        <f t="shared" si="45"/>
        <v>0</v>
      </c>
      <c r="E377">
        <f>IF(A377=0,0,+VLOOKUP($A377,'1v -ostali'!$A$14:$R$517,E$3,FALSE))</f>
        <v>0</v>
      </c>
      <c r="G377">
        <f>+VLOOKUP($A377,'1v -ostali'!$A$14:$R$517,G$3,FALSE)</f>
        <v>0</v>
      </c>
      <c r="H377">
        <f>+VLOOKUP($A377,'1v -ostali'!$A$14:$R$517,H$3,FALSE)</f>
        <v>0</v>
      </c>
      <c r="I377">
        <f>+VLOOKUP($A377,'1v -ostali'!$A$14:R$517,I$3,FALSE)</f>
        <v>0</v>
      </c>
      <c r="J377">
        <f>+VLOOKUP($A377,'1v -ostali'!$A$14:R$517,J$3,FALSE)</f>
        <v>0</v>
      </c>
      <c r="K377">
        <f>+VLOOKUP($A377,'1v -ostali'!$A$14:R$517,K$3,FALSE)</f>
        <v>0</v>
      </c>
      <c r="L377" t="str">
        <f>+IF(K377&gt;0,VLOOKUP($A377,'1v -ostali'!$A$14:R$517,L$3,FALSE),"")</f>
        <v/>
      </c>
      <c r="M377" t="str">
        <f>+IF(K377&gt;0,VLOOKUP($A377,'1v -ostali'!$A$14:R$517,M$3,FALSE),"")</f>
        <v/>
      </c>
      <c r="N377">
        <f>+VLOOKUP($A377,'1v -ostali'!$A$14:R$517,K$3,FALSE)</f>
        <v>0</v>
      </c>
      <c r="O377">
        <f>IF(K377&gt;0,"",VLOOKUP($A377,'1v -ostali'!$A$14:R$517,O$3,FALSE))</f>
        <v>0</v>
      </c>
      <c r="P377">
        <f>IF(K377&gt;0,"",VLOOKUP($A377,'1v -ostali'!$A$14:R$517,P$3,FALSE))</f>
        <v>0</v>
      </c>
      <c r="T377" s="44">
        <f>VLOOKUP($A377,'1v -ostali'!$A$14:AD$517,T$3,FALSE)</f>
        <v>0</v>
      </c>
      <c r="U377" s="44">
        <f>VLOOKUP($A377,'1v -ostali'!$A$14:AD$517,U$3,FALSE)</f>
        <v>0</v>
      </c>
      <c r="V377" s="44">
        <f t="shared" si="46"/>
        <v>0</v>
      </c>
      <c r="W377" s="44">
        <f>VLOOKUP($A377,'1v -ostali'!$A$14:AD$517,W$3,FALSE)/12</f>
        <v>0</v>
      </c>
      <c r="X377" s="44">
        <f>VLOOKUP($A377,'1v -ostali'!$A$14:AD$517,X$3,FALSE)</f>
        <v>0</v>
      </c>
      <c r="Y377" s="44">
        <f>VLOOKUP($A377,'1v -ostali'!$A$14:AD$517,Y$3,FALSE)</f>
        <v>0</v>
      </c>
      <c r="Z377" s="44">
        <f>VLOOKUP($A377,'1v -ostali'!$A$14:AD$517,Z$3,FALSE)</f>
        <v>0</v>
      </c>
      <c r="AA377" s="44">
        <f t="shared" si="47"/>
        <v>0</v>
      </c>
      <c r="AB377" s="44">
        <f>VLOOKUP($A377,'1v -ostali'!$A$14:AD$517,AB$3,FALSE)/12</f>
        <v>0</v>
      </c>
      <c r="AC377" s="44">
        <f>VLOOKUP($A377,'1v -ostali'!$A$14:AD$517,AC$3,FALSE)</f>
        <v>0</v>
      </c>
      <c r="AD377" s="44">
        <f>VLOOKUP($A377,'1v -ostali'!$A$14:AD$517,AD$3,FALSE)</f>
        <v>0</v>
      </c>
      <c r="AE377" s="44">
        <f>VLOOKUP($A377,'1v -ostali'!$A$14:AD$517,AE$3,FALSE)</f>
        <v>0</v>
      </c>
      <c r="AF377" s="44">
        <f t="shared" si="48"/>
        <v>0</v>
      </c>
      <c r="AG377" s="44">
        <f>VLOOKUP($A377,'1v -ostali'!$A$14:AD$517,AG$3,FALSE)/12</f>
        <v>0</v>
      </c>
      <c r="AH377" s="44">
        <f>VLOOKUP($A377,'1v -ostali'!$A$14:AD$517,AH$3,FALSE)</f>
        <v>0</v>
      </c>
      <c r="AI377" s="44">
        <f t="shared" si="49"/>
        <v>0</v>
      </c>
      <c r="AJ377" s="44">
        <f t="shared" si="50"/>
        <v>0</v>
      </c>
      <c r="AK377" s="44">
        <f>+IFERROR(AI377*(100+'1v -ostali'!$C$6)/100,"")</f>
        <v>0</v>
      </c>
      <c r="AL377" s="44">
        <f>+IFERROR(AJ377*(100+'1v -ostali'!$C$6)/100,"")</f>
        <v>0</v>
      </c>
    </row>
    <row r="378" spans="1:38">
      <c r="A378">
        <f>+IF(MAX(A$5:A377)+1&lt;=A$1,A377+1,0)</f>
        <v>0</v>
      </c>
      <c r="B378" s="249">
        <f t="shared" si="43"/>
        <v>0</v>
      </c>
      <c r="C378">
        <f t="shared" si="44"/>
        <v>0</v>
      </c>
      <c r="D378" s="419">
        <f t="shared" si="45"/>
        <v>0</v>
      </c>
      <c r="E378">
        <f>IF(A378=0,0,+VLOOKUP($A378,'1v -ostali'!$A$14:$R$517,E$3,FALSE))</f>
        <v>0</v>
      </c>
      <c r="G378">
        <f>+VLOOKUP($A378,'1v -ostali'!$A$14:$R$517,G$3,FALSE)</f>
        <v>0</v>
      </c>
      <c r="H378">
        <f>+VLOOKUP($A378,'1v -ostali'!$A$14:$R$517,H$3,FALSE)</f>
        <v>0</v>
      </c>
      <c r="I378">
        <f>+VLOOKUP($A378,'1v -ostali'!$A$14:R$517,I$3,FALSE)</f>
        <v>0</v>
      </c>
      <c r="J378">
        <f>+VLOOKUP($A378,'1v -ostali'!$A$14:R$517,J$3,FALSE)</f>
        <v>0</v>
      </c>
      <c r="K378">
        <f>+VLOOKUP($A378,'1v -ostali'!$A$14:R$517,K$3,FALSE)</f>
        <v>0</v>
      </c>
      <c r="L378" t="str">
        <f>+IF(K378&gt;0,VLOOKUP($A378,'1v -ostali'!$A$14:R$517,L$3,FALSE),"")</f>
        <v/>
      </c>
      <c r="M378" t="str">
        <f>+IF(K378&gt;0,VLOOKUP($A378,'1v -ostali'!$A$14:R$517,M$3,FALSE),"")</f>
        <v/>
      </c>
      <c r="N378">
        <f>+VLOOKUP($A378,'1v -ostali'!$A$14:R$517,K$3,FALSE)</f>
        <v>0</v>
      </c>
      <c r="O378">
        <f>IF(K378&gt;0,"",VLOOKUP($A378,'1v -ostali'!$A$14:R$517,O$3,FALSE))</f>
        <v>0</v>
      </c>
      <c r="P378">
        <f>IF(K378&gt;0,"",VLOOKUP($A378,'1v -ostali'!$A$14:R$517,P$3,FALSE))</f>
        <v>0</v>
      </c>
      <c r="T378" s="44">
        <f>VLOOKUP($A378,'1v -ostali'!$A$14:AD$517,T$3,FALSE)</f>
        <v>0</v>
      </c>
      <c r="U378" s="44">
        <f>VLOOKUP($A378,'1v -ostali'!$A$14:AD$517,U$3,FALSE)</f>
        <v>0</v>
      </c>
      <c r="V378" s="44">
        <f t="shared" si="46"/>
        <v>0</v>
      </c>
      <c r="W378" s="44">
        <f>VLOOKUP($A378,'1v -ostali'!$A$14:AD$517,W$3,FALSE)/12</f>
        <v>0</v>
      </c>
      <c r="X378" s="44">
        <f>VLOOKUP($A378,'1v -ostali'!$A$14:AD$517,X$3,FALSE)</f>
        <v>0</v>
      </c>
      <c r="Y378" s="44">
        <f>VLOOKUP($A378,'1v -ostali'!$A$14:AD$517,Y$3,FALSE)</f>
        <v>0</v>
      </c>
      <c r="Z378" s="44">
        <f>VLOOKUP($A378,'1v -ostali'!$A$14:AD$517,Z$3,FALSE)</f>
        <v>0</v>
      </c>
      <c r="AA378" s="44">
        <f t="shared" si="47"/>
        <v>0</v>
      </c>
      <c r="AB378" s="44">
        <f>VLOOKUP($A378,'1v -ostali'!$A$14:AD$517,AB$3,FALSE)/12</f>
        <v>0</v>
      </c>
      <c r="AC378" s="44">
        <f>VLOOKUP($A378,'1v -ostali'!$A$14:AD$517,AC$3,FALSE)</f>
        <v>0</v>
      </c>
      <c r="AD378" s="44">
        <f>VLOOKUP($A378,'1v -ostali'!$A$14:AD$517,AD$3,FALSE)</f>
        <v>0</v>
      </c>
      <c r="AE378" s="44">
        <f>VLOOKUP($A378,'1v -ostali'!$A$14:AD$517,AE$3,FALSE)</f>
        <v>0</v>
      </c>
      <c r="AF378" s="44">
        <f t="shared" si="48"/>
        <v>0</v>
      </c>
      <c r="AG378" s="44">
        <f>VLOOKUP($A378,'1v -ostali'!$A$14:AD$517,AG$3,FALSE)/12</f>
        <v>0</v>
      </c>
      <c r="AH378" s="44">
        <f>VLOOKUP($A378,'1v -ostali'!$A$14:AD$517,AH$3,FALSE)</f>
        <v>0</v>
      </c>
      <c r="AI378" s="44">
        <f t="shared" si="49"/>
        <v>0</v>
      </c>
      <c r="AJ378" s="44">
        <f t="shared" si="50"/>
        <v>0</v>
      </c>
      <c r="AK378" s="44">
        <f>+IFERROR(AI378*(100+'1v -ostali'!$C$6)/100,"")</f>
        <v>0</v>
      </c>
      <c r="AL378" s="44">
        <f>+IFERROR(AJ378*(100+'1v -ostali'!$C$6)/100,"")</f>
        <v>0</v>
      </c>
    </row>
    <row r="379" spans="1:38">
      <c r="A379">
        <f>+IF(MAX(A$5:A378)+1&lt;=A$1,A378+1,0)</f>
        <v>0</v>
      </c>
      <c r="B379" s="249">
        <f t="shared" si="43"/>
        <v>0</v>
      </c>
      <c r="C379">
        <f t="shared" si="44"/>
        <v>0</v>
      </c>
      <c r="D379" s="419">
        <f t="shared" si="45"/>
        <v>0</v>
      </c>
      <c r="E379">
        <f>IF(A379=0,0,+VLOOKUP($A379,'1v -ostali'!$A$14:$R$517,E$3,FALSE))</f>
        <v>0</v>
      </c>
      <c r="G379">
        <f>+VLOOKUP($A379,'1v -ostali'!$A$14:$R$517,G$3,FALSE)</f>
        <v>0</v>
      </c>
      <c r="H379">
        <f>+VLOOKUP($A379,'1v -ostali'!$A$14:$R$517,H$3,FALSE)</f>
        <v>0</v>
      </c>
      <c r="I379">
        <f>+VLOOKUP($A379,'1v -ostali'!$A$14:R$517,I$3,FALSE)</f>
        <v>0</v>
      </c>
      <c r="J379">
        <f>+VLOOKUP($A379,'1v -ostali'!$A$14:R$517,J$3,FALSE)</f>
        <v>0</v>
      </c>
      <c r="K379">
        <f>+VLOOKUP($A379,'1v -ostali'!$A$14:R$517,K$3,FALSE)</f>
        <v>0</v>
      </c>
      <c r="L379" t="str">
        <f>+IF(K379&gt;0,VLOOKUP($A379,'1v -ostali'!$A$14:R$517,L$3,FALSE),"")</f>
        <v/>
      </c>
      <c r="M379" t="str">
        <f>+IF(K379&gt;0,VLOOKUP($A379,'1v -ostali'!$A$14:R$517,M$3,FALSE),"")</f>
        <v/>
      </c>
      <c r="N379">
        <f>+VLOOKUP($A379,'1v -ostali'!$A$14:R$517,K$3,FALSE)</f>
        <v>0</v>
      </c>
      <c r="O379">
        <f>IF(K379&gt;0,"",VLOOKUP($A379,'1v -ostali'!$A$14:R$517,O$3,FALSE))</f>
        <v>0</v>
      </c>
      <c r="P379">
        <f>IF(K379&gt;0,"",VLOOKUP($A379,'1v -ostali'!$A$14:R$517,P$3,FALSE))</f>
        <v>0</v>
      </c>
      <c r="T379" s="44">
        <f>VLOOKUP($A379,'1v -ostali'!$A$14:AD$517,T$3,FALSE)</f>
        <v>0</v>
      </c>
      <c r="U379" s="44">
        <f>VLOOKUP($A379,'1v -ostali'!$A$14:AD$517,U$3,FALSE)</f>
        <v>0</v>
      </c>
      <c r="V379" s="44">
        <f t="shared" si="46"/>
        <v>0</v>
      </c>
      <c r="W379" s="44">
        <f>VLOOKUP($A379,'1v -ostali'!$A$14:AD$517,W$3,FALSE)/12</f>
        <v>0</v>
      </c>
      <c r="X379" s="44">
        <f>VLOOKUP($A379,'1v -ostali'!$A$14:AD$517,X$3,FALSE)</f>
        <v>0</v>
      </c>
      <c r="Y379" s="44">
        <f>VLOOKUP($A379,'1v -ostali'!$A$14:AD$517,Y$3,FALSE)</f>
        <v>0</v>
      </c>
      <c r="Z379" s="44">
        <f>VLOOKUP($A379,'1v -ostali'!$A$14:AD$517,Z$3,FALSE)</f>
        <v>0</v>
      </c>
      <c r="AA379" s="44">
        <f t="shared" si="47"/>
        <v>0</v>
      </c>
      <c r="AB379" s="44">
        <f>VLOOKUP($A379,'1v -ostali'!$A$14:AD$517,AB$3,FALSE)/12</f>
        <v>0</v>
      </c>
      <c r="AC379" s="44">
        <f>VLOOKUP($A379,'1v -ostali'!$A$14:AD$517,AC$3,FALSE)</f>
        <v>0</v>
      </c>
      <c r="AD379" s="44">
        <f>VLOOKUP($A379,'1v -ostali'!$A$14:AD$517,AD$3,FALSE)</f>
        <v>0</v>
      </c>
      <c r="AE379" s="44">
        <f>VLOOKUP($A379,'1v -ostali'!$A$14:AD$517,AE$3,FALSE)</f>
        <v>0</v>
      </c>
      <c r="AF379" s="44">
        <f t="shared" si="48"/>
        <v>0</v>
      </c>
      <c r="AG379" s="44">
        <f>VLOOKUP($A379,'1v -ostali'!$A$14:AD$517,AG$3,FALSE)/12</f>
        <v>0</v>
      </c>
      <c r="AH379" s="44">
        <f>VLOOKUP($A379,'1v -ostali'!$A$14:AD$517,AH$3,FALSE)</f>
        <v>0</v>
      </c>
      <c r="AI379" s="44">
        <f t="shared" si="49"/>
        <v>0</v>
      </c>
      <c r="AJ379" s="44">
        <f t="shared" si="50"/>
        <v>0</v>
      </c>
      <c r="AK379" s="44">
        <f>+IFERROR(AI379*(100+'1v -ostali'!$C$6)/100,"")</f>
        <v>0</v>
      </c>
      <c r="AL379" s="44">
        <f>+IFERROR(AJ379*(100+'1v -ostali'!$C$6)/100,"")</f>
        <v>0</v>
      </c>
    </row>
    <row r="380" spans="1:38">
      <c r="A380">
        <f>+IF(MAX(A$5:A379)+1&lt;=A$1,A379+1,0)</f>
        <v>0</v>
      </c>
      <c r="B380" s="249">
        <f t="shared" si="43"/>
        <v>0</v>
      </c>
      <c r="C380">
        <f t="shared" si="44"/>
        <v>0</v>
      </c>
      <c r="D380" s="419">
        <f t="shared" si="45"/>
        <v>0</v>
      </c>
      <c r="E380">
        <f>IF(A380=0,0,+VLOOKUP($A380,'1v -ostali'!$A$14:$R$517,E$3,FALSE))</f>
        <v>0</v>
      </c>
      <c r="G380">
        <f>+VLOOKUP($A380,'1v -ostali'!$A$14:$R$517,G$3,FALSE)</f>
        <v>0</v>
      </c>
      <c r="H380">
        <f>+VLOOKUP($A380,'1v -ostali'!$A$14:$R$517,H$3,FALSE)</f>
        <v>0</v>
      </c>
      <c r="I380">
        <f>+VLOOKUP($A380,'1v -ostali'!$A$14:R$517,I$3,FALSE)</f>
        <v>0</v>
      </c>
      <c r="J380">
        <f>+VLOOKUP($A380,'1v -ostali'!$A$14:R$517,J$3,FALSE)</f>
        <v>0</v>
      </c>
      <c r="K380">
        <f>+VLOOKUP($A380,'1v -ostali'!$A$14:R$517,K$3,FALSE)</f>
        <v>0</v>
      </c>
      <c r="L380" t="str">
        <f>+IF(K380&gt;0,VLOOKUP($A380,'1v -ostali'!$A$14:R$517,L$3,FALSE),"")</f>
        <v/>
      </c>
      <c r="M380" t="str">
        <f>+IF(K380&gt;0,VLOOKUP($A380,'1v -ostali'!$A$14:R$517,M$3,FALSE),"")</f>
        <v/>
      </c>
      <c r="N380">
        <f>+VLOOKUP($A380,'1v -ostali'!$A$14:R$517,K$3,FALSE)</f>
        <v>0</v>
      </c>
      <c r="O380">
        <f>IF(K380&gt;0,"",VLOOKUP($A380,'1v -ostali'!$A$14:R$517,O$3,FALSE))</f>
        <v>0</v>
      </c>
      <c r="P380">
        <f>IF(K380&gt;0,"",VLOOKUP($A380,'1v -ostali'!$A$14:R$517,P$3,FALSE))</f>
        <v>0</v>
      </c>
      <c r="T380" s="44">
        <f>VLOOKUP($A380,'1v -ostali'!$A$14:AD$517,T$3,FALSE)</f>
        <v>0</v>
      </c>
      <c r="U380" s="44">
        <f>VLOOKUP($A380,'1v -ostali'!$A$14:AD$517,U$3,FALSE)</f>
        <v>0</v>
      </c>
      <c r="V380" s="44">
        <f t="shared" si="46"/>
        <v>0</v>
      </c>
      <c r="W380" s="44">
        <f>VLOOKUP($A380,'1v -ostali'!$A$14:AD$517,W$3,FALSE)/12</f>
        <v>0</v>
      </c>
      <c r="X380" s="44">
        <f>VLOOKUP($A380,'1v -ostali'!$A$14:AD$517,X$3,FALSE)</f>
        <v>0</v>
      </c>
      <c r="Y380" s="44">
        <f>VLOOKUP($A380,'1v -ostali'!$A$14:AD$517,Y$3,FALSE)</f>
        <v>0</v>
      </c>
      <c r="Z380" s="44">
        <f>VLOOKUP($A380,'1v -ostali'!$A$14:AD$517,Z$3,FALSE)</f>
        <v>0</v>
      </c>
      <c r="AA380" s="44">
        <f t="shared" si="47"/>
        <v>0</v>
      </c>
      <c r="AB380" s="44">
        <f>VLOOKUP($A380,'1v -ostali'!$A$14:AD$517,AB$3,FALSE)/12</f>
        <v>0</v>
      </c>
      <c r="AC380" s="44">
        <f>VLOOKUP($A380,'1v -ostali'!$A$14:AD$517,AC$3,FALSE)</f>
        <v>0</v>
      </c>
      <c r="AD380" s="44">
        <f>VLOOKUP($A380,'1v -ostali'!$A$14:AD$517,AD$3,FALSE)</f>
        <v>0</v>
      </c>
      <c r="AE380" s="44">
        <f>VLOOKUP($A380,'1v -ostali'!$A$14:AD$517,AE$3,FALSE)</f>
        <v>0</v>
      </c>
      <c r="AF380" s="44">
        <f t="shared" si="48"/>
        <v>0</v>
      </c>
      <c r="AG380" s="44">
        <f>VLOOKUP($A380,'1v -ostali'!$A$14:AD$517,AG$3,FALSE)/12</f>
        <v>0</v>
      </c>
      <c r="AH380" s="44">
        <f>VLOOKUP($A380,'1v -ostali'!$A$14:AD$517,AH$3,FALSE)</f>
        <v>0</v>
      </c>
      <c r="AI380" s="44">
        <f t="shared" si="49"/>
        <v>0</v>
      </c>
      <c r="AJ380" s="44">
        <f t="shared" si="50"/>
        <v>0</v>
      </c>
      <c r="AK380" s="44">
        <f>+IFERROR(AI380*(100+'1v -ostali'!$C$6)/100,"")</f>
        <v>0</v>
      </c>
      <c r="AL380" s="44">
        <f>+IFERROR(AJ380*(100+'1v -ostali'!$C$6)/100,"")</f>
        <v>0</v>
      </c>
    </row>
    <row r="381" spans="1:38">
      <c r="A381">
        <f>+IF(MAX(A$5:A380)+1&lt;=A$1,A380+1,0)</f>
        <v>0</v>
      </c>
      <c r="B381" s="249">
        <f t="shared" si="43"/>
        <v>0</v>
      </c>
      <c r="C381">
        <f t="shared" si="44"/>
        <v>0</v>
      </c>
      <c r="D381" s="419">
        <f t="shared" si="45"/>
        <v>0</v>
      </c>
      <c r="E381">
        <f>IF(A381=0,0,+VLOOKUP($A381,'1v -ostali'!$A$14:$R$517,E$3,FALSE))</f>
        <v>0</v>
      </c>
      <c r="G381">
        <f>+VLOOKUP($A381,'1v -ostali'!$A$14:$R$517,G$3,FALSE)</f>
        <v>0</v>
      </c>
      <c r="H381">
        <f>+VLOOKUP($A381,'1v -ostali'!$A$14:$R$517,H$3,FALSE)</f>
        <v>0</v>
      </c>
      <c r="I381">
        <f>+VLOOKUP($A381,'1v -ostali'!$A$14:R$517,I$3,FALSE)</f>
        <v>0</v>
      </c>
      <c r="J381">
        <f>+VLOOKUP($A381,'1v -ostali'!$A$14:R$517,J$3,FALSE)</f>
        <v>0</v>
      </c>
      <c r="K381">
        <f>+VLOOKUP($A381,'1v -ostali'!$A$14:R$517,K$3,FALSE)</f>
        <v>0</v>
      </c>
      <c r="L381" t="str">
        <f>+IF(K381&gt;0,VLOOKUP($A381,'1v -ostali'!$A$14:R$517,L$3,FALSE),"")</f>
        <v/>
      </c>
      <c r="M381" t="str">
        <f>+IF(K381&gt;0,VLOOKUP($A381,'1v -ostali'!$A$14:R$517,M$3,FALSE),"")</f>
        <v/>
      </c>
      <c r="N381">
        <f>+VLOOKUP($A381,'1v -ostali'!$A$14:R$517,K$3,FALSE)</f>
        <v>0</v>
      </c>
      <c r="O381">
        <f>IF(K381&gt;0,"",VLOOKUP($A381,'1v -ostali'!$A$14:R$517,O$3,FALSE))</f>
        <v>0</v>
      </c>
      <c r="P381">
        <f>IF(K381&gt;0,"",VLOOKUP($A381,'1v -ostali'!$A$14:R$517,P$3,FALSE))</f>
        <v>0</v>
      </c>
      <c r="T381" s="44">
        <f>VLOOKUP($A381,'1v -ostali'!$A$14:AD$517,T$3,FALSE)</f>
        <v>0</v>
      </c>
      <c r="U381" s="44">
        <f>VLOOKUP($A381,'1v -ostali'!$A$14:AD$517,U$3,FALSE)</f>
        <v>0</v>
      </c>
      <c r="V381" s="44">
        <f t="shared" si="46"/>
        <v>0</v>
      </c>
      <c r="W381" s="44">
        <f>VLOOKUP($A381,'1v -ostali'!$A$14:AD$517,W$3,FALSE)/12</f>
        <v>0</v>
      </c>
      <c r="X381" s="44">
        <f>VLOOKUP($A381,'1v -ostali'!$A$14:AD$517,X$3,FALSE)</f>
        <v>0</v>
      </c>
      <c r="Y381" s="44">
        <f>VLOOKUP($A381,'1v -ostali'!$A$14:AD$517,Y$3,FALSE)</f>
        <v>0</v>
      </c>
      <c r="Z381" s="44">
        <f>VLOOKUP($A381,'1v -ostali'!$A$14:AD$517,Z$3,FALSE)</f>
        <v>0</v>
      </c>
      <c r="AA381" s="44">
        <f t="shared" si="47"/>
        <v>0</v>
      </c>
      <c r="AB381" s="44">
        <f>VLOOKUP($A381,'1v -ostali'!$A$14:AD$517,AB$3,FALSE)/12</f>
        <v>0</v>
      </c>
      <c r="AC381" s="44">
        <f>VLOOKUP($A381,'1v -ostali'!$A$14:AD$517,AC$3,FALSE)</f>
        <v>0</v>
      </c>
      <c r="AD381" s="44">
        <f>VLOOKUP($A381,'1v -ostali'!$A$14:AD$517,AD$3,FALSE)</f>
        <v>0</v>
      </c>
      <c r="AE381" s="44">
        <f>VLOOKUP($A381,'1v -ostali'!$A$14:AD$517,AE$3,FALSE)</f>
        <v>0</v>
      </c>
      <c r="AF381" s="44">
        <f t="shared" si="48"/>
        <v>0</v>
      </c>
      <c r="AG381" s="44">
        <f>VLOOKUP($A381,'1v -ostali'!$A$14:AD$517,AG$3,FALSE)/12</f>
        <v>0</v>
      </c>
      <c r="AH381" s="44">
        <f>VLOOKUP($A381,'1v -ostali'!$A$14:AD$517,AH$3,FALSE)</f>
        <v>0</v>
      </c>
      <c r="AI381" s="44">
        <f t="shared" si="49"/>
        <v>0</v>
      </c>
      <c r="AJ381" s="44">
        <f t="shared" si="50"/>
        <v>0</v>
      </c>
      <c r="AK381" s="44">
        <f>+IFERROR(AI381*(100+'1v -ostali'!$C$6)/100,"")</f>
        <v>0</v>
      </c>
      <c r="AL381" s="44">
        <f>+IFERROR(AJ381*(100+'1v -ostali'!$C$6)/100,"")</f>
        <v>0</v>
      </c>
    </row>
    <row r="382" spans="1:38">
      <c r="A382">
        <f>+IF(MAX(A$5:A381)+1&lt;=A$1,A381+1,0)</f>
        <v>0</v>
      </c>
      <c r="B382" s="249">
        <f t="shared" si="43"/>
        <v>0</v>
      </c>
      <c r="C382">
        <f t="shared" si="44"/>
        <v>0</v>
      </c>
      <c r="D382" s="419">
        <f t="shared" si="45"/>
        <v>0</v>
      </c>
      <c r="E382">
        <f>IF(A382=0,0,+VLOOKUP($A382,'1v -ostali'!$A$14:$R$517,E$3,FALSE))</f>
        <v>0</v>
      </c>
      <c r="G382">
        <f>+VLOOKUP($A382,'1v -ostali'!$A$14:$R$517,G$3,FALSE)</f>
        <v>0</v>
      </c>
      <c r="H382">
        <f>+VLOOKUP($A382,'1v -ostali'!$A$14:$R$517,H$3,FALSE)</f>
        <v>0</v>
      </c>
      <c r="I382">
        <f>+VLOOKUP($A382,'1v -ostali'!$A$14:R$517,I$3,FALSE)</f>
        <v>0</v>
      </c>
      <c r="J382">
        <f>+VLOOKUP($A382,'1v -ostali'!$A$14:R$517,J$3,FALSE)</f>
        <v>0</v>
      </c>
      <c r="K382">
        <f>+VLOOKUP($A382,'1v -ostali'!$A$14:R$517,K$3,FALSE)</f>
        <v>0</v>
      </c>
      <c r="L382" t="str">
        <f>+IF(K382&gt;0,VLOOKUP($A382,'1v -ostali'!$A$14:R$517,L$3,FALSE),"")</f>
        <v/>
      </c>
      <c r="M382" t="str">
        <f>+IF(K382&gt;0,VLOOKUP($A382,'1v -ostali'!$A$14:R$517,M$3,FALSE),"")</f>
        <v/>
      </c>
      <c r="N382">
        <f>+VLOOKUP($A382,'1v -ostali'!$A$14:R$517,K$3,FALSE)</f>
        <v>0</v>
      </c>
      <c r="O382">
        <f>IF(K382&gt;0,"",VLOOKUP($A382,'1v -ostali'!$A$14:R$517,O$3,FALSE))</f>
        <v>0</v>
      </c>
      <c r="P382">
        <f>IF(K382&gt;0,"",VLOOKUP($A382,'1v -ostali'!$A$14:R$517,P$3,FALSE))</f>
        <v>0</v>
      </c>
      <c r="T382" s="44">
        <f>VLOOKUP($A382,'1v -ostali'!$A$14:AD$517,T$3,FALSE)</f>
        <v>0</v>
      </c>
      <c r="U382" s="44">
        <f>VLOOKUP($A382,'1v -ostali'!$A$14:AD$517,U$3,FALSE)</f>
        <v>0</v>
      </c>
      <c r="V382" s="44">
        <f t="shared" si="46"/>
        <v>0</v>
      </c>
      <c r="W382" s="44">
        <f>VLOOKUP($A382,'1v -ostali'!$A$14:AD$517,W$3,FALSE)/12</f>
        <v>0</v>
      </c>
      <c r="X382" s="44">
        <f>VLOOKUP($A382,'1v -ostali'!$A$14:AD$517,X$3,FALSE)</f>
        <v>0</v>
      </c>
      <c r="Y382" s="44">
        <f>VLOOKUP($A382,'1v -ostali'!$A$14:AD$517,Y$3,FALSE)</f>
        <v>0</v>
      </c>
      <c r="Z382" s="44">
        <f>VLOOKUP($A382,'1v -ostali'!$A$14:AD$517,Z$3,FALSE)</f>
        <v>0</v>
      </c>
      <c r="AA382" s="44">
        <f t="shared" si="47"/>
        <v>0</v>
      </c>
      <c r="AB382" s="44">
        <f>VLOOKUP($A382,'1v -ostali'!$A$14:AD$517,AB$3,FALSE)/12</f>
        <v>0</v>
      </c>
      <c r="AC382" s="44">
        <f>VLOOKUP($A382,'1v -ostali'!$A$14:AD$517,AC$3,FALSE)</f>
        <v>0</v>
      </c>
      <c r="AD382" s="44">
        <f>VLOOKUP($A382,'1v -ostali'!$A$14:AD$517,AD$3,FALSE)</f>
        <v>0</v>
      </c>
      <c r="AE382" s="44">
        <f>VLOOKUP($A382,'1v -ostali'!$A$14:AD$517,AE$3,FALSE)</f>
        <v>0</v>
      </c>
      <c r="AF382" s="44">
        <f t="shared" si="48"/>
        <v>0</v>
      </c>
      <c r="AG382" s="44">
        <f>VLOOKUP($A382,'1v -ostali'!$A$14:AD$517,AG$3,FALSE)/12</f>
        <v>0</v>
      </c>
      <c r="AH382" s="44">
        <f>VLOOKUP($A382,'1v -ostali'!$A$14:AD$517,AH$3,FALSE)</f>
        <v>0</v>
      </c>
      <c r="AI382" s="44">
        <f t="shared" si="49"/>
        <v>0</v>
      </c>
      <c r="AJ382" s="44">
        <f t="shared" si="50"/>
        <v>0</v>
      </c>
      <c r="AK382" s="44">
        <f>+IFERROR(AI382*(100+'1v -ostali'!$C$6)/100,"")</f>
        <v>0</v>
      </c>
      <c r="AL382" s="44">
        <f>+IFERROR(AJ382*(100+'1v -ostali'!$C$6)/100,"")</f>
        <v>0</v>
      </c>
    </row>
    <row r="383" spans="1:38">
      <c r="A383">
        <f>+IF(MAX(A$5:A382)+1&lt;=A$1,A382+1,0)</f>
        <v>0</v>
      </c>
      <c r="B383" s="249">
        <f t="shared" si="43"/>
        <v>0</v>
      </c>
      <c r="C383">
        <f t="shared" si="44"/>
        <v>0</v>
      </c>
      <c r="D383" s="419">
        <f t="shared" si="45"/>
        <v>0</v>
      </c>
      <c r="E383">
        <f>IF(A383=0,0,+VLOOKUP($A383,'1v -ostali'!$A$14:$R$517,E$3,FALSE))</f>
        <v>0</v>
      </c>
      <c r="G383">
        <f>+VLOOKUP($A383,'1v -ostali'!$A$14:$R$517,G$3,FALSE)</f>
        <v>0</v>
      </c>
      <c r="H383">
        <f>+VLOOKUP($A383,'1v -ostali'!$A$14:$R$517,H$3,FALSE)</f>
        <v>0</v>
      </c>
      <c r="I383">
        <f>+VLOOKUP($A383,'1v -ostali'!$A$14:R$517,I$3,FALSE)</f>
        <v>0</v>
      </c>
      <c r="J383">
        <f>+VLOOKUP($A383,'1v -ostali'!$A$14:R$517,J$3,FALSE)</f>
        <v>0</v>
      </c>
      <c r="K383">
        <f>+VLOOKUP($A383,'1v -ostali'!$A$14:R$517,K$3,FALSE)</f>
        <v>0</v>
      </c>
      <c r="L383" t="str">
        <f>+IF(K383&gt;0,VLOOKUP($A383,'1v -ostali'!$A$14:R$517,L$3,FALSE),"")</f>
        <v/>
      </c>
      <c r="M383" t="str">
        <f>+IF(K383&gt;0,VLOOKUP($A383,'1v -ostali'!$A$14:R$517,M$3,FALSE),"")</f>
        <v/>
      </c>
      <c r="N383">
        <f>+VLOOKUP($A383,'1v -ostali'!$A$14:R$517,K$3,FALSE)</f>
        <v>0</v>
      </c>
      <c r="O383">
        <f>IF(K383&gt;0,"",VLOOKUP($A383,'1v -ostali'!$A$14:R$517,O$3,FALSE))</f>
        <v>0</v>
      </c>
      <c r="P383">
        <f>IF(K383&gt;0,"",VLOOKUP($A383,'1v -ostali'!$A$14:R$517,P$3,FALSE))</f>
        <v>0</v>
      </c>
      <c r="T383" s="44">
        <f>VLOOKUP($A383,'1v -ostali'!$A$14:AD$517,T$3,FALSE)</f>
        <v>0</v>
      </c>
      <c r="U383" s="44">
        <f>VLOOKUP($A383,'1v -ostali'!$A$14:AD$517,U$3,FALSE)</f>
        <v>0</v>
      </c>
      <c r="V383" s="44">
        <f t="shared" si="46"/>
        <v>0</v>
      </c>
      <c r="W383" s="44">
        <f>VLOOKUP($A383,'1v -ostali'!$A$14:AD$517,W$3,FALSE)/12</f>
        <v>0</v>
      </c>
      <c r="X383" s="44">
        <f>VLOOKUP($A383,'1v -ostali'!$A$14:AD$517,X$3,FALSE)</f>
        <v>0</v>
      </c>
      <c r="Y383" s="44">
        <f>VLOOKUP($A383,'1v -ostali'!$A$14:AD$517,Y$3,FALSE)</f>
        <v>0</v>
      </c>
      <c r="Z383" s="44">
        <f>VLOOKUP($A383,'1v -ostali'!$A$14:AD$517,Z$3,FALSE)</f>
        <v>0</v>
      </c>
      <c r="AA383" s="44">
        <f t="shared" si="47"/>
        <v>0</v>
      </c>
      <c r="AB383" s="44">
        <f>VLOOKUP($A383,'1v -ostali'!$A$14:AD$517,AB$3,FALSE)/12</f>
        <v>0</v>
      </c>
      <c r="AC383" s="44">
        <f>VLOOKUP($A383,'1v -ostali'!$A$14:AD$517,AC$3,FALSE)</f>
        <v>0</v>
      </c>
      <c r="AD383" s="44">
        <f>VLOOKUP($A383,'1v -ostali'!$A$14:AD$517,AD$3,FALSE)</f>
        <v>0</v>
      </c>
      <c r="AE383" s="44">
        <f>VLOOKUP($A383,'1v -ostali'!$A$14:AD$517,AE$3,FALSE)</f>
        <v>0</v>
      </c>
      <c r="AF383" s="44">
        <f t="shared" si="48"/>
        <v>0</v>
      </c>
      <c r="AG383" s="44">
        <f>VLOOKUP($A383,'1v -ostali'!$A$14:AD$517,AG$3,FALSE)/12</f>
        <v>0</v>
      </c>
      <c r="AH383" s="44">
        <f>VLOOKUP($A383,'1v -ostali'!$A$14:AD$517,AH$3,FALSE)</f>
        <v>0</v>
      </c>
      <c r="AI383" s="44">
        <f t="shared" si="49"/>
        <v>0</v>
      </c>
      <c r="AJ383" s="44">
        <f t="shared" si="50"/>
        <v>0</v>
      </c>
      <c r="AK383" s="44">
        <f>+IFERROR(AI383*(100+'1v -ostali'!$C$6)/100,"")</f>
        <v>0</v>
      </c>
      <c r="AL383" s="44">
        <f>+IFERROR(AJ383*(100+'1v -ostali'!$C$6)/100,"")</f>
        <v>0</v>
      </c>
    </row>
    <row r="384" spans="1:38">
      <c r="A384">
        <f>+IF(MAX(A$5:A383)+1&lt;=A$1,A383+1,0)</f>
        <v>0</v>
      </c>
      <c r="B384" s="249">
        <f t="shared" si="43"/>
        <v>0</v>
      </c>
      <c r="C384">
        <f t="shared" si="44"/>
        <v>0</v>
      </c>
      <c r="D384" s="419">
        <f t="shared" si="45"/>
        <v>0</v>
      </c>
      <c r="E384">
        <f>IF(A384=0,0,+VLOOKUP($A384,'1v -ostali'!$A$14:$R$517,E$3,FALSE))</f>
        <v>0</v>
      </c>
      <c r="G384">
        <f>+VLOOKUP($A384,'1v -ostali'!$A$14:$R$517,G$3,FALSE)</f>
        <v>0</v>
      </c>
      <c r="H384">
        <f>+VLOOKUP($A384,'1v -ostali'!$A$14:$R$517,H$3,FALSE)</f>
        <v>0</v>
      </c>
      <c r="I384">
        <f>+VLOOKUP($A384,'1v -ostali'!$A$14:R$517,I$3,FALSE)</f>
        <v>0</v>
      </c>
      <c r="J384">
        <f>+VLOOKUP($A384,'1v -ostali'!$A$14:R$517,J$3,FALSE)</f>
        <v>0</v>
      </c>
      <c r="K384">
        <f>+VLOOKUP($A384,'1v -ostali'!$A$14:R$517,K$3,FALSE)</f>
        <v>0</v>
      </c>
      <c r="L384" t="str">
        <f>+IF(K384&gt;0,VLOOKUP($A384,'1v -ostali'!$A$14:R$517,L$3,FALSE),"")</f>
        <v/>
      </c>
      <c r="M384" t="str">
        <f>+IF(K384&gt;0,VLOOKUP($A384,'1v -ostali'!$A$14:R$517,M$3,FALSE),"")</f>
        <v/>
      </c>
      <c r="N384">
        <f>+VLOOKUP($A384,'1v -ostali'!$A$14:R$517,K$3,FALSE)</f>
        <v>0</v>
      </c>
      <c r="O384">
        <f>IF(K384&gt;0,"",VLOOKUP($A384,'1v -ostali'!$A$14:R$517,O$3,FALSE))</f>
        <v>0</v>
      </c>
      <c r="P384">
        <f>IF(K384&gt;0,"",VLOOKUP($A384,'1v -ostali'!$A$14:R$517,P$3,FALSE))</f>
        <v>0</v>
      </c>
      <c r="T384" s="44">
        <f>VLOOKUP($A384,'1v -ostali'!$A$14:AD$517,T$3,FALSE)</f>
        <v>0</v>
      </c>
      <c r="U384" s="44">
        <f>VLOOKUP($A384,'1v -ostali'!$A$14:AD$517,U$3,FALSE)</f>
        <v>0</v>
      </c>
      <c r="V384" s="44">
        <f t="shared" si="46"/>
        <v>0</v>
      </c>
      <c r="W384" s="44">
        <f>VLOOKUP($A384,'1v -ostali'!$A$14:AD$517,W$3,FALSE)/12</f>
        <v>0</v>
      </c>
      <c r="X384" s="44">
        <f>VLOOKUP($A384,'1v -ostali'!$A$14:AD$517,X$3,FALSE)</f>
        <v>0</v>
      </c>
      <c r="Y384" s="44">
        <f>VLOOKUP($A384,'1v -ostali'!$A$14:AD$517,Y$3,FALSE)</f>
        <v>0</v>
      </c>
      <c r="Z384" s="44">
        <f>VLOOKUP($A384,'1v -ostali'!$A$14:AD$517,Z$3,FALSE)</f>
        <v>0</v>
      </c>
      <c r="AA384" s="44">
        <f t="shared" si="47"/>
        <v>0</v>
      </c>
      <c r="AB384" s="44">
        <f>VLOOKUP($A384,'1v -ostali'!$A$14:AD$517,AB$3,FALSE)/12</f>
        <v>0</v>
      </c>
      <c r="AC384" s="44">
        <f>VLOOKUP($A384,'1v -ostali'!$A$14:AD$517,AC$3,FALSE)</f>
        <v>0</v>
      </c>
      <c r="AD384" s="44">
        <f>VLOOKUP($A384,'1v -ostali'!$A$14:AD$517,AD$3,FALSE)</f>
        <v>0</v>
      </c>
      <c r="AE384" s="44">
        <f>VLOOKUP($A384,'1v -ostali'!$A$14:AD$517,AE$3,FALSE)</f>
        <v>0</v>
      </c>
      <c r="AF384" s="44">
        <f t="shared" si="48"/>
        <v>0</v>
      </c>
      <c r="AG384" s="44">
        <f>VLOOKUP($A384,'1v -ostali'!$A$14:AD$517,AG$3,FALSE)/12</f>
        <v>0</v>
      </c>
      <c r="AH384" s="44">
        <f>VLOOKUP($A384,'1v -ostali'!$A$14:AD$517,AH$3,FALSE)</f>
        <v>0</v>
      </c>
      <c r="AI384" s="44">
        <f t="shared" si="49"/>
        <v>0</v>
      </c>
      <c r="AJ384" s="44">
        <f t="shared" si="50"/>
        <v>0</v>
      </c>
      <c r="AK384" s="44">
        <f>+IFERROR(AI384*(100+'1v -ostali'!$C$6)/100,"")</f>
        <v>0</v>
      </c>
      <c r="AL384" s="44">
        <f>+IFERROR(AJ384*(100+'1v -ostali'!$C$6)/100,"")</f>
        <v>0</v>
      </c>
    </row>
    <row r="385" spans="1:38">
      <c r="A385">
        <f>+IF(MAX(A$5:A384)+1&lt;=A$1,A384+1,0)</f>
        <v>0</v>
      </c>
      <c r="B385" s="249">
        <f t="shared" si="43"/>
        <v>0</v>
      </c>
      <c r="C385">
        <f t="shared" si="44"/>
        <v>0</v>
      </c>
      <c r="D385" s="419">
        <f t="shared" si="45"/>
        <v>0</v>
      </c>
      <c r="E385">
        <f>IF(A385=0,0,+VLOOKUP($A385,'1v -ostali'!$A$14:$R$517,E$3,FALSE))</f>
        <v>0</v>
      </c>
      <c r="G385">
        <f>+VLOOKUP($A385,'1v -ostali'!$A$14:$R$517,G$3,FALSE)</f>
        <v>0</v>
      </c>
      <c r="H385">
        <f>+VLOOKUP($A385,'1v -ostali'!$A$14:$R$517,H$3,FALSE)</f>
        <v>0</v>
      </c>
      <c r="I385">
        <f>+VLOOKUP($A385,'1v -ostali'!$A$14:R$517,I$3,FALSE)</f>
        <v>0</v>
      </c>
      <c r="J385">
        <f>+VLOOKUP($A385,'1v -ostali'!$A$14:R$517,J$3,FALSE)</f>
        <v>0</v>
      </c>
      <c r="K385">
        <f>+VLOOKUP($A385,'1v -ostali'!$A$14:R$517,K$3,FALSE)</f>
        <v>0</v>
      </c>
      <c r="L385" t="str">
        <f>+IF(K385&gt;0,VLOOKUP($A385,'1v -ostali'!$A$14:R$517,L$3,FALSE),"")</f>
        <v/>
      </c>
      <c r="M385" t="str">
        <f>+IF(K385&gt;0,VLOOKUP($A385,'1v -ostali'!$A$14:R$517,M$3,FALSE),"")</f>
        <v/>
      </c>
      <c r="N385">
        <f>+VLOOKUP($A385,'1v -ostali'!$A$14:R$517,K$3,FALSE)</f>
        <v>0</v>
      </c>
      <c r="O385">
        <f>IF(K385&gt;0,"",VLOOKUP($A385,'1v -ostali'!$A$14:R$517,O$3,FALSE))</f>
        <v>0</v>
      </c>
      <c r="P385">
        <f>IF(K385&gt;0,"",VLOOKUP($A385,'1v -ostali'!$A$14:R$517,P$3,FALSE))</f>
        <v>0</v>
      </c>
      <c r="T385" s="44">
        <f>VLOOKUP($A385,'1v -ostali'!$A$14:AD$517,T$3,FALSE)</f>
        <v>0</v>
      </c>
      <c r="U385" s="44">
        <f>VLOOKUP($A385,'1v -ostali'!$A$14:AD$517,U$3,FALSE)</f>
        <v>0</v>
      </c>
      <c r="V385" s="44">
        <f t="shared" si="46"/>
        <v>0</v>
      </c>
      <c r="W385" s="44">
        <f>VLOOKUP($A385,'1v -ostali'!$A$14:AD$517,W$3,FALSE)/12</f>
        <v>0</v>
      </c>
      <c r="X385" s="44">
        <f>VLOOKUP($A385,'1v -ostali'!$A$14:AD$517,X$3,FALSE)</f>
        <v>0</v>
      </c>
      <c r="Y385" s="44">
        <f>VLOOKUP($A385,'1v -ostali'!$A$14:AD$517,Y$3,FALSE)</f>
        <v>0</v>
      </c>
      <c r="Z385" s="44">
        <f>VLOOKUP($A385,'1v -ostali'!$A$14:AD$517,Z$3,FALSE)</f>
        <v>0</v>
      </c>
      <c r="AA385" s="44">
        <f t="shared" si="47"/>
        <v>0</v>
      </c>
      <c r="AB385" s="44">
        <f>VLOOKUP($A385,'1v -ostali'!$A$14:AD$517,AB$3,FALSE)/12</f>
        <v>0</v>
      </c>
      <c r="AC385" s="44">
        <f>VLOOKUP($A385,'1v -ostali'!$A$14:AD$517,AC$3,FALSE)</f>
        <v>0</v>
      </c>
      <c r="AD385" s="44">
        <f>VLOOKUP($A385,'1v -ostali'!$A$14:AD$517,AD$3,FALSE)</f>
        <v>0</v>
      </c>
      <c r="AE385" s="44">
        <f>VLOOKUP($A385,'1v -ostali'!$A$14:AD$517,AE$3,FALSE)</f>
        <v>0</v>
      </c>
      <c r="AF385" s="44">
        <f t="shared" si="48"/>
        <v>0</v>
      </c>
      <c r="AG385" s="44">
        <f>VLOOKUP($A385,'1v -ostali'!$A$14:AD$517,AG$3,FALSE)/12</f>
        <v>0</v>
      </c>
      <c r="AH385" s="44">
        <f>VLOOKUP($A385,'1v -ostali'!$A$14:AD$517,AH$3,FALSE)</f>
        <v>0</v>
      </c>
      <c r="AI385" s="44">
        <f t="shared" si="49"/>
        <v>0</v>
      </c>
      <c r="AJ385" s="44">
        <f t="shared" si="50"/>
        <v>0</v>
      </c>
      <c r="AK385" s="44">
        <f>+IFERROR(AI385*(100+'1v -ostali'!$C$6)/100,"")</f>
        <v>0</v>
      </c>
      <c r="AL385" s="44">
        <f>+IFERROR(AJ385*(100+'1v -ostali'!$C$6)/100,"")</f>
        <v>0</v>
      </c>
    </row>
    <row r="386" spans="1:38">
      <c r="A386">
        <f>+IF(MAX(A$5:A385)+1&lt;=A$1,A385+1,0)</f>
        <v>0</v>
      </c>
      <c r="B386" s="249">
        <f t="shared" si="43"/>
        <v>0</v>
      </c>
      <c r="C386">
        <f t="shared" si="44"/>
        <v>0</v>
      </c>
      <c r="D386" s="419">
        <f t="shared" si="45"/>
        <v>0</v>
      </c>
      <c r="E386">
        <f>IF(A386=0,0,+VLOOKUP($A386,'1v -ostali'!$A$14:$R$517,E$3,FALSE))</f>
        <v>0</v>
      </c>
      <c r="G386">
        <f>+VLOOKUP($A386,'1v -ostali'!$A$14:$R$517,G$3,FALSE)</f>
        <v>0</v>
      </c>
      <c r="H386">
        <f>+VLOOKUP($A386,'1v -ostali'!$A$14:$R$517,H$3,FALSE)</f>
        <v>0</v>
      </c>
      <c r="I386">
        <f>+VLOOKUP($A386,'1v -ostali'!$A$14:R$517,I$3,FALSE)</f>
        <v>0</v>
      </c>
      <c r="J386">
        <f>+VLOOKUP($A386,'1v -ostali'!$A$14:R$517,J$3,FALSE)</f>
        <v>0</v>
      </c>
      <c r="K386">
        <f>+VLOOKUP($A386,'1v -ostali'!$A$14:R$517,K$3,FALSE)</f>
        <v>0</v>
      </c>
      <c r="L386" t="str">
        <f>+IF(K386&gt;0,VLOOKUP($A386,'1v -ostali'!$A$14:R$517,L$3,FALSE),"")</f>
        <v/>
      </c>
      <c r="M386" t="str">
        <f>+IF(K386&gt;0,VLOOKUP($A386,'1v -ostali'!$A$14:R$517,M$3,FALSE),"")</f>
        <v/>
      </c>
      <c r="N386">
        <f>+VLOOKUP($A386,'1v -ostali'!$A$14:R$517,K$3,FALSE)</f>
        <v>0</v>
      </c>
      <c r="O386">
        <f>IF(K386&gt;0,"",VLOOKUP($A386,'1v -ostali'!$A$14:R$517,O$3,FALSE))</f>
        <v>0</v>
      </c>
      <c r="P386">
        <f>IF(K386&gt;0,"",VLOOKUP($A386,'1v -ostali'!$A$14:R$517,P$3,FALSE))</f>
        <v>0</v>
      </c>
      <c r="T386" s="44">
        <f>VLOOKUP($A386,'1v -ostali'!$A$14:AD$517,T$3,FALSE)</f>
        <v>0</v>
      </c>
      <c r="U386" s="44">
        <f>VLOOKUP($A386,'1v -ostali'!$A$14:AD$517,U$3,FALSE)</f>
        <v>0</v>
      </c>
      <c r="V386" s="44">
        <f t="shared" si="46"/>
        <v>0</v>
      </c>
      <c r="W386" s="44">
        <f>VLOOKUP($A386,'1v -ostali'!$A$14:AD$517,W$3,FALSE)/12</f>
        <v>0</v>
      </c>
      <c r="X386" s="44">
        <f>VLOOKUP($A386,'1v -ostali'!$A$14:AD$517,X$3,FALSE)</f>
        <v>0</v>
      </c>
      <c r="Y386" s="44">
        <f>VLOOKUP($A386,'1v -ostali'!$A$14:AD$517,Y$3,FALSE)</f>
        <v>0</v>
      </c>
      <c r="Z386" s="44">
        <f>VLOOKUP($A386,'1v -ostali'!$A$14:AD$517,Z$3,FALSE)</f>
        <v>0</v>
      </c>
      <c r="AA386" s="44">
        <f t="shared" si="47"/>
        <v>0</v>
      </c>
      <c r="AB386" s="44">
        <f>VLOOKUP($A386,'1v -ostali'!$A$14:AD$517,AB$3,FALSE)/12</f>
        <v>0</v>
      </c>
      <c r="AC386" s="44">
        <f>VLOOKUP($A386,'1v -ostali'!$A$14:AD$517,AC$3,FALSE)</f>
        <v>0</v>
      </c>
      <c r="AD386" s="44">
        <f>VLOOKUP($A386,'1v -ostali'!$A$14:AD$517,AD$3,FALSE)</f>
        <v>0</v>
      </c>
      <c r="AE386" s="44">
        <f>VLOOKUP($A386,'1v -ostali'!$A$14:AD$517,AE$3,FALSE)</f>
        <v>0</v>
      </c>
      <c r="AF386" s="44">
        <f t="shared" si="48"/>
        <v>0</v>
      </c>
      <c r="AG386" s="44">
        <f>VLOOKUP($A386,'1v -ostali'!$A$14:AD$517,AG$3,FALSE)/12</f>
        <v>0</v>
      </c>
      <c r="AH386" s="44">
        <f>VLOOKUP($A386,'1v -ostali'!$A$14:AD$517,AH$3,FALSE)</f>
        <v>0</v>
      </c>
      <c r="AI386" s="44">
        <f t="shared" si="49"/>
        <v>0</v>
      </c>
      <c r="AJ386" s="44">
        <f t="shared" si="50"/>
        <v>0</v>
      </c>
      <c r="AK386" s="44">
        <f>+IFERROR(AI386*(100+'1v -ostali'!$C$6)/100,"")</f>
        <v>0</v>
      </c>
      <c r="AL386" s="44">
        <f>+IFERROR(AJ386*(100+'1v -ostali'!$C$6)/100,"")</f>
        <v>0</v>
      </c>
    </row>
    <row r="387" spans="1:38">
      <c r="A387">
        <f>+IF(MAX(A$5:A386)+1&lt;=A$1,A386+1,0)</f>
        <v>0</v>
      </c>
      <c r="B387" s="249">
        <f t="shared" si="43"/>
        <v>0</v>
      </c>
      <c r="C387">
        <f t="shared" si="44"/>
        <v>0</v>
      </c>
      <c r="D387" s="419">
        <f t="shared" si="45"/>
        <v>0</v>
      </c>
      <c r="E387">
        <f>IF(A387=0,0,+VLOOKUP($A387,'1v -ostali'!$A$14:$R$517,E$3,FALSE))</f>
        <v>0</v>
      </c>
      <c r="G387">
        <f>+VLOOKUP($A387,'1v -ostali'!$A$14:$R$517,G$3,FALSE)</f>
        <v>0</v>
      </c>
      <c r="H387">
        <f>+VLOOKUP($A387,'1v -ostali'!$A$14:$R$517,H$3,FALSE)</f>
        <v>0</v>
      </c>
      <c r="I387">
        <f>+VLOOKUP($A387,'1v -ostali'!$A$14:R$517,I$3,FALSE)</f>
        <v>0</v>
      </c>
      <c r="J387">
        <f>+VLOOKUP($A387,'1v -ostali'!$A$14:R$517,J$3,FALSE)</f>
        <v>0</v>
      </c>
      <c r="K387">
        <f>+VLOOKUP($A387,'1v -ostali'!$A$14:R$517,K$3,FALSE)</f>
        <v>0</v>
      </c>
      <c r="L387" t="str">
        <f>+IF(K387&gt;0,VLOOKUP($A387,'1v -ostali'!$A$14:R$517,L$3,FALSE),"")</f>
        <v/>
      </c>
      <c r="M387" t="str">
        <f>+IF(K387&gt;0,VLOOKUP($A387,'1v -ostali'!$A$14:R$517,M$3,FALSE),"")</f>
        <v/>
      </c>
      <c r="N387">
        <f>+VLOOKUP($A387,'1v -ostali'!$A$14:R$517,K$3,FALSE)</f>
        <v>0</v>
      </c>
      <c r="O387">
        <f>IF(K387&gt;0,"",VLOOKUP($A387,'1v -ostali'!$A$14:R$517,O$3,FALSE))</f>
        <v>0</v>
      </c>
      <c r="P387">
        <f>IF(K387&gt;0,"",VLOOKUP($A387,'1v -ostali'!$A$14:R$517,P$3,FALSE))</f>
        <v>0</v>
      </c>
      <c r="T387" s="44">
        <f>VLOOKUP($A387,'1v -ostali'!$A$14:AD$517,T$3,FALSE)</f>
        <v>0</v>
      </c>
      <c r="U387" s="44">
        <f>VLOOKUP($A387,'1v -ostali'!$A$14:AD$517,U$3,FALSE)</f>
        <v>0</v>
      </c>
      <c r="V387" s="44">
        <f t="shared" si="46"/>
        <v>0</v>
      </c>
      <c r="W387" s="44">
        <f>VLOOKUP($A387,'1v -ostali'!$A$14:AD$517,W$3,FALSE)/12</f>
        <v>0</v>
      </c>
      <c r="X387" s="44">
        <f>VLOOKUP($A387,'1v -ostali'!$A$14:AD$517,X$3,FALSE)</f>
        <v>0</v>
      </c>
      <c r="Y387" s="44">
        <f>VLOOKUP($A387,'1v -ostali'!$A$14:AD$517,Y$3,FALSE)</f>
        <v>0</v>
      </c>
      <c r="Z387" s="44">
        <f>VLOOKUP($A387,'1v -ostali'!$A$14:AD$517,Z$3,FALSE)</f>
        <v>0</v>
      </c>
      <c r="AA387" s="44">
        <f t="shared" si="47"/>
        <v>0</v>
      </c>
      <c r="AB387" s="44">
        <f>VLOOKUP($A387,'1v -ostali'!$A$14:AD$517,AB$3,FALSE)/12</f>
        <v>0</v>
      </c>
      <c r="AC387" s="44">
        <f>VLOOKUP($A387,'1v -ostali'!$A$14:AD$517,AC$3,FALSE)</f>
        <v>0</v>
      </c>
      <c r="AD387" s="44">
        <f>VLOOKUP($A387,'1v -ostali'!$A$14:AD$517,AD$3,FALSE)</f>
        <v>0</v>
      </c>
      <c r="AE387" s="44">
        <f>VLOOKUP($A387,'1v -ostali'!$A$14:AD$517,AE$3,FALSE)</f>
        <v>0</v>
      </c>
      <c r="AF387" s="44">
        <f t="shared" si="48"/>
        <v>0</v>
      </c>
      <c r="AG387" s="44">
        <f>VLOOKUP($A387,'1v -ostali'!$A$14:AD$517,AG$3,FALSE)/12</f>
        <v>0</v>
      </c>
      <c r="AH387" s="44">
        <f>VLOOKUP($A387,'1v -ostali'!$A$14:AD$517,AH$3,FALSE)</f>
        <v>0</v>
      </c>
      <c r="AI387" s="44">
        <f t="shared" si="49"/>
        <v>0</v>
      </c>
      <c r="AJ387" s="44">
        <f t="shared" si="50"/>
        <v>0</v>
      </c>
      <c r="AK387" s="44">
        <f>+IFERROR(AI387*(100+'1v -ostali'!$C$6)/100,"")</f>
        <v>0</v>
      </c>
      <c r="AL387" s="44">
        <f>+IFERROR(AJ387*(100+'1v -ostali'!$C$6)/100,"")</f>
        <v>0</v>
      </c>
    </row>
    <row r="388" spans="1:38">
      <c r="A388">
        <f>+IF(MAX(A$5:A387)+1&lt;=A$1,A387+1,0)</f>
        <v>0</v>
      </c>
      <c r="B388" s="249">
        <f t="shared" si="43"/>
        <v>0</v>
      </c>
      <c r="C388">
        <f t="shared" si="44"/>
        <v>0</v>
      </c>
      <c r="D388" s="419">
        <f t="shared" si="45"/>
        <v>0</v>
      </c>
      <c r="E388">
        <f>IF(A388=0,0,+VLOOKUP($A388,'1v -ostali'!$A$14:$R$517,E$3,FALSE))</f>
        <v>0</v>
      </c>
      <c r="G388">
        <f>+VLOOKUP($A388,'1v -ostali'!$A$14:$R$517,G$3,FALSE)</f>
        <v>0</v>
      </c>
      <c r="H388">
        <f>+VLOOKUP($A388,'1v -ostali'!$A$14:$R$517,H$3,FALSE)</f>
        <v>0</v>
      </c>
      <c r="I388">
        <f>+VLOOKUP($A388,'1v -ostali'!$A$14:R$517,I$3,FALSE)</f>
        <v>0</v>
      </c>
      <c r="J388">
        <f>+VLOOKUP($A388,'1v -ostali'!$A$14:R$517,J$3,FALSE)</f>
        <v>0</v>
      </c>
      <c r="K388">
        <f>+VLOOKUP($A388,'1v -ostali'!$A$14:R$517,K$3,FALSE)</f>
        <v>0</v>
      </c>
      <c r="L388" t="str">
        <f>+IF(K388&gt;0,VLOOKUP($A388,'1v -ostali'!$A$14:R$517,L$3,FALSE),"")</f>
        <v/>
      </c>
      <c r="M388" t="str">
        <f>+IF(K388&gt;0,VLOOKUP($A388,'1v -ostali'!$A$14:R$517,M$3,FALSE),"")</f>
        <v/>
      </c>
      <c r="N388">
        <f>+VLOOKUP($A388,'1v -ostali'!$A$14:R$517,K$3,FALSE)</f>
        <v>0</v>
      </c>
      <c r="O388">
        <f>IF(K388&gt;0,"",VLOOKUP($A388,'1v -ostali'!$A$14:R$517,O$3,FALSE))</f>
        <v>0</v>
      </c>
      <c r="P388">
        <f>IF(K388&gt;0,"",VLOOKUP($A388,'1v -ostali'!$A$14:R$517,P$3,FALSE))</f>
        <v>0</v>
      </c>
      <c r="T388" s="44">
        <f>VLOOKUP($A388,'1v -ostali'!$A$14:AD$517,T$3,FALSE)</f>
        <v>0</v>
      </c>
      <c r="U388" s="44">
        <f>VLOOKUP($A388,'1v -ostali'!$A$14:AD$517,U$3,FALSE)</f>
        <v>0</v>
      </c>
      <c r="V388" s="44">
        <f t="shared" si="46"/>
        <v>0</v>
      </c>
      <c r="W388" s="44">
        <f>VLOOKUP($A388,'1v -ostali'!$A$14:AD$517,W$3,FALSE)/12</f>
        <v>0</v>
      </c>
      <c r="X388" s="44">
        <f>VLOOKUP($A388,'1v -ostali'!$A$14:AD$517,X$3,FALSE)</f>
        <v>0</v>
      </c>
      <c r="Y388" s="44">
        <f>VLOOKUP($A388,'1v -ostali'!$A$14:AD$517,Y$3,FALSE)</f>
        <v>0</v>
      </c>
      <c r="Z388" s="44">
        <f>VLOOKUP($A388,'1v -ostali'!$A$14:AD$517,Z$3,FALSE)</f>
        <v>0</v>
      </c>
      <c r="AA388" s="44">
        <f t="shared" si="47"/>
        <v>0</v>
      </c>
      <c r="AB388" s="44">
        <f>VLOOKUP($A388,'1v -ostali'!$A$14:AD$517,AB$3,FALSE)/12</f>
        <v>0</v>
      </c>
      <c r="AC388" s="44">
        <f>VLOOKUP($A388,'1v -ostali'!$A$14:AD$517,AC$3,FALSE)</f>
        <v>0</v>
      </c>
      <c r="AD388" s="44">
        <f>VLOOKUP($A388,'1v -ostali'!$A$14:AD$517,AD$3,FALSE)</f>
        <v>0</v>
      </c>
      <c r="AE388" s="44">
        <f>VLOOKUP($A388,'1v -ostali'!$A$14:AD$517,AE$3,FALSE)</f>
        <v>0</v>
      </c>
      <c r="AF388" s="44">
        <f t="shared" si="48"/>
        <v>0</v>
      </c>
      <c r="AG388" s="44">
        <f>VLOOKUP($A388,'1v -ostali'!$A$14:AD$517,AG$3,FALSE)/12</f>
        <v>0</v>
      </c>
      <c r="AH388" s="44">
        <f>VLOOKUP($A388,'1v -ostali'!$A$14:AD$517,AH$3,FALSE)</f>
        <v>0</v>
      </c>
      <c r="AI388" s="44">
        <f t="shared" si="49"/>
        <v>0</v>
      </c>
      <c r="AJ388" s="44">
        <f t="shared" si="50"/>
        <v>0</v>
      </c>
      <c r="AK388" s="44">
        <f>+IFERROR(AI388*(100+'1v -ostali'!$C$6)/100,"")</f>
        <v>0</v>
      </c>
      <c r="AL388" s="44">
        <f>+IFERROR(AJ388*(100+'1v -ostali'!$C$6)/100,"")</f>
        <v>0</v>
      </c>
    </row>
    <row r="389" spans="1:38">
      <c r="A389">
        <f>+IF(MAX(A$5:A388)+1&lt;=A$1,A388+1,0)</f>
        <v>0</v>
      </c>
      <c r="B389" s="249">
        <f t="shared" si="43"/>
        <v>0</v>
      </c>
      <c r="C389">
        <f t="shared" si="44"/>
        <v>0</v>
      </c>
      <c r="D389" s="419">
        <f t="shared" si="45"/>
        <v>0</v>
      </c>
      <c r="E389">
        <f>IF(A389=0,0,+VLOOKUP($A389,'1v -ostali'!$A$14:$R$517,E$3,FALSE))</f>
        <v>0</v>
      </c>
      <c r="G389">
        <f>+VLOOKUP($A389,'1v -ostali'!$A$14:$R$517,G$3,FALSE)</f>
        <v>0</v>
      </c>
      <c r="H389">
        <f>+VLOOKUP($A389,'1v -ostali'!$A$14:$R$517,H$3,FALSE)</f>
        <v>0</v>
      </c>
      <c r="I389">
        <f>+VLOOKUP($A389,'1v -ostali'!$A$14:R$517,I$3,FALSE)</f>
        <v>0</v>
      </c>
      <c r="J389">
        <f>+VLOOKUP($A389,'1v -ostali'!$A$14:R$517,J$3,FALSE)</f>
        <v>0</v>
      </c>
      <c r="K389">
        <f>+VLOOKUP($A389,'1v -ostali'!$A$14:R$517,K$3,FALSE)</f>
        <v>0</v>
      </c>
      <c r="L389" t="str">
        <f>+IF(K389&gt;0,VLOOKUP($A389,'1v -ostali'!$A$14:R$517,L$3,FALSE),"")</f>
        <v/>
      </c>
      <c r="M389" t="str">
        <f>+IF(K389&gt;0,VLOOKUP($A389,'1v -ostali'!$A$14:R$517,M$3,FALSE),"")</f>
        <v/>
      </c>
      <c r="N389">
        <f>+VLOOKUP($A389,'1v -ostali'!$A$14:R$517,K$3,FALSE)</f>
        <v>0</v>
      </c>
      <c r="O389">
        <f>IF(K389&gt;0,"",VLOOKUP($A389,'1v -ostali'!$A$14:R$517,O$3,FALSE))</f>
        <v>0</v>
      </c>
      <c r="P389">
        <f>IF(K389&gt;0,"",VLOOKUP($A389,'1v -ostali'!$A$14:R$517,P$3,FALSE))</f>
        <v>0</v>
      </c>
      <c r="T389" s="44">
        <f>VLOOKUP($A389,'1v -ostali'!$A$14:AD$517,T$3,FALSE)</f>
        <v>0</v>
      </c>
      <c r="U389" s="44">
        <f>VLOOKUP($A389,'1v -ostali'!$A$14:AD$517,U$3,FALSE)</f>
        <v>0</v>
      </c>
      <c r="V389" s="44">
        <f t="shared" si="46"/>
        <v>0</v>
      </c>
      <c r="W389" s="44">
        <f>VLOOKUP($A389,'1v -ostali'!$A$14:AD$517,W$3,FALSE)/12</f>
        <v>0</v>
      </c>
      <c r="X389" s="44">
        <f>VLOOKUP($A389,'1v -ostali'!$A$14:AD$517,X$3,FALSE)</f>
        <v>0</v>
      </c>
      <c r="Y389" s="44">
        <f>VLOOKUP($A389,'1v -ostali'!$A$14:AD$517,Y$3,FALSE)</f>
        <v>0</v>
      </c>
      <c r="Z389" s="44">
        <f>VLOOKUP($A389,'1v -ostali'!$A$14:AD$517,Z$3,FALSE)</f>
        <v>0</v>
      </c>
      <c r="AA389" s="44">
        <f t="shared" si="47"/>
        <v>0</v>
      </c>
      <c r="AB389" s="44">
        <f>VLOOKUP($A389,'1v -ostali'!$A$14:AD$517,AB$3,FALSE)/12</f>
        <v>0</v>
      </c>
      <c r="AC389" s="44">
        <f>VLOOKUP($A389,'1v -ostali'!$A$14:AD$517,AC$3,FALSE)</f>
        <v>0</v>
      </c>
      <c r="AD389" s="44">
        <f>VLOOKUP($A389,'1v -ostali'!$A$14:AD$517,AD$3,FALSE)</f>
        <v>0</v>
      </c>
      <c r="AE389" s="44">
        <f>VLOOKUP($A389,'1v -ostali'!$A$14:AD$517,AE$3,FALSE)</f>
        <v>0</v>
      </c>
      <c r="AF389" s="44">
        <f t="shared" si="48"/>
        <v>0</v>
      </c>
      <c r="AG389" s="44">
        <f>VLOOKUP($A389,'1v -ostali'!$A$14:AD$517,AG$3,FALSE)/12</f>
        <v>0</v>
      </c>
      <c r="AH389" s="44">
        <f>VLOOKUP($A389,'1v -ostali'!$A$14:AD$517,AH$3,FALSE)</f>
        <v>0</v>
      </c>
      <c r="AI389" s="44">
        <f t="shared" si="49"/>
        <v>0</v>
      </c>
      <c r="AJ389" s="44">
        <f t="shared" si="50"/>
        <v>0</v>
      </c>
      <c r="AK389" s="44">
        <f>+IFERROR(AI389*(100+'1v -ostali'!$C$6)/100,"")</f>
        <v>0</v>
      </c>
      <c r="AL389" s="44">
        <f>+IFERROR(AJ389*(100+'1v -ostali'!$C$6)/100,"")</f>
        <v>0</v>
      </c>
    </row>
    <row r="390" spans="1:38">
      <c r="A390">
        <f>+IF(MAX(A$5:A389)+1&lt;=A$1,A389+1,0)</f>
        <v>0</v>
      </c>
      <c r="B390" s="249">
        <f t="shared" ref="B390:B422" si="51">+IF(A390&gt;0,B389,0)</f>
        <v>0</v>
      </c>
      <c r="C390">
        <f t="shared" ref="C390:C422" si="52">+IF(B390&gt;0,C389,0)</f>
        <v>0</v>
      </c>
      <c r="D390" s="419">
        <f t="shared" ref="D390:D422" si="53">+IF(C390&gt;0,D389,0)</f>
        <v>0</v>
      </c>
      <c r="E390">
        <f>IF(A390=0,0,+VLOOKUP($A390,'1v -ostali'!$A$14:$R$517,E$3,FALSE))</f>
        <v>0</v>
      </c>
      <c r="G390">
        <f>+VLOOKUP($A390,'1v -ostali'!$A$14:$R$517,G$3,FALSE)</f>
        <v>0</v>
      </c>
      <c r="H390">
        <f>+VLOOKUP($A390,'1v -ostali'!$A$14:$R$517,H$3,FALSE)</f>
        <v>0</v>
      </c>
      <c r="I390">
        <f>+VLOOKUP($A390,'1v -ostali'!$A$14:R$517,I$3,FALSE)</f>
        <v>0</v>
      </c>
      <c r="J390">
        <f>+VLOOKUP($A390,'1v -ostali'!$A$14:R$517,J$3,FALSE)</f>
        <v>0</v>
      </c>
      <c r="K390">
        <f>+VLOOKUP($A390,'1v -ostali'!$A$14:R$517,K$3,FALSE)</f>
        <v>0</v>
      </c>
      <c r="L390" t="str">
        <f>+IF(K390&gt;0,VLOOKUP($A390,'1v -ostali'!$A$14:R$517,L$3,FALSE),"")</f>
        <v/>
      </c>
      <c r="M390" t="str">
        <f>+IF(K390&gt;0,VLOOKUP($A390,'1v -ostali'!$A$14:R$517,M$3,FALSE),"")</f>
        <v/>
      </c>
      <c r="N390">
        <f>+VLOOKUP($A390,'1v -ostali'!$A$14:R$517,K$3,FALSE)</f>
        <v>0</v>
      </c>
      <c r="O390">
        <f>IF(K390&gt;0,"",VLOOKUP($A390,'1v -ostali'!$A$14:R$517,O$3,FALSE))</f>
        <v>0</v>
      </c>
      <c r="P390">
        <f>IF(K390&gt;0,"",VLOOKUP($A390,'1v -ostali'!$A$14:R$517,P$3,FALSE))</f>
        <v>0</v>
      </c>
      <c r="T390" s="44">
        <f>VLOOKUP($A390,'1v -ostali'!$A$14:AD$517,T$3,FALSE)</f>
        <v>0</v>
      </c>
      <c r="U390" s="44">
        <f>VLOOKUP($A390,'1v -ostali'!$A$14:AD$517,U$3,FALSE)</f>
        <v>0</v>
      </c>
      <c r="V390" s="44">
        <f t="shared" ref="V390:V422" si="54">+IFERROR(T390+U390,"")</f>
        <v>0</v>
      </c>
      <c r="W390" s="44">
        <f>VLOOKUP($A390,'1v -ostali'!$A$14:AD$517,W$3,FALSE)/12</f>
        <v>0</v>
      </c>
      <c r="X390" s="44">
        <f>VLOOKUP($A390,'1v -ostali'!$A$14:AD$517,X$3,FALSE)</f>
        <v>0</v>
      </c>
      <c r="Y390" s="44">
        <f>VLOOKUP($A390,'1v -ostali'!$A$14:AD$517,Y$3,FALSE)</f>
        <v>0</v>
      </c>
      <c r="Z390" s="44">
        <f>VLOOKUP($A390,'1v -ostali'!$A$14:AD$517,Z$3,FALSE)</f>
        <v>0</v>
      </c>
      <c r="AA390" s="44">
        <f t="shared" ref="AA390:AA422" si="55">+IFERROR(Y390+Z390,"")</f>
        <v>0</v>
      </c>
      <c r="AB390" s="44">
        <f>VLOOKUP($A390,'1v -ostali'!$A$14:AD$517,AB$3,FALSE)/12</f>
        <v>0</v>
      </c>
      <c r="AC390" s="44">
        <f>VLOOKUP($A390,'1v -ostali'!$A$14:AD$517,AC$3,FALSE)</f>
        <v>0</v>
      </c>
      <c r="AD390" s="44">
        <f>VLOOKUP($A390,'1v -ostali'!$A$14:AD$517,AD$3,FALSE)</f>
        <v>0</v>
      </c>
      <c r="AE390" s="44">
        <f>VLOOKUP($A390,'1v -ostali'!$A$14:AD$517,AE$3,FALSE)</f>
        <v>0</v>
      </c>
      <c r="AF390" s="44">
        <f t="shared" ref="AF390:AF422" si="56">+IFERROR(AD390+AE390,"")</f>
        <v>0</v>
      </c>
      <c r="AG390" s="44">
        <f>VLOOKUP($A390,'1v -ostali'!$A$14:AD$517,AG$3,FALSE)/12</f>
        <v>0</v>
      </c>
      <c r="AH390" s="44">
        <f>VLOOKUP($A390,'1v -ostali'!$A$14:AD$517,AH$3,FALSE)</f>
        <v>0</v>
      </c>
      <c r="AI390" s="44">
        <f t="shared" ref="AI390:AI422" si="57">IFERROR(X390+AC390-AH390,"")</f>
        <v>0</v>
      </c>
      <c r="AJ390" s="44">
        <f t="shared" ref="AJ390:AJ422" si="58">+IFERROR(AI390*$AJ$1,"")</f>
        <v>0</v>
      </c>
      <c r="AK390" s="44">
        <f>+IFERROR(AI390*(100+'1v -ostali'!$C$6)/100,"")</f>
        <v>0</v>
      </c>
      <c r="AL390" s="44">
        <f>+IFERROR(AJ390*(100+'1v -ostali'!$C$6)/100,"")</f>
        <v>0</v>
      </c>
    </row>
    <row r="391" spans="1:38">
      <c r="A391">
        <f>+IF(MAX(A$5:A390)+1&lt;=A$1,A390+1,0)</f>
        <v>0</v>
      </c>
      <c r="B391" s="249">
        <f t="shared" si="51"/>
        <v>0</v>
      </c>
      <c r="C391">
        <f t="shared" si="52"/>
        <v>0</v>
      </c>
      <c r="D391" s="419">
        <f t="shared" si="53"/>
        <v>0</v>
      </c>
      <c r="E391">
        <f>IF(A391=0,0,+VLOOKUP($A391,'1v -ostali'!$A$14:$R$517,E$3,FALSE))</f>
        <v>0</v>
      </c>
      <c r="G391">
        <f>+VLOOKUP($A391,'1v -ostali'!$A$14:$R$517,G$3,FALSE)</f>
        <v>0</v>
      </c>
      <c r="H391">
        <f>+VLOOKUP($A391,'1v -ostali'!$A$14:$R$517,H$3,FALSE)</f>
        <v>0</v>
      </c>
      <c r="I391">
        <f>+VLOOKUP($A391,'1v -ostali'!$A$14:R$517,I$3,FALSE)</f>
        <v>0</v>
      </c>
      <c r="J391">
        <f>+VLOOKUP($A391,'1v -ostali'!$A$14:R$517,J$3,FALSE)</f>
        <v>0</v>
      </c>
      <c r="K391">
        <f>+VLOOKUP($A391,'1v -ostali'!$A$14:R$517,K$3,FALSE)</f>
        <v>0</v>
      </c>
      <c r="L391" t="str">
        <f>+IF(K391&gt;0,VLOOKUP($A391,'1v -ostali'!$A$14:R$517,L$3,FALSE),"")</f>
        <v/>
      </c>
      <c r="M391" t="str">
        <f>+IF(K391&gt;0,VLOOKUP($A391,'1v -ostali'!$A$14:R$517,M$3,FALSE),"")</f>
        <v/>
      </c>
      <c r="N391">
        <f>+VLOOKUP($A391,'1v -ostali'!$A$14:R$517,K$3,FALSE)</f>
        <v>0</v>
      </c>
      <c r="O391">
        <f>IF(K391&gt;0,"",VLOOKUP($A391,'1v -ostali'!$A$14:R$517,O$3,FALSE))</f>
        <v>0</v>
      </c>
      <c r="P391">
        <f>IF(K391&gt;0,"",VLOOKUP($A391,'1v -ostali'!$A$14:R$517,P$3,FALSE))</f>
        <v>0</v>
      </c>
      <c r="T391" s="44">
        <f>VLOOKUP($A391,'1v -ostali'!$A$14:AD$517,T$3,FALSE)</f>
        <v>0</v>
      </c>
      <c r="U391" s="44">
        <f>VLOOKUP($A391,'1v -ostali'!$A$14:AD$517,U$3,FALSE)</f>
        <v>0</v>
      </c>
      <c r="V391" s="44">
        <f t="shared" si="54"/>
        <v>0</v>
      </c>
      <c r="W391" s="44">
        <f>VLOOKUP($A391,'1v -ostali'!$A$14:AD$517,W$3,FALSE)/12</f>
        <v>0</v>
      </c>
      <c r="X391" s="44">
        <f>VLOOKUP($A391,'1v -ostali'!$A$14:AD$517,X$3,FALSE)</f>
        <v>0</v>
      </c>
      <c r="Y391" s="44">
        <f>VLOOKUP($A391,'1v -ostali'!$A$14:AD$517,Y$3,FALSE)</f>
        <v>0</v>
      </c>
      <c r="Z391" s="44">
        <f>VLOOKUP($A391,'1v -ostali'!$A$14:AD$517,Z$3,FALSE)</f>
        <v>0</v>
      </c>
      <c r="AA391" s="44">
        <f t="shared" si="55"/>
        <v>0</v>
      </c>
      <c r="AB391" s="44">
        <f>VLOOKUP($A391,'1v -ostali'!$A$14:AD$517,AB$3,FALSE)/12</f>
        <v>0</v>
      </c>
      <c r="AC391" s="44">
        <f>VLOOKUP($A391,'1v -ostali'!$A$14:AD$517,AC$3,FALSE)</f>
        <v>0</v>
      </c>
      <c r="AD391" s="44">
        <f>VLOOKUP($A391,'1v -ostali'!$A$14:AD$517,AD$3,FALSE)</f>
        <v>0</v>
      </c>
      <c r="AE391" s="44">
        <f>VLOOKUP($A391,'1v -ostali'!$A$14:AD$517,AE$3,FALSE)</f>
        <v>0</v>
      </c>
      <c r="AF391" s="44">
        <f t="shared" si="56"/>
        <v>0</v>
      </c>
      <c r="AG391" s="44">
        <f>VLOOKUP($A391,'1v -ostali'!$A$14:AD$517,AG$3,FALSE)/12</f>
        <v>0</v>
      </c>
      <c r="AH391" s="44">
        <f>VLOOKUP($A391,'1v -ostali'!$A$14:AD$517,AH$3,FALSE)</f>
        <v>0</v>
      </c>
      <c r="AI391" s="44">
        <f t="shared" si="57"/>
        <v>0</v>
      </c>
      <c r="AJ391" s="44">
        <f t="shared" si="58"/>
        <v>0</v>
      </c>
      <c r="AK391" s="44">
        <f>+IFERROR(AI391*(100+'1v -ostali'!$C$6)/100,"")</f>
        <v>0</v>
      </c>
      <c r="AL391" s="44">
        <f>+IFERROR(AJ391*(100+'1v -ostali'!$C$6)/100,"")</f>
        <v>0</v>
      </c>
    </row>
    <row r="392" spans="1:38">
      <c r="A392">
        <f>+IF(MAX(A$5:A391)+1&lt;=A$1,A391+1,0)</f>
        <v>0</v>
      </c>
      <c r="B392" s="249">
        <f t="shared" si="51"/>
        <v>0</v>
      </c>
      <c r="C392">
        <f t="shared" si="52"/>
        <v>0</v>
      </c>
      <c r="D392" s="419">
        <f t="shared" si="53"/>
        <v>0</v>
      </c>
      <c r="E392">
        <f>IF(A392=0,0,+VLOOKUP($A392,'1v -ostali'!$A$14:$R$517,E$3,FALSE))</f>
        <v>0</v>
      </c>
      <c r="G392">
        <f>+VLOOKUP($A392,'1v -ostali'!$A$14:$R$517,G$3,FALSE)</f>
        <v>0</v>
      </c>
      <c r="H392">
        <f>+VLOOKUP($A392,'1v -ostali'!$A$14:$R$517,H$3,FALSE)</f>
        <v>0</v>
      </c>
      <c r="I392">
        <f>+VLOOKUP($A392,'1v -ostali'!$A$14:R$517,I$3,FALSE)</f>
        <v>0</v>
      </c>
      <c r="J392">
        <f>+VLOOKUP($A392,'1v -ostali'!$A$14:R$517,J$3,FALSE)</f>
        <v>0</v>
      </c>
      <c r="K392">
        <f>+VLOOKUP($A392,'1v -ostali'!$A$14:R$517,K$3,FALSE)</f>
        <v>0</v>
      </c>
      <c r="L392" t="str">
        <f>+IF(K392&gt;0,VLOOKUP($A392,'1v -ostali'!$A$14:R$517,L$3,FALSE),"")</f>
        <v/>
      </c>
      <c r="M392" t="str">
        <f>+IF(K392&gt;0,VLOOKUP($A392,'1v -ostali'!$A$14:R$517,M$3,FALSE),"")</f>
        <v/>
      </c>
      <c r="N392">
        <f>+VLOOKUP($A392,'1v -ostali'!$A$14:R$517,K$3,FALSE)</f>
        <v>0</v>
      </c>
      <c r="O392">
        <f>IF(K392&gt;0,"",VLOOKUP($A392,'1v -ostali'!$A$14:R$517,O$3,FALSE))</f>
        <v>0</v>
      </c>
      <c r="P392">
        <f>IF(K392&gt;0,"",VLOOKUP($A392,'1v -ostali'!$A$14:R$517,P$3,FALSE))</f>
        <v>0</v>
      </c>
      <c r="T392" s="44">
        <f>VLOOKUP($A392,'1v -ostali'!$A$14:AD$517,T$3,FALSE)</f>
        <v>0</v>
      </c>
      <c r="U392" s="44">
        <f>VLOOKUP($A392,'1v -ostali'!$A$14:AD$517,U$3,FALSE)</f>
        <v>0</v>
      </c>
      <c r="V392" s="44">
        <f t="shared" si="54"/>
        <v>0</v>
      </c>
      <c r="W392" s="44">
        <f>VLOOKUP($A392,'1v -ostali'!$A$14:AD$517,W$3,FALSE)/12</f>
        <v>0</v>
      </c>
      <c r="X392" s="44">
        <f>VLOOKUP($A392,'1v -ostali'!$A$14:AD$517,X$3,FALSE)</f>
        <v>0</v>
      </c>
      <c r="Y392" s="44">
        <f>VLOOKUP($A392,'1v -ostali'!$A$14:AD$517,Y$3,FALSE)</f>
        <v>0</v>
      </c>
      <c r="Z392" s="44">
        <f>VLOOKUP($A392,'1v -ostali'!$A$14:AD$517,Z$3,FALSE)</f>
        <v>0</v>
      </c>
      <c r="AA392" s="44">
        <f t="shared" si="55"/>
        <v>0</v>
      </c>
      <c r="AB392" s="44">
        <f>VLOOKUP($A392,'1v -ostali'!$A$14:AD$517,AB$3,FALSE)/12</f>
        <v>0</v>
      </c>
      <c r="AC392" s="44">
        <f>VLOOKUP($A392,'1v -ostali'!$A$14:AD$517,AC$3,FALSE)</f>
        <v>0</v>
      </c>
      <c r="AD392" s="44">
        <f>VLOOKUP($A392,'1v -ostali'!$A$14:AD$517,AD$3,FALSE)</f>
        <v>0</v>
      </c>
      <c r="AE392" s="44">
        <f>VLOOKUP($A392,'1v -ostali'!$A$14:AD$517,AE$3,FALSE)</f>
        <v>0</v>
      </c>
      <c r="AF392" s="44">
        <f t="shared" si="56"/>
        <v>0</v>
      </c>
      <c r="AG392" s="44">
        <f>VLOOKUP($A392,'1v -ostali'!$A$14:AD$517,AG$3,FALSE)/12</f>
        <v>0</v>
      </c>
      <c r="AH392" s="44">
        <f>VLOOKUP($A392,'1v -ostali'!$A$14:AD$517,AH$3,FALSE)</f>
        <v>0</v>
      </c>
      <c r="AI392" s="44">
        <f t="shared" si="57"/>
        <v>0</v>
      </c>
      <c r="AJ392" s="44">
        <f t="shared" si="58"/>
        <v>0</v>
      </c>
      <c r="AK392" s="44">
        <f>+IFERROR(AI392*(100+'1v -ostali'!$C$6)/100,"")</f>
        <v>0</v>
      </c>
      <c r="AL392" s="44">
        <f>+IFERROR(AJ392*(100+'1v -ostali'!$C$6)/100,"")</f>
        <v>0</v>
      </c>
    </row>
    <row r="393" spans="1:38">
      <c r="A393">
        <f>+IF(MAX(A$5:A392)+1&lt;=A$1,A392+1,0)</f>
        <v>0</v>
      </c>
      <c r="B393" s="249">
        <f t="shared" si="51"/>
        <v>0</v>
      </c>
      <c r="C393">
        <f t="shared" si="52"/>
        <v>0</v>
      </c>
      <c r="D393" s="419">
        <f t="shared" si="53"/>
        <v>0</v>
      </c>
      <c r="E393">
        <f>IF(A393=0,0,+VLOOKUP($A393,'1v -ostali'!$A$14:$R$517,E$3,FALSE))</f>
        <v>0</v>
      </c>
      <c r="G393">
        <f>+VLOOKUP($A393,'1v -ostali'!$A$14:$R$517,G$3,FALSE)</f>
        <v>0</v>
      </c>
      <c r="H393">
        <f>+VLOOKUP($A393,'1v -ostali'!$A$14:$R$517,H$3,FALSE)</f>
        <v>0</v>
      </c>
      <c r="I393">
        <f>+VLOOKUP($A393,'1v -ostali'!$A$14:R$517,I$3,FALSE)</f>
        <v>0</v>
      </c>
      <c r="J393">
        <f>+VLOOKUP($A393,'1v -ostali'!$A$14:R$517,J$3,FALSE)</f>
        <v>0</v>
      </c>
      <c r="K393">
        <f>+VLOOKUP($A393,'1v -ostali'!$A$14:R$517,K$3,FALSE)</f>
        <v>0</v>
      </c>
      <c r="L393" t="str">
        <f>+IF(K393&gt;0,VLOOKUP($A393,'1v -ostali'!$A$14:R$517,L$3,FALSE),"")</f>
        <v/>
      </c>
      <c r="M393" t="str">
        <f>+IF(K393&gt;0,VLOOKUP($A393,'1v -ostali'!$A$14:R$517,M$3,FALSE),"")</f>
        <v/>
      </c>
      <c r="N393">
        <f>+VLOOKUP($A393,'1v -ostali'!$A$14:R$517,K$3,FALSE)</f>
        <v>0</v>
      </c>
      <c r="O393">
        <f>IF(K393&gt;0,"",VLOOKUP($A393,'1v -ostali'!$A$14:R$517,O$3,FALSE))</f>
        <v>0</v>
      </c>
      <c r="P393">
        <f>IF(K393&gt;0,"",VLOOKUP($A393,'1v -ostali'!$A$14:R$517,P$3,FALSE))</f>
        <v>0</v>
      </c>
      <c r="T393" s="44">
        <f>VLOOKUP($A393,'1v -ostali'!$A$14:AD$517,T$3,FALSE)</f>
        <v>0</v>
      </c>
      <c r="U393" s="44">
        <f>VLOOKUP($A393,'1v -ostali'!$A$14:AD$517,U$3,FALSE)</f>
        <v>0</v>
      </c>
      <c r="V393" s="44">
        <f t="shared" si="54"/>
        <v>0</v>
      </c>
      <c r="W393" s="44">
        <f>VLOOKUP($A393,'1v -ostali'!$A$14:AD$517,W$3,FALSE)/12</f>
        <v>0</v>
      </c>
      <c r="X393" s="44">
        <f>VLOOKUP($A393,'1v -ostali'!$A$14:AD$517,X$3,FALSE)</f>
        <v>0</v>
      </c>
      <c r="Y393" s="44">
        <f>VLOOKUP($A393,'1v -ostali'!$A$14:AD$517,Y$3,FALSE)</f>
        <v>0</v>
      </c>
      <c r="Z393" s="44">
        <f>VLOOKUP($A393,'1v -ostali'!$A$14:AD$517,Z$3,FALSE)</f>
        <v>0</v>
      </c>
      <c r="AA393" s="44">
        <f t="shared" si="55"/>
        <v>0</v>
      </c>
      <c r="AB393" s="44">
        <f>VLOOKUP($A393,'1v -ostali'!$A$14:AD$517,AB$3,FALSE)/12</f>
        <v>0</v>
      </c>
      <c r="AC393" s="44">
        <f>VLOOKUP($A393,'1v -ostali'!$A$14:AD$517,AC$3,FALSE)</f>
        <v>0</v>
      </c>
      <c r="AD393" s="44">
        <f>VLOOKUP($A393,'1v -ostali'!$A$14:AD$517,AD$3,FALSE)</f>
        <v>0</v>
      </c>
      <c r="AE393" s="44">
        <f>VLOOKUP($A393,'1v -ostali'!$A$14:AD$517,AE$3,FALSE)</f>
        <v>0</v>
      </c>
      <c r="AF393" s="44">
        <f t="shared" si="56"/>
        <v>0</v>
      </c>
      <c r="AG393" s="44">
        <f>VLOOKUP($A393,'1v -ostali'!$A$14:AD$517,AG$3,FALSE)/12</f>
        <v>0</v>
      </c>
      <c r="AH393" s="44">
        <f>VLOOKUP($A393,'1v -ostali'!$A$14:AD$517,AH$3,FALSE)</f>
        <v>0</v>
      </c>
      <c r="AI393" s="44">
        <f t="shared" si="57"/>
        <v>0</v>
      </c>
      <c r="AJ393" s="44">
        <f t="shared" si="58"/>
        <v>0</v>
      </c>
      <c r="AK393" s="44">
        <f>+IFERROR(AI393*(100+'1v -ostali'!$C$6)/100,"")</f>
        <v>0</v>
      </c>
      <c r="AL393" s="44">
        <f>+IFERROR(AJ393*(100+'1v -ostali'!$C$6)/100,"")</f>
        <v>0</v>
      </c>
    </row>
    <row r="394" spans="1:38">
      <c r="A394">
        <f>+IF(MAX(A$5:A393)+1&lt;=A$1,A393+1,0)</f>
        <v>0</v>
      </c>
      <c r="B394" s="249">
        <f t="shared" si="51"/>
        <v>0</v>
      </c>
      <c r="C394">
        <f t="shared" si="52"/>
        <v>0</v>
      </c>
      <c r="D394" s="419">
        <f t="shared" si="53"/>
        <v>0</v>
      </c>
      <c r="E394">
        <f>IF(A394=0,0,+VLOOKUP($A394,'1v -ostali'!$A$14:$R$517,E$3,FALSE))</f>
        <v>0</v>
      </c>
      <c r="G394">
        <f>+VLOOKUP($A394,'1v -ostali'!$A$14:$R$517,G$3,FALSE)</f>
        <v>0</v>
      </c>
      <c r="H394">
        <f>+VLOOKUP($A394,'1v -ostali'!$A$14:$R$517,H$3,FALSE)</f>
        <v>0</v>
      </c>
      <c r="I394">
        <f>+VLOOKUP($A394,'1v -ostali'!$A$14:R$517,I$3,FALSE)</f>
        <v>0</v>
      </c>
      <c r="J394">
        <f>+VLOOKUP($A394,'1v -ostali'!$A$14:R$517,J$3,FALSE)</f>
        <v>0</v>
      </c>
      <c r="K394">
        <f>+VLOOKUP($A394,'1v -ostali'!$A$14:R$517,K$3,FALSE)</f>
        <v>0</v>
      </c>
      <c r="L394" t="str">
        <f>+IF(K394&gt;0,VLOOKUP($A394,'1v -ostali'!$A$14:R$517,L$3,FALSE),"")</f>
        <v/>
      </c>
      <c r="M394" t="str">
        <f>+IF(K394&gt;0,VLOOKUP($A394,'1v -ostali'!$A$14:R$517,M$3,FALSE),"")</f>
        <v/>
      </c>
      <c r="N394">
        <f>+VLOOKUP($A394,'1v -ostali'!$A$14:R$517,K$3,FALSE)</f>
        <v>0</v>
      </c>
      <c r="O394">
        <f>IF(K394&gt;0,"",VLOOKUP($A394,'1v -ostali'!$A$14:R$517,O$3,FALSE))</f>
        <v>0</v>
      </c>
      <c r="P394">
        <f>IF(K394&gt;0,"",VLOOKUP($A394,'1v -ostali'!$A$14:R$517,P$3,FALSE))</f>
        <v>0</v>
      </c>
      <c r="T394" s="44">
        <f>VLOOKUP($A394,'1v -ostali'!$A$14:AD$517,T$3,FALSE)</f>
        <v>0</v>
      </c>
      <c r="U394" s="44">
        <f>VLOOKUP($A394,'1v -ostali'!$A$14:AD$517,U$3,FALSE)</f>
        <v>0</v>
      </c>
      <c r="V394" s="44">
        <f t="shared" si="54"/>
        <v>0</v>
      </c>
      <c r="W394" s="44">
        <f>VLOOKUP($A394,'1v -ostali'!$A$14:AD$517,W$3,FALSE)/12</f>
        <v>0</v>
      </c>
      <c r="X394" s="44">
        <f>VLOOKUP($A394,'1v -ostali'!$A$14:AD$517,X$3,FALSE)</f>
        <v>0</v>
      </c>
      <c r="Y394" s="44">
        <f>VLOOKUP($A394,'1v -ostali'!$A$14:AD$517,Y$3,FALSE)</f>
        <v>0</v>
      </c>
      <c r="Z394" s="44">
        <f>VLOOKUP($A394,'1v -ostali'!$A$14:AD$517,Z$3,FALSE)</f>
        <v>0</v>
      </c>
      <c r="AA394" s="44">
        <f t="shared" si="55"/>
        <v>0</v>
      </c>
      <c r="AB394" s="44">
        <f>VLOOKUP($A394,'1v -ostali'!$A$14:AD$517,AB$3,FALSE)/12</f>
        <v>0</v>
      </c>
      <c r="AC394" s="44">
        <f>VLOOKUP($A394,'1v -ostali'!$A$14:AD$517,AC$3,FALSE)</f>
        <v>0</v>
      </c>
      <c r="AD394" s="44">
        <f>VLOOKUP($A394,'1v -ostali'!$A$14:AD$517,AD$3,FALSE)</f>
        <v>0</v>
      </c>
      <c r="AE394" s="44">
        <f>VLOOKUP($A394,'1v -ostali'!$A$14:AD$517,AE$3,FALSE)</f>
        <v>0</v>
      </c>
      <c r="AF394" s="44">
        <f t="shared" si="56"/>
        <v>0</v>
      </c>
      <c r="AG394" s="44">
        <f>VLOOKUP($A394,'1v -ostali'!$A$14:AD$517,AG$3,FALSE)/12</f>
        <v>0</v>
      </c>
      <c r="AH394" s="44">
        <f>VLOOKUP($A394,'1v -ostali'!$A$14:AD$517,AH$3,FALSE)</f>
        <v>0</v>
      </c>
      <c r="AI394" s="44">
        <f t="shared" si="57"/>
        <v>0</v>
      </c>
      <c r="AJ394" s="44">
        <f t="shared" si="58"/>
        <v>0</v>
      </c>
      <c r="AK394" s="44">
        <f>+IFERROR(AI394*(100+'1v -ostali'!$C$6)/100,"")</f>
        <v>0</v>
      </c>
      <c r="AL394" s="44">
        <f>+IFERROR(AJ394*(100+'1v -ostali'!$C$6)/100,"")</f>
        <v>0</v>
      </c>
    </row>
    <row r="395" spans="1:38">
      <c r="A395">
        <f>+IF(MAX(A$5:A394)+1&lt;=A$1,A394+1,0)</f>
        <v>0</v>
      </c>
      <c r="B395" s="249">
        <f t="shared" si="51"/>
        <v>0</v>
      </c>
      <c r="C395">
        <f t="shared" si="52"/>
        <v>0</v>
      </c>
      <c r="D395" s="419">
        <f t="shared" si="53"/>
        <v>0</v>
      </c>
      <c r="E395">
        <f>IF(A395=0,0,+VLOOKUP($A395,'1v -ostali'!$A$14:$R$517,E$3,FALSE))</f>
        <v>0</v>
      </c>
      <c r="G395">
        <f>+VLOOKUP($A395,'1v -ostali'!$A$14:$R$517,G$3,FALSE)</f>
        <v>0</v>
      </c>
      <c r="H395">
        <f>+VLOOKUP($A395,'1v -ostali'!$A$14:$R$517,H$3,FALSE)</f>
        <v>0</v>
      </c>
      <c r="I395">
        <f>+VLOOKUP($A395,'1v -ostali'!$A$14:R$517,I$3,FALSE)</f>
        <v>0</v>
      </c>
      <c r="J395">
        <f>+VLOOKUP($A395,'1v -ostali'!$A$14:R$517,J$3,FALSE)</f>
        <v>0</v>
      </c>
      <c r="K395">
        <f>+VLOOKUP($A395,'1v -ostali'!$A$14:R$517,K$3,FALSE)</f>
        <v>0</v>
      </c>
      <c r="L395" t="str">
        <f>+IF(K395&gt;0,VLOOKUP($A395,'1v -ostali'!$A$14:R$517,L$3,FALSE),"")</f>
        <v/>
      </c>
      <c r="M395" t="str">
        <f>+IF(K395&gt;0,VLOOKUP($A395,'1v -ostali'!$A$14:R$517,M$3,FALSE),"")</f>
        <v/>
      </c>
      <c r="N395">
        <f>+VLOOKUP($A395,'1v -ostali'!$A$14:R$517,K$3,FALSE)</f>
        <v>0</v>
      </c>
      <c r="O395">
        <f>IF(K395&gt;0,"",VLOOKUP($A395,'1v -ostali'!$A$14:R$517,O$3,FALSE))</f>
        <v>0</v>
      </c>
      <c r="P395">
        <f>IF(K395&gt;0,"",VLOOKUP($A395,'1v -ostali'!$A$14:R$517,P$3,FALSE))</f>
        <v>0</v>
      </c>
      <c r="T395" s="44">
        <f>VLOOKUP($A395,'1v -ostali'!$A$14:AD$517,T$3,FALSE)</f>
        <v>0</v>
      </c>
      <c r="U395" s="44">
        <f>VLOOKUP($A395,'1v -ostali'!$A$14:AD$517,U$3,FALSE)</f>
        <v>0</v>
      </c>
      <c r="V395" s="44">
        <f t="shared" si="54"/>
        <v>0</v>
      </c>
      <c r="W395" s="44">
        <f>VLOOKUP($A395,'1v -ostali'!$A$14:AD$517,W$3,FALSE)/12</f>
        <v>0</v>
      </c>
      <c r="X395" s="44">
        <f>VLOOKUP($A395,'1v -ostali'!$A$14:AD$517,X$3,FALSE)</f>
        <v>0</v>
      </c>
      <c r="Y395" s="44">
        <f>VLOOKUP($A395,'1v -ostali'!$A$14:AD$517,Y$3,FALSE)</f>
        <v>0</v>
      </c>
      <c r="Z395" s="44">
        <f>VLOOKUP($A395,'1v -ostali'!$A$14:AD$517,Z$3,FALSE)</f>
        <v>0</v>
      </c>
      <c r="AA395" s="44">
        <f t="shared" si="55"/>
        <v>0</v>
      </c>
      <c r="AB395" s="44">
        <f>VLOOKUP($A395,'1v -ostali'!$A$14:AD$517,AB$3,FALSE)/12</f>
        <v>0</v>
      </c>
      <c r="AC395" s="44">
        <f>VLOOKUP($A395,'1v -ostali'!$A$14:AD$517,AC$3,FALSE)</f>
        <v>0</v>
      </c>
      <c r="AD395" s="44">
        <f>VLOOKUP($A395,'1v -ostali'!$A$14:AD$517,AD$3,FALSE)</f>
        <v>0</v>
      </c>
      <c r="AE395" s="44">
        <f>VLOOKUP($A395,'1v -ostali'!$A$14:AD$517,AE$3,FALSE)</f>
        <v>0</v>
      </c>
      <c r="AF395" s="44">
        <f t="shared" si="56"/>
        <v>0</v>
      </c>
      <c r="AG395" s="44">
        <f>VLOOKUP($A395,'1v -ostali'!$A$14:AD$517,AG$3,FALSE)/12</f>
        <v>0</v>
      </c>
      <c r="AH395" s="44">
        <f>VLOOKUP($A395,'1v -ostali'!$A$14:AD$517,AH$3,FALSE)</f>
        <v>0</v>
      </c>
      <c r="AI395" s="44">
        <f t="shared" si="57"/>
        <v>0</v>
      </c>
      <c r="AJ395" s="44">
        <f t="shared" si="58"/>
        <v>0</v>
      </c>
      <c r="AK395" s="44">
        <f>+IFERROR(AI395*(100+'1v -ostali'!$C$6)/100,"")</f>
        <v>0</v>
      </c>
      <c r="AL395" s="44">
        <f>+IFERROR(AJ395*(100+'1v -ostali'!$C$6)/100,"")</f>
        <v>0</v>
      </c>
    </row>
    <row r="396" spans="1:38">
      <c r="A396">
        <f>+IF(MAX(A$5:A395)+1&lt;=A$1,A395+1,0)</f>
        <v>0</v>
      </c>
      <c r="B396" s="249">
        <f t="shared" si="51"/>
        <v>0</v>
      </c>
      <c r="C396">
        <f t="shared" si="52"/>
        <v>0</v>
      </c>
      <c r="D396" s="419">
        <f t="shared" si="53"/>
        <v>0</v>
      </c>
      <c r="E396">
        <f>IF(A396=0,0,+VLOOKUP($A396,'1v -ostali'!$A$14:$R$517,E$3,FALSE))</f>
        <v>0</v>
      </c>
      <c r="G396">
        <f>+VLOOKUP($A396,'1v -ostali'!$A$14:$R$517,G$3,FALSE)</f>
        <v>0</v>
      </c>
      <c r="H396">
        <f>+VLOOKUP($A396,'1v -ostali'!$A$14:$R$517,H$3,FALSE)</f>
        <v>0</v>
      </c>
      <c r="I396">
        <f>+VLOOKUP($A396,'1v -ostali'!$A$14:R$517,I$3,FALSE)</f>
        <v>0</v>
      </c>
      <c r="J396">
        <f>+VLOOKUP($A396,'1v -ostali'!$A$14:R$517,J$3,FALSE)</f>
        <v>0</v>
      </c>
      <c r="K396">
        <f>+VLOOKUP($A396,'1v -ostali'!$A$14:R$517,K$3,FALSE)</f>
        <v>0</v>
      </c>
      <c r="L396" t="str">
        <f>+IF(K396&gt;0,VLOOKUP($A396,'1v -ostali'!$A$14:R$517,L$3,FALSE),"")</f>
        <v/>
      </c>
      <c r="M396" t="str">
        <f>+IF(K396&gt;0,VLOOKUP($A396,'1v -ostali'!$A$14:R$517,M$3,FALSE),"")</f>
        <v/>
      </c>
      <c r="N396">
        <f>+VLOOKUP($A396,'1v -ostali'!$A$14:R$517,K$3,FALSE)</f>
        <v>0</v>
      </c>
      <c r="O396">
        <f>IF(K396&gt;0,"",VLOOKUP($A396,'1v -ostali'!$A$14:R$517,O$3,FALSE))</f>
        <v>0</v>
      </c>
      <c r="P396">
        <f>IF(K396&gt;0,"",VLOOKUP($A396,'1v -ostali'!$A$14:R$517,P$3,FALSE))</f>
        <v>0</v>
      </c>
      <c r="T396" s="44">
        <f>VLOOKUP($A396,'1v -ostali'!$A$14:AD$517,T$3,FALSE)</f>
        <v>0</v>
      </c>
      <c r="U396" s="44">
        <f>VLOOKUP($A396,'1v -ostali'!$A$14:AD$517,U$3,FALSE)</f>
        <v>0</v>
      </c>
      <c r="V396" s="44">
        <f t="shared" si="54"/>
        <v>0</v>
      </c>
      <c r="W396" s="44">
        <f>VLOOKUP($A396,'1v -ostali'!$A$14:AD$517,W$3,FALSE)/12</f>
        <v>0</v>
      </c>
      <c r="X396" s="44">
        <f>VLOOKUP($A396,'1v -ostali'!$A$14:AD$517,X$3,FALSE)</f>
        <v>0</v>
      </c>
      <c r="Y396" s="44">
        <f>VLOOKUP($A396,'1v -ostali'!$A$14:AD$517,Y$3,FALSE)</f>
        <v>0</v>
      </c>
      <c r="Z396" s="44">
        <f>VLOOKUP($A396,'1v -ostali'!$A$14:AD$517,Z$3,FALSE)</f>
        <v>0</v>
      </c>
      <c r="AA396" s="44">
        <f t="shared" si="55"/>
        <v>0</v>
      </c>
      <c r="AB396" s="44">
        <f>VLOOKUP($A396,'1v -ostali'!$A$14:AD$517,AB$3,FALSE)/12</f>
        <v>0</v>
      </c>
      <c r="AC396" s="44">
        <f>VLOOKUP($A396,'1v -ostali'!$A$14:AD$517,AC$3,FALSE)</f>
        <v>0</v>
      </c>
      <c r="AD396" s="44">
        <f>VLOOKUP($A396,'1v -ostali'!$A$14:AD$517,AD$3,FALSE)</f>
        <v>0</v>
      </c>
      <c r="AE396" s="44">
        <f>VLOOKUP($A396,'1v -ostali'!$A$14:AD$517,AE$3,FALSE)</f>
        <v>0</v>
      </c>
      <c r="AF396" s="44">
        <f t="shared" si="56"/>
        <v>0</v>
      </c>
      <c r="AG396" s="44">
        <f>VLOOKUP($A396,'1v -ostali'!$A$14:AD$517,AG$3,FALSE)/12</f>
        <v>0</v>
      </c>
      <c r="AH396" s="44">
        <f>VLOOKUP($A396,'1v -ostali'!$A$14:AD$517,AH$3,FALSE)</f>
        <v>0</v>
      </c>
      <c r="AI396" s="44">
        <f t="shared" si="57"/>
        <v>0</v>
      </c>
      <c r="AJ396" s="44">
        <f t="shared" si="58"/>
        <v>0</v>
      </c>
      <c r="AK396" s="44">
        <f>+IFERROR(AI396*(100+'1v -ostali'!$C$6)/100,"")</f>
        <v>0</v>
      </c>
      <c r="AL396" s="44">
        <f>+IFERROR(AJ396*(100+'1v -ostali'!$C$6)/100,"")</f>
        <v>0</v>
      </c>
    </row>
    <row r="397" spans="1:38">
      <c r="A397">
        <f>+IF(MAX(A$5:A396)+1&lt;=A$1,A396+1,0)</f>
        <v>0</v>
      </c>
      <c r="B397" s="249">
        <f t="shared" si="51"/>
        <v>0</v>
      </c>
      <c r="C397">
        <f t="shared" si="52"/>
        <v>0</v>
      </c>
      <c r="D397" s="419">
        <f t="shared" si="53"/>
        <v>0</v>
      </c>
      <c r="E397">
        <f>IF(A397=0,0,+VLOOKUP($A397,'1v -ostali'!$A$14:$R$517,E$3,FALSE))</f>
        <v>0</v>
      </c>
      <c r="G397">
        <f>+VLOOKUP($A397,'1v -ostali'!$A$14:$R$517,G$3,FALSE)</f>
        <v>0</v>
      </c>
      <c r="H397">
        <f>+VLOOKUP($A397,'1v -ostali'!$A$14:$R$517,H$3,FALSE)</f>
        <v>0</v>
      </c>
      <c r="I397">
        <f>+VLOOKUP($A397,'1v -ostali'!$A$14:R$517,I$3,FALSE)</f>
        <v>0</v>
      </c>
      <c r="J397">
        <f>+VLOOKUP($A397,'1v -ostali'!$A$14:R$517,J$3,FALSE)</f>
        <v>0</v>
      </c>
      <c r="K397">
        <f>+VLOOKUP($A397,'1v -ostali'!$A$14:R$517,K$3,FALSE)</f>
        <v>0</v>
      </c>
      <c r="L397" t="str">
        <f>+IF(K397&gt;0,VLOOKUP($A397,'1v -ostali'!$A$14:R$517,L$3,FALSE),"")</f>
        <v/>
      </c>
      <c r="M397" t="str">
        <f>+IF(K397&gt;0,VLOOKUP($A397,'1v -ostali'!$A$14:R$517,M$3,FALSE),"")</f>
        <v/>
      </c>
      <c r="N397">
        <f>+VLOOKUP($A397,'1v -ostali'!$A$14:R$517,K$3,FALSE)</f>
        <v>0</v>
      </c>
      <c r="O397">
        <f>IF(K397&gt;0,"",VLOOKUP($A397,'1v -ostali'!$A$14:R$517,O$3,FALSE))</f>
        <v>0</v>
      </c>
      <c r="P397">
        <f>IF(K397&gt;0,"",VLOOKUP($A397,'1v -ostali'!$A$14:R$517,P$3,FALSE))</f>
        <v>0</v>
      </c>
      <c r="T397" s="44">
        <f>VLOOKUP($A397,'1v -ostali'!$A$14:AD$517,T$3,FALSE)</f>
        <v>0</v>
      </c>
      <c r="U397" s="44">
        <f>VLOOKUP($A397,'1v -ostali'!$A$14:AD$517,U$3,FALSE)</f>
        <v>0</v>
      </c>
      <c r="V397" s="44">
        <f t="shared" si="54"/>
        <v>0</v>
      </c>
      <c r="W397" s="44">
        <f>VLOOKUP($A397,'1v -ostali'!$A$14:AD$517,W$3,FALSE)/12</f>
        <v>0</v>
      </c>
      <c r="X397" s="44">
        <f>VLOOKUP($A397,'1v -ostali'!$A$14:AD$517,X$3,FALSE)</f>
        <v>0</v>
      </c>
      <c r="Y397" s="44">
        <f>VLOOKUP($A397,'1v -ostali'!$A$14:AD$517,Y$3,FALSE)</f>
        <v>0</v>
      </c>
      <c r="Z397" s="44">
        <f>VLOOKUP($A397,'1v -ostali'!$A$14:AD$517,Z$3,FALSE)</f>
        <v>0</v>
      </c>
      <c r="AA397" s="44">
        <f t="shared" si="55"/>
        <v>0</v>
      </c>
      <c r="AB397" s="44">
        <f>VLOOKUP($A397,'1v -ostali'!$A$14:AD$517,AB$3,FALSE)/12</f>
        <v>0</v>
      </c>
      <c r="AC397" s="44">
        <f>VLOOKUP($A397,'1v -ostali'!$A$14:AD$517,AC$3,FALSE)</f>
        <v>0</v>
      </c>
      <c r="AD397" s="44">
        <f>VLOOKUP($A397,'1v -ostali'!$A$14:AD$517,AD$3,FALSE)</f>
        <v>0</v>
      </c>
      <c r="AE397" s="44">
        <f>VLOOKUP($A397,'1v -ostali'!$A$14:AD$517,AE$3,FALSE)</f>
        <v>0</v>
      </c>
      <c r="AF397" s="44">
        <f t="shared" si="56"/>
        <v>0</v>
      </c>
      <c r="AG397" s="44">
        <f>VLOOKUP($A397,'1v -ostali'!$A$14:AD$517,AG$3,FALSE)/12</f>
        <v>0</v>
      </c>
      <c r="AH397" s="44">
        <f>VLOOKUP($A397,'1v -ostali'!$A$14:AD$517,AH$3,FALSE)</f>
        <v>0</v>
      </c>
      <c r="AI397" s="44">
        <f t="shared" si="57"/>
        <v>0</v>
      </c>
      <c r="AJ397" s="44">
        <f t="shared" si="58"/>
        <v>0</v>
      </c>
      <c r="AK397" s="44">
        <f>+IFERROR(AI397*(100+'1v -ostali'!$C$6)/100,"")</f>
        <v>0</v>
      </c>
      <c r="AL397" s="44">
        <f>+IFERROR(AJ397*(100+'1v -ostali'!$C$6)/100,"")</f>
        <v>0</v>
      </c>
    </row>
    <row r="398" spans="1:38">
      <c r="A398">
        <f>+IF(MAX(A$5:A397)+1&lt;=A$1,A397+1,0)</f>
        <v>0</v>
      </c>
      <c r="B398" s="249">
        <f t="shared" si="51"/>
        <v>0</v>
      </c>
      <c r="C398">
        <f t="shared" si="52"/>
        <v>0</v>
      </c>
      <c r="D398" s="419">
        <f t="shared" si="53"/>
        <v>0</v>
      </c>
      <c r="E398">
        <f>IF(A398=0,0,+VLOOKUP($A398,'1v -ostali'!$A$14:$R$517,E$3,FALSE))</f>
        <v>0</v>
      </c>
      <c r="G398">
        <f>+VLOOKUP($A398,'1v -ostali'!$A$14:$R$517,G$3,FALSE)</f>
        <v>0</v>
      </c>
      <c r="H398">
        <f>+VLOOKUP($A398,'1v -ostali'!$A$14:$R$517,H$3,FALSE)</f>
        <v>0</v>
      </c>
      <c r="I398">
        <f>+VLOOKUP($A398,'1v -ostali'!$A$14:R$517,I$3,FALSE)</f>
        <v>0</v>
      </c>
      <c r="J398">
        <f>+VLOOKUP($A398,'1v -ostali'!$A$14:R$517,J$3,FALSE)</f>
        <v>0</v>
      </c>
      <c r="K398">
        <f>+VLOOKUP($A398,'1v -ostali'!$A$14:R$517,K$3,FALSE)</f>
        <v>0</v>
      </c>
      <c r="L398" t="str">
        <f>+IF(K398&gt;0,VLOOKUP($A398,'1v -ostali'!$A$14:R$517,L$3,FALSE),"")</f>
        <v/>
      </c>
      <c r="M398" t="str">
        <f>+IF(K398&gt;0,VLOOKUP($A398,'1v -ostali'!$A$14:R$517,M$3,FALSE),"")</f>
        <v/>
      </c>
      <c r="N398">
        <f>+VLOOKUP($A398,'1v -ostali'!$A$14:R$517,K$3,FALSE)</f>
        <v>0</v>
      </c>
      <c r="O398">
        <f>IF(K398&gt;0,"",VLOOKUP($A398,'1v -ostali'!$A$14:R$517,O$3,FALSE))</f>
        <v>0</v>
      </c>
      <c r="P398">
        <f>IF(K398&gt;0,"",VLOOKUP($A398,'1v -ostali'!$A$14:R$517,P$3,FALSE))</f>
        <v>0</v>
      </c>
      <c r="T398" s="44">
        <f>VLOOKUP($A398,'1v -ostali'!$A$14:AD$517,T$3,FALSE)</f>
        <v>0</v>
      </c>
      <c r="U398" s="44">
        <f>VLOOKUP($A398,'1v -ostali'!$A$14:AD$517,U$3,FALSE)</f>
        <v>0</v>
      </c>
      <c r="V398" s="44">
        <f t="shared" si="54"/>
        <v>0</v>
      </c>
      <c r="W398" s="44">
        <f>VLOOKUP($A398,'1v -ostali'!$A$14:AD$517,W$3,FALSE)/12</f>
        <v>0</v>
      </c>
      <c r="X398" s="44">
        <f>VLOOKUP($A398,'1v -ostali'!$A$14:AD$517,X$3,FALSE)</f>
        <v>0</v>
      </c>
      <c r="Y398" s="44">
        <f>VLOOKUP($A398,'1v -ostali'!$A$14:AD$517,Y$3,FALSE)</f>
        <v>0</v>
      </c>
      <c r="Z398" s="44">
        <f>VLOOKUP($A398,'1v -ostali'!$A$14:AD$517,Z$3,FALSE)</f>
        <v>0</v>
      </c>
      <c r="AA398" s="44">
        <f t="shared" si="55"/>
        <v>0</v>
      </c>
      <c r="AB398" s="44">
        <f>VLOOKUP($A398,'1v -ostali'!$A$14:AD$517,AB$3,FALSE)/12</f>
        <v>0</v>
      </c>
      <c r="AC398" s="44">
        <f>VLOOKUP($A398,'1v -ostali'!$A$14:AD$517,AC$3,FALSE)</f>
        <v>0</v>
      </c>
      <c r="AD398" s="44">
        <f>VLOOKUP($A398,'1v -ostali'!$A$14:AD$517,AD$3,FALSE)</f>
        <v>0</v>
      </c>
      <c r="AE398" s="44">
        <f>VLOOKUP($A398,'1v -ostali'!$A$14:AD$517,AE$3,FALSE)</f>
        <v>0</v>
      </c>
      <c r="AF398" s="44">
        <f t="shared" si="56"/>
        <v>0</v>
      </c>
      <c r="AG398" s="44">
        <f>VLOOKUP($A398,'1v -ostali'!$A$14:AD$517,AG$3,FALSE)/12</f>
        <v>0</v>
      </c>
      <c r="AH398" s="44">
        <f>VLOOKUP($A398,'1v -ostali'!$A$14:AD$517,AH$3,FALSE)</f>
        <v>0</v>
      </c>
      <c r="AI398" s="44">
        <f t="shared" si="57"/>
        <v>0</v>
      </c>
      <c r="AJ398" s="44">
        <f t="shared" si="58"/>
        <v>0</v>
      </c>
      <c r="AK398" s="44">
        <f>+IFERROR(AI398*(100+'1v -ostali'!$C$6)/100,"")</f>
        <v>0</v>
      </c>
      <c r="AL398" s="44">
        <f>+IFERROR(AJ398*(100+'1v -ostali'!$C$6)/100,"")</f>
        <v>0</v>
      </c>
    </row>
    <row r="399" spans="1:38">
      <c r="A399">
        <f>+IF(MAX(A$5:A398)+1&lt;=A$1,A398+1,0)</f>
        <v>0</v>
      </c>
      <c r="B399" s="249">
        <f t="shared" si="51"/>
        <v>0</v>
      </c>
      <c r="C399">
        <f t="shared" si="52"/>
        <v>0</v>
      </c>
      <c r="D399" s="419">
        <f t="shared" si="53"/>
        <v>0</v>
      </c>
      <c r="E399">
        <f>IF(A399=0,0,+VLOOKUP($A399,'1v -ostali'!$A$14:$R$517,E$3,FALSE))</f>
        <v>0</v>
      </c>
      <c r="G399">
        <f>+VLOOKUP($A399,'1v -ostali'!$A$14:$R$517,G$3,FALSE)</f>
        <v>0</v>
      </c>
      <c r="H399">
        <f>+VLOOKUP($A399,'1v -ostali'!$A$14:$R$517,H$3,FALSE)</f>
        <v>0</v>
      </c>
      <c r="I399">
        <f>+VLOOKUP($A399,'1v -ostali'!$A$14:R$517,I$3,FALSE)</f>
        <v>0</v>
      </c>
      <c r="J399">
        <f>+VLOOKUP($A399,'1v -ostali'!$A$14:R$517,J$3,FALSE)</f>
        <v>0</v>
      </c>
      <c r="K399">
        <f>+VLOOKUP($A399,'1v -ostali'!$A$14:R$517,K$3,FALSE)</f>
        <v>0</v>
      </c>
      <c r="L399" t="str">
        <f>+IF(K399&gt;0,VLOOKUP($A399,'1v -ostali'!$A$14:R$517,L$3,FALSE),"")</f>
        <v/>
      </c>
      <c r="M399" t="str">
        <f>+IF(K399&gt;0,VLOOKUP($A399,'1v -ostali'!$A$14:R$517,M$3,FALSE),"")</f>
        <v/>
      </c>
      <c r="N399">
        <f>+VLOOKUP($A399,'1v -ostali'!$A$14:R$517,K$3,FALSE)</f>
        <v>0</v>
      </c>
      <c r="O399">
        <f>IF(K399&gt;0,"",VLOOKUP($A399,'1v -ostali'!$A$14:R$517,O$3,FALSE))</f>
        <v>0</v>
      </c>
      <c r="P399">
        <f>IF(K399&gt;0,"",VLOOKUP($A399,'1v -ostali'!$A$14:R$517,P$3,FALSE))</f>
        <v>0</v>
      </c>
      <c r="T399" s="44">
        <f>VLOOKUP($A399,'1v -ostali'!$A$14:AD$517,T$3,FALSE)</f>
        <v>0</v>
      </c>
      <c r="U399" s="44">
        <f>VLOOKUP($A399,'1v -ostali'!$A$14:AD$517,U$3,FALSE)</f>
        <v>0</v>
      </c>
      <c r="V399" s="44">
        <f t="shared" si="54"/>
        <v>0</v>
      </c>
      <c r="W399" s="44">
        <f>VLOOKUP($A399,'1v -ostali'!$A$14:AD$517,W$3,FALSE)/12</f>
        <v>0</v>
      </c>
      <c r="X399" s="44">
        <f>VLOOKUP($A399,'1v -ostali'!$A$14:AD$517,X$3,FALSE)</f>
        <v>0</v>
      </c>
      <c r="Y399" s="44">
        <f>VLOOKUP($A399,'1v -ostali'!$A$14:AD$517,Y$3,FALSE)</f>
        <v>0</v>
      </c>
      <c r="Z399" s="44">
        <f>VLOOKUP($A399,'1v -ostali'!$A$14:AD$517,Z$3,FALSE)</f>
        <v>0</v>
      </c>
      <c r="AA399" s="44">
        <f t="shared" si="55"/>
        <v>0</v>
      </c>
      <c r="AB399" s="44">
        <f>VLOOKUP($A399,'1v -ostali'!$A$14:AD$517,AB$3,FALSE)/12</f>
        <v>0</v>
      </c>
      <c r="AC399" s="44">
        <f>VLOOKUP($A399,'1v -ostali'!$A$14:AD$517,AC$3,FALSE)</f>
        <v>0</v>
      </c>
      <c r="AD399" s="44">
        <f>VLOOKUP($A399,'1v -ostali'!$A$14:AD$517,AD$3,FALSE)</f>
        <v>0</v>
      </c>
      <c r="AE399" s="44">
        <f>VLOOKUP($A399,'1v -ostali'!$A$14:AD$517,AE$3,FALSE)</f>
        <v>0</v>
      </c>
      <c r="AF399" s="44">
        <f t="shared" si="56"/>
        <v>0</v>
      </c>
      <c r="AG399" s="44">
        <f>VLOOKUP($A399,'1v -ostali'!$A$14:AD$517,AG$3,FALSE)/12</f>
        <v>0</v>
      </c>
      <c r="AH399" s="44">
        <f>VLOOKUP($A399,'1v -ostali'!$A$14:AD$517,AH$3,FALSE)</f>
        <v>0</v>
      </c>
      <c r="AI399" s="44">
        <f t="shared" si="57"/>
        <v>0</v>
      </c>
      <c r="AJ399" s="44">
        <f t="shared" si="58"/>
        <v>0</v>
      </c>
      <c r="AK399" s="44">
        <f>+IFERROR(AI399*(100+'1v -ostali'!$C$6)/100,"")</f>
        <v>0</v>
      </c>
      <c r="AL399" s="44">
        <f>+IFERROR(AJ399*(100+'1v -ostali'!$C$6)/100,"")</f>
        <v>0</v>
      </c>
    </row>
    <row r="400" spans="1:38">
      <c r="A400">
        <f>+IF(MAX(A$5:A399)+1&lt;=A$1,A399+1,0)</f>
        <v>0</v>
      </c>
      <c r="B400" s="249">
        <f t="shared" si="51"/>
        <v>0</v>
      </c>
      <c r="C400">
        <f t="shared" si="52"/>
        <v>0</v>
      </c>
      <c r="D400" s="419">
        <f t="shared" si="53"/>
        <v>0</v>
      </c>
      <c r="E400">
        <f>IF(A400=0,0,+VLOOKUP($A400,'1v -ostali'!$A$14:$R$517,E$3,FALSE))</f>
        <v>0</v>
      </c>
      <c r="G400">
        <f>+VLOOKUP($A400,'1v -ostali'!$A$14:$R$517,G$3,FALSE)</f>
        <v>0</v>
      </c>
      <c r="H400">
        <f>+VLOOKUP($A400,'1v -ostali'!$A$14:$R$517,H$3,FALSE)</f>
        <v>0</v>
      </c>
      <c r="I400">
        <f>+VLOOKUP($A400,'1v -ostali'!$A$14:R$517,I$3,FALSE)</f>
        <v>0</v>
      </c>
      <c r="J400">
        <f>+VLOOKUP($A400,'1v -ostali'!$A$14:R$517,J$3,FALSE)</f>
        <v>0</v>
      </c>
      <c r="K400">
        <f>+VLOOKUP($A400,'1v -ostali'!$A$14:R$517,K$3,FALSE)</f>
        <v>0</v>
      </c>
      <c r="L400" t="str">
        <f>+IF(K400&gt;0,VLOOKUP($A400,'1v -ostali'!$A$14:R$517,L$3,FALSE),"")</f>
        <v/>
      </c>
      <c r="M400" t="str">
        <f>+IF(K400&gt;0,VLOOKUP($A400,'1v -ostali'!$A$14:R$517,M$3,FALSE),"")</f>
        <v/>
      </c>
      <c r="N400">
        <f>+VLOOKUP($A400,'1v -ostali'!$A$14:R$517,K$3,FALSE)</f>
        <v>0</v>
      </c>
      <c r="O400">
        <f>IF(K400&gt;0,"",VLOOKUP($A400,'1v -ostali'!$A$14:R$517,O$3,FALSE))</f>
        <v>0</v>
      </c>
      <c r="P400">
        <f>IF(K400&gt;0,"",VLOOKUP($A400,'1v -ostali'!$A$14:R$517,P$3,FALSE))</f>
        <v>0</v>
      </c>
      <c r="T400" s="44">
        <f>VLOOKUP($A400,'1v -ostali'!$A$14:AD$517,T$3,FALSE)</f>
        <v>0</v>
      </c>
      <c r="U400" s="44">
        <f>VLOOKUP($A400,'1v -ostali'!$A$14:AD$517,U$3,FALSE)</f>
        <v>0</v>
      </c>
      <c r="V400" s="44">
        <f t="shared" si="54"/>
        <v>0</v>
      </c>
      <c r="W400" s="44">
        <f>VLOOKUP($A400,'1v -ostali'!$A$14:AD$517,W$3,FALSE)/12</f>
        <v>0</v>
      </c>
      <c r="X400" s="44">
        <f>VLOOKUP($A400,'1v -ostali'!$A$14:AD$517,X$3,FALSE)</f>
        <v>0</v>
      </c>
      <c r="Y400" s="44">
        <f>VLOOKUP($A400,'1v -ostali'!$A$14:AD$517,Y$3,FALSE)</f>
        <v>0</v>
      </c>
      <c r="Z400" s="44">
        <f>VLOOKUP($A400,'1v -ostali'!$A$14:AD$517,Z$3,FALSE)</f>
        <v>0</v>
      </c>
      <c r="AA400" s="44">
        <f t="shared" si="55"/>
        <v>0</v>
      </c>
      <c r="AB400" s="44">
        <f>VLOOKUP($A400,'1v -ostali'!$A$14:AD$517,AB$3,FALSE)/12</f>
        <v>0</v>
      </c>
      <c r="AC400" s="44">
        <f>VLOOKUP($A400,'1v -ostali'!$A$14:AD$517,AC$3,FALSE)</f>
        <v>0</v>
      </c>
      <c r="AD400" s="44">
        <f>VLOOKUP($A400,'1v -ostali'!$A$14:AD$517,AD$3,FALSE)</f>
        <v>0</v>
      </c>
      <c r="AE400" s="44">
        <f>VLOOKUP($A400,'1v -ostali'!$A$14:AD$517,AE$3,FALSE)</f>
        <v>0</v>
      </c>
      <c r="AF400" s="44">
        <f t="shared" si="56"/>
        <v>0</v>
      </c>
      <c r="AG400" s="44">
        <f>VLOOKUP($A400,'1v -ostali'!$A$14:AD$517,AG$3,FALSE)/12</f>
        <v>0</v>
      </c>
      <c r="AH400" s="44">
        <f>VLOOKUP($A400,'1v -ostali'!$A$14:AD$517,AH$3,FALSE)</f>
        <v>0</v>
      </c>
      <c r="AI400" s="44">
        <f t="shared" si="57"/>
        <v>0</v>
      </c>
      <c r="AJ400" s="44">
        <f t="shared" si="58"/>
        <v>0</v>
      </c>
      <c r="AK400" s="44">
        <f>+IFERROR(AI400*(100+'1v -ostali'!$C$6)/100,"")</f>
        <v>0</v>
      </c>
      <c r="AL400" s="44">
        <f>+IFERROR(AJ400*(100+'1v -ostali'!$C$6)/100,"")</f>
        <v>0</v>
      </c>
    </row>
    <row r="401" spans="1:38">
      <c r="A401">
        <f>+IF(MAX(A$5:A400)+1&lt;=A$1,A400+1,0)</f>
        <v>0</v>
      </c>
      <c r="B401" s="249">
        <f t="shared" si="51"/>
        <v>0</v>
      </c>
      <c r="C401">
        <f t="shared" si="52"/>
        <v>0</v>
      </c>
      <c r="D401" s="419">
        <f t="shared" si="53"/>
        <v>0</v>
      </c>
      <c r="E401">
        <f>IF(A401=0,0,+VLOOKUP($A401,'1v -ostali'!$A$14:$R$517,E$3,FALSE))</f>
        <v>0</v>
      </c>
      <c r="G401">
        <f>+VLOOKUP($A401,'1v -ostali'!$A$14:$R$517,G$3,FALSE)</f>
        <v>0</v>
      </c>
      <c r="H401">
        <f>+VLOOKUP($A401,'1v -ostali'!$A$14:$R$517,H$3,FALSE)</f>
        <v>0</v>
      </c>
      <c r="I401">
        <f>+VLOOKUP($A401,'1v -ostali'!$A$14:R$517,I$3,FALSE)</f>
        <v>0</v>
      </c>
      <c r="J401">
        <f>+VLOOKUP($A401,'1v -ostali'!$A$14:R$517,J$3,FALSE)</f>
        <v>0</v>
      </c>
      <c r="K401">
        <f>+VLOOKUP($A401,'1v -ostali'!$A$14:R$517,K$3,FALSE)</f>
        <v>0</v>
      </c>
      <c r="L401" t="str">
        <f>+IF(K401&gt;0,VLOOKUP($A401,'1v -ostali'!$A$14:R$517,L$3,FALSE),"")</f>
        <v/>
      </c>
      <c r="M401" t="str">
        <f>+IF(K401&gt;0,VLOOKUP($A401,'1v -ostali'!$A$14:R$517,M$3,FALSE),"")</f>
        <v/>
      </c>
      <c r="N401">
        <f>+VLOOKUP($A401,'1v -ostali'!$A$14:R$517,K$3,FALSE)</f>
        <v>0</v>
      </c>
      <c r="O401">
        <f>IF(K401&gt;0,"",VLOOKUP($A401,'1v -ostali'!$A$14:R$517,O$3,FALSE))</f>
        <v>0</v>
      </c>
      <c r="P401">
        <f>IF(K401&gt;0,"",VLOOKUP($A401,'1v -ostali'!$A$14:R$517,P$3,FALSE))</f>
        <v>0</v>
      </c>
      <c r="T401" s="44">
        <f>VLOOKUP($A401,'1v -ostali'!$A$14:AD$517,T$3,FALSE)</f>
        <v>0</v>
      </c>
      <c r="U401" s="44">
        <f>VLOOKUP($A401,'1v -ostali'!$A$14:AD$517,U$3,FALSE)</f>
        <v>0</v>
      </c>
      <c r="V401" s="44">
        <f t="shared" si="54"/>
        <v>0</v>
      </c>
      <c r="W401" s="44">
        <f>VLOOKUP($A401,'1v -ostali'!$A$14:AD$517,W$3,FALSE)/12</f>
        <v>0</v>
      </c>
      <c r="X401" s="44">
        <f>VLOOKUP($A401,'1v -ostali'!$A$14:AD$517,X$3,FALSE)</f>
        <v>0</v>
      </c>
      <c r="Y401" s="44">
        <f>VLOOKUP($A401,'1v -ostali'!$A$14:AD$517,Y$3,FALSE)</f>
        <v>0</v>
      </c>
      <c r="Z401" s="44">
        <f>VLOOKUP($A401,'1v -ostali'!$A$14:AD$517,Z$3,FALSE)</f>
        <v>0</v>
      </c>
      <c r="AA401" s="44">
        <f t="shared" si="55"/>
        <v>0</v>
      </c>
      <c r="AB401" s="44">
        <f>VLOOKUP($A401,'1v -ostali'!$A$14:AD$517,AB$3,FALSE)/12</f>
        <v>0</v>
      </c>
      <c r="AC401" s="44">
        <f>VLOOKUP($A401,'1v -ostali'!$A$14:AD$517,AC$3,FALSE)</f>
        <v>0</v>
      </c>
      <c r="AD401" s="44">
        <f>VLOOKUP($A401,'1v -ostali'!$A$14:AD$517,AD$3,FALSE)</f>
        <v>0</v>
      </c>
      <c r="AE401" s="44">
        <f>VLOOKUP($A401,'1v -ostali'!$A$14:AD$517,AE$3,FALSE)</f>
        <v>0</v>
      </c>
      <c r="AF401" s="44">
        <f t="shared" si="56"/>
        <v>0</v>
      </c>
      <c r="AG401" s="44">
        <f>VLOOKUP($A401,'1v -ostali'!$A$14:AD$517,AG$3,FALSE)/12</f>
        <v>0</v>
      </c>
      <c r="AH401" s="44">
        <f>VLOOKUP($A401,'1v -ostali'!$A$14:AD$517,AH$3,FALSE)</f>
        <v>0</v>
      </c>
      <c r="AI401" s="44">
        <f t="shared" si="57"/>
        <v>0</v>
      </c>
      <c r="AJ401" s="44">
        <f t="shared" si="58"/>
        <v>0</v>
      </c>
      <c r="AK401" s="44">
        <f>+IFERROR(AI401*(100+'1v -ostali'!$C$6)/100,"")</f>
        <v>0</v>
      </c>
      <c r="AL401" s="44">
        <f>+IFERROR(AJ401*(100+'1v -ostali'!$C$6)/100,"")</f>
        <v>0</v>
      </c>
    </row>
    <row r="402" spans="1:38">
      <c r="A402">
        <f>+IF(MAX(A$5:A401)+1&lt;=A$1,A401+1,0)</f>
        <v>0</v>
      </c>
      <c r="B402" s="249">
        <f t="shared" si="51"/>
        <v>0</v>
      </c>
      <c r="C402">
        <f t="shared" si="52"/>
        <v>0</v>
      </c>
      <c r="D402" s="419">
        <f t="shared" si="53"/>
        <v>0</v>
      </c>
      <c r="E402">
        <f>IF(A402=0,0,+VLOOKUP($A402,'1v -ostali'!$A$14:$R$517,E$3,FALSE))</f>
        <v>0</v>
      </c>
      <c r="G402">
        <f>+VLOOKUP($A402,'1v -ostali'!$A$14:$R$517,G$3,FALSE)</f>
        <v>0</v>
      </c>
      <c r="H402">
        <f>+VLOOKUP($A402,'1v -ostali'!$A$14:$R$517,H$3,FALSE)</f>
        <v>0</v>
      </c>
      <c r="I402">
        <f>+VLOOKUP($A402,'1v -ostali'!$A$14:R$517,I$3,FALSE)</f>
        <v>0</v>
      </c>
      <c r="J402">
        <f>+VLOOKUP($A402,'1v -ostali'!$A$14:R$517,J$3,FALSE)</f>
        <v>0</v>
      </c>
      <c r="K402">
        <f>+VLOOKUP($A402,'1v -ostali'!$A$14:R$517,K$3,FALSE)</f>
        <v>0</v>
      </c>
      <c r="L402" t="str">
        <f>+IF(K402&gt;0,VLOOKUP($A402,'1v -ostali'!$A$14:R$517,L$3,FALSE),"")</f>
        <v/>
      </c>
      <c r="M402" t="str">
        <f>+IF(K402&gt;0,VLOOKUP($A402,'1v -ostali'!$A$14:R$517,M$3,FALSE),"")</f>
        <v/>
      </c>
      <c r="N402">
        <f>+VLOOKUP($A402,'1v -ostali'!$A$14:R$517,K$3,FALSE)</f>
        <v>0</v>
      </c>
      <c r="O402">
        <f>IF(K402&gt;0,"",VLOOKUP($A402,'1v -ostali'!$A$14:R$517,O$3,FALSE))</f>
        <v>0</v>
      </c>
      <c r="P402">
        <f>IF(K402&gt;0,"",VLOOKUP($A402,'1v -ostali'!$A$14:R$517,P$3,FALSE))</f>
        <v>0</v>
      </c>
      <c r="T402" s="44">
        <f>VLOOKUP($A402,'1v -ostali'!$A$14:AD$517,T$3,FALSE)</f>
        <v>0</v>
      </c>
      <c r="U402" s="44">
        <f>VLOOKUP($A402,'1v -ostali'!$A$14:AD$517,U$3,FALSE)</f>
        <v>0</v>
      </c>
      <c r="V402" s="44">
        <f t="shared" si="54"/>
        <v>0</v>
      </c>
      <c r="W402" s="44">
        <f>VLOOKUP($A402,'1v -ostali'!$A$14:AD$517,W$3,FALSE)/12</f>
        <v>0</v>
      </c>
      <c r="X402" s="44">
        <f>VLOOKUP($A402,'1v -ostali'!$A$14:AD$517,X$3,FALSE)</f>
        <v>0</v>
      </c>
      <c r="Y402" s="44">
        <f>VLOOKUP($A402,'1v -ostali'!$A$14:AD$517,Y$3,FALSE)</f>
        <v>0</v>
      </c>
      <c r="Z402" s="44">
        <f>VLOOKUP($A402,'1v -ostali'!$A$14:AD$517,Z$3,FALSE)</f>
        <v>0</v>
      </c>
      <c r="AA402" s="44">
        <f t="shared" si="55"/>
        <v>0</v>
      </c>
      <c r="AB402" s="44">
        <f>VLOOKUP($A402,'1v -ostali'!$A$14:AD$517,AB$3,FALSE)/12</f>
        <v>0</v>
      </c>
      <c r="AC402" s="44">
        <f>VLOOKUP($A402,'1v -ostali'!$A$14:AD$517,AC$3,FALSE)</f>
        <v>0</v>
      </c>
      <c r="AD402" s="44">
        <f>VLOOKUP($A402,'1v -ostali'!$A$14:AD$517,AD$3,FALSE)</f>
        <v>0</v>
      </c>
      <c r="AE402" s="44">
        <f>VLOOKUP($A402,'1v -ostali'!$A$14:AD$517,AE$3,FALSE)</f>
        <v>0</v>
      </c>
      <c r="AF402" s="44">
        <f t="shared" si="56"/>
        <v>0</v>
      </c>
      <c r="AG402" s="44">
        <f>VLOOKUP($A402,'1v -ostali'!$A$14:AD$517,AG$3,FALSE)/12</f>
        <v>0</v>
      </c>
      <c r="AH402" s="44">
        <f>VLOOKUP($A402,'1v -ostali'!$A$14:AD$517,AH$3,FALSE)</f>
        <v>0</v>
      </c>
      <c r="AI402" s="44">
        <f t="shared" si="57"/>
        <v>0</v>
      </c>
      <c r="AJ402" s="44">
        <f t="shared" si="58"/>
        <v>0</v>
      </c>
      <c r="AK402" s="44">
        <f>+IFERROR(AI402*(100+'1v -ostali'!$C$6)/100,"")</f>
        <v>0</v>
      </c>
      <c r="AL402" s="44">
        <f>+IFERROR(AJ402*(100+'1v -ostali'!$C$6)/100,"")</f>
        <v>0</v>
      </c>
    </row>
    <row r="403" spans="1:38">
      <c r="A403">
        <f>+IF(MAX(A$5:A402)+1&lt;=A$1,A402+1,0)</f>
        <v>0</v>
      </c>
      <c r="B403" s="249">
        <f t="shared" si="51"/>
        <v>0</v>
      </c>
      <c r="C403">
        <f t="shared" si="52"/>
        <v>0</v>
      </c>
      <c r="D403" s="419">
        <f t="shared" si="53"/>
        <v>0</v>
      </c>
      <c r="E403">
        <f>IF(A403=0,0,+VLOOKUP($A403,'1v -ostali'!$A$14:$R$517,E$3,FALSE))</f>
        <v>0</v>
      </c>
      <c r="G403">
        <f>+VLOOKUP($A403,'1v -ostali'!$A$14:$R$517,G$3,FALSE)</f>
        <v>0</v>
      </c>
      <c r="H403">
        <f>+VLOOKUP($A403,'1v -ostali'!$A$14:$R$517,H$3,FALSE)</f>
        <v>0</v>
      </c>
      <c r="I403">
        <f>+VLOOKUP($A403,'1v -ostali'!$A$14:R$517,I$3,FALSE)</f>
        <v>0</v>
      </c>
      <c r="J403">
        <f>+VLOOKUP($A403,'1v -ostali'!$A$14:R$517,J$3,FALSE)</f>
        <v>0</v>
      </c>
      <c r="K403">
        <f>+VLOOKUP($A403,'1v -ostali'!$A$14:R$517,K$3,FALSE)</f>
        <v>0</v>
      </c>
      <c r="L403" t="str">
        <f>+IF(K403&gt;0,VLOOKUP($A403,'1v -ostali'!$A$14:R$517,L$3,FALSE),"")</f>
        <v/>
      </c>
      <c r="M403" t="str">
        <f>+IF(K403&gt;0,VLOOKUP($A403,'1v -ostali'!$A$14:R$517,M$3,FALSE),"")</f>
        <v/>
      </c>
      <c r="N403">
        <f>+VLOOKUP($A403,'1v -ostali'!$A$14:R$517,K$3,FALSE)</f>
        <v>0</v>
      </c>
      <c r="O403">
        <f>IF(K403&gt;0,"",VLOOKUP($A403,'1v -ostali'!$A$14:R$517,O$3,FALSE))</f>
        <v>0</v>
      </c>
      <c r="P403">
        <f>IF(K403&gt;0,"",VLOOKUP($A403,'1v -ostali'!$A$14:R$517,P$3,FALSE))</f>
        <v>0</v>
      </c>
      <c r="T403" s="44">
        <f>VLOOKUP($A403,'1v -ostali'!$A$14:AD$517,T$3,FALSE)</f>
        <v>0</v>
      </c>
      <c r="U403" s="44">
        <f>VLOOKUP($A403,'1v -ostali'!$A$14:AD$517,U$3,FALSE)</f>
        <v>0</v>
      </c>
      <c r="V403" s="44">
        <f t="shared" si="54"/>
        <v>0</v>
      </c>
      <c r="W403" s="44">
        <f>VLOOKUP($A403,'1v -ostali'!$A$14:AD$517,W$3,FALSE)/12</f>
        <v>0</v>
      </c>
      <c r="X403" s="44">
        <f>VLOOKUP($A403,'1v -ostali'!$A$14:AD$517,X$3,FALSE)</f>
        <v>0</v>
      </c>
      <c r="Y403" s="44">
        <f>VLOOKUP($A403,'1v -ostali'!$A$14:AD$517,Y$3,FALSE)</f>
        <v>0</v>
      </c>
      <c r="Z403" s="44">
        <f>VLOOKUP($A403,'1v -ostali'!$A$14:AD$517,Z$3,FALSE)</f>
        <v>0</v>
      </c>
      <c r="AA403" s="44">
        <f t="shared" si="55"/>
        <v>0</v>
      </c>
      <c r="AB403" s="44">
        <f>VLOOKUP($A403,'1v -ostali'!$A$14:AD$517,AB$3,FALSE)/12</f>
        <v>0</v>
      </c>
      <c r="AC403" s="44">
        <f>VLOOKUP($A403,'1v -ostali'!$A$14:AD$517,AC$3,FALSE)</f>
        <v>0</v>
      </c>
      <c r="AD403" s="44">
        <f>VLOOKUP($A403,'1v -ostali'!$A$14:AD$517,AD$3,FALSE)</f>
        <v>0</v>
      </c>
      <c r="AE403" s="44">
        <f>VLOOKUP($A403,'1v -ostali'!$A$14:AD$517,AE$3,FALSE)</f>
        <v>0</v>
      </c>
      <c r="AF403" s="44">
        <f t="shared" si="56"/>
        <v>0</v>
      </c>
      <c r="AG403" s="44">
        <f>VLOOKUP($A403,'1v -ostali'!$A$14:AD$517,AG$3,FALSE)/12</f>
        <v>0</v>
      </c>
      <c r="AH403" s="44">
        <f>VLOOKUP($A403,'1v -ostali'!$A$14:AD$517,AH$3,FALSE)</f>
        <v>0</v>
      </c>
      <c r="AI403" s="44">
        <f t="shared" si="57"/>
        <v>0</v>
      </c>
      <c r="AJ403" s="44">
        <f t="shared" si="58"/>
        <v>0</v>
      </c>
      <c r="AK403" s="44">
        <f>+IFERROR(AI403*(100+'1v -ostali'!$C$6)/100,"")</f>
        <v>0</v>
      </c>
      <c r="AL403" s="44">
        <f>+IFERROR(AJ403*(100+'1v -ostali'!$C$6)/100,"")</f>
        <v>0</v>
      </c>
    </row>
    <row r="404" spans="1:38">
      <c r="A404">
        <f>+IF(MAX(A$5:A403)+1&lt;=A$1,A403+1,0)</f>
        <v>0</v>
      </c>
      <c r="B404" s="249">
        <f t="shared" si="51"/>
        <v>0</v>
      </c>
      <c r="C404">
        <f t="shared" si="52"/>
        <v>0</v>
      </c>
      <c r="D404" s="419">
        <f t="shared" si="53"/>
        <v>0</v>
      </c>
      <c r="E404">
        <f>IF(A404=0,0,+VLOOKUP($A404,'1v -ostali'!$A$14:$R$517,E$3,FALSE))</f>
        <v>0</v>
      </c>
      <c r="G404">
        <f>+VLOOKUP($A404,'1v -ostali'!$A$14:$R$517,G$3,FALSE)</f>
        <v>0</v>
      </c>
      <c r="H404">
        <f>+VLOOKUP($A404,'1v -ostali'!$A$14:$R$517,H$3,FALSE)</f>
        <v>0</v>
      </c>
      <c r="I404">
        <f>+VLOOKUP($A404,'1v -ostali'!$A$14:R$517,I$3,FALSE)</f>
        <v>0</v>
      </c>
      <c r="J404">
        <f>+VLOOKUP($A404,'1v -ostali'!$A$14:R$517,J$3,FALSE)</f>
        <v>0</v>
      </c>
      <c r="K404">
        <f>+VLOOKUP($A404,'1v -ostali'!$A$14:R$517,K$3,FALSE)</f>
        <v>0</v>
      </c>
      <c r="L404" t="str">
        <f>+IF(K404&gt;0,VLOOKUP($A404,'1v -ostali'!$A$14:R$517,L$3,FALSE),"")</f>
        <v/>
      </c>
      <c r="M404" t="str">
        <f>+IF(K404&gt;0,VLOOKUP($A404,'1v -ostali'!$A$14:R$517,M$3,FALSE),"")</f>
        <v/>
      </c>
      <c r="N404">
        <f>+VLOOKUP($A404,'1v -ostali'!$A$14:R$517,K$3,FALSE)</f>
        <v>0</v>
      </c>
      <c r="O404">
        <f>IF(K404&gt;0,"",VLOOKUP($A404,'1v -ostali'!$A$14:R$517,O$3,FALSE))</f>
        <v>0</v>
      </c>
      <c r="P404">
        <f>IF(K404&gt;0,"",VLOOKUP($A404,'1v -ostali'!$A$14:R$517,P$3,FALSE))</f>
        <v>0</v>
      </c>
      <c r="T404" s="44">
        <f>VLOOKUP($A404,'1v -ostali'!$A$14:AD$517,T$3,FALSE)</f>
        <v>0</v>
      </c>
      <c r="U404" s="44">
        <f>VLOOKUP($A404,'1v -ostali'!$A$14:AD$517,U$3,FALSE)</f>
        <v>0</v>
      </c>
      <c r="V404" s="44">
        <f t="shared" si="54"/>
        <v>0</v>
      </c>
      <c r="W404" s="44">
        <f>VLOOKUP($A404,'1v -ostali'!$A$14:AD$517,W$3,FALSE)/12</f>
        <v>0</v>
      </c>
      <c r="X404" s="44">
        <f>VLOOKUP($A404,'1v -ostali'!$A$14:AD$517,X$3,FALSE)</f>
        <v>0</v>
      </c>
      <c r="Y404" s="44">
        <f>VLOOKUP($A404,'1v -ostali'!$A$14:AD$517,Y$3,FALSE)</f>
        <v>0</v>
      </c>
      <c r="Z404" s="44">
        <f>VLOOKUP($A404,'1v -ostali'!$A$14:AD$517,Z$3,FALSE)</f>
        <v>0</v>
      </c>
      <c r="AA404" s="44">
        <f t="shared" si="55"/>
        <v>0</v>
      </c>
      <c r="AB404" s="44">
        <f>VLOOKUP($A404,'1v -ostali'!$A$14:AD$517,AB$3,FALSE)/12</f>
        <v>0</v>
      </c>
      <c r="AC404" s="44">
        <f>VLOOKUP($A404,'1v -ostali'!$A$14:AD$517,AC$3,FALSE)</f>
        <v>0</v>
      </c>
      <c r="AD404" s="44">
        <f>VLOOKUP($A404,'1v -ostali'!$A$14:AD$517,AD$3,FALSE)</f>
        <v>0</v>
      </c>
      <c r="AE404" s="44">
        <f>VLOOKUP($A404,'1v -ostali'!$A$14:AD$517,AE$3,FALSE)</f>
        <v>0</v>
      </c>
      <c r="AF404" s="44">
        <f t="shared" si="56"/>
        <v>0</v>
      </c>
      <c r="AG404" s="44">
        <f>VLOOKUP($A404,'1v -ostali'!$A$14:AD$517,AG$3,FALSE)/12</f>
        <v>0</v>
      </c>
      <c r="AH404" s="44">
        <f>VLOOKUP($A404,'1v -ostali'!$A$14:AD$517,AH$3,FALSE)</f>
        <v>0</v>
      </c>
      <c r="AI404" s="44">
        <f t="shared" si="57"/>
        <v>0</v>
      </c>
      <c r="AJ404" s="44">
        <f t="shared" si="58"/>
        <v>0</v>
      </c>
      <c r="AK404" s="44">
        <f>+IFERROR(AI404*(100+'1v -ostali'!$C$6)/100,"")</f>
        <v>0</v>
      </c>
      <c r="AL404" s="44">
        <f>+IFERROR(AJ404*(100+'1v -ostali'!$C$6)/100,"")</f>
        <v>0</v>
      </c>
    </row>
    <row r="405" spans="1:38">
      <c r="A405">
        <f>+IF(MAX(A$5:A404)+1&lt;=A$1,A404+1,0)</f>
        <v>0</v>
      </c>
      <c r="B405" s="249">
        <f t="shared" si="51"/>
        <v>0</v>
      </c>
      <c r="C405">
        <f t="shared" si="52"/>
        <v>0</v>
      </c>
      <c r="D405" s="419">
        <f t="shared" si="53"/>
        <v>0</v>
      </c>
      <c r="E405">
        <f>IF(A405=0,0,+VLOOKUP($A405,'1v -ostali'!$A$14:$R$517,E$3,FALSE))</f>
        <v>0</v>
      </c>
      <c r="G405">
        <f>+VLOOKUP($A405,'1v -ostali'!$A$14:$R$517,G$3,FALSE)</f>
        <v>0</v>
      </c>
      <c r="H405">
        <f>+VLOOKUP($A405,'1v -ostali'!$A$14:$R$517,H$3,FALSE)</f>
        <v>0</v>
      </c>
      <c r="I405">
        <f>+VLOOKUP($A405,'1v -ostali'!$A$14:R$517,I$3,FALSE)</f>
        <v>0</v>
      </c>
      <c r="J405">
        <f>+VLOOKUP($A405,'1v -ostali'!$A$14:R$517,J$3,FALSE)</f>
        <v>0</v>
      </c>
      <c r="K405">
        <f>+VLOOKUP($A405,'1v -ostali'!$A$14:R$517,K$3,FALSE)</f>
        <v>0</v>
      </c>
      <c r="L405" t="str">
        <f>+IF(K405&gt;0,VLOOKUP($A405,'1v -ostali'!$A$14:R$517,L$3,FALSE),"")</f>
        <v/>
      </c>
      <c r="M405" t="str">
        <f>+IF(K405&gt;0,VLOOKUP($A405,'1v -ostali'!$A$14:R$517,M$3,FALSE),"")</f>
        <v/>
      </c>
      <c r="N405">
        <f>+VLOOKUP($A405,'1v -ostali'!$A$14:R$517,K$3,FALSE)</f>
        <v>0</v>
      </c>
      <c r="O405">
        <f>IF(K405&gt;0,"",VLOOKUP($A405,'1v -ostali'!$A$14:R$517,O$3,FALSE))</f>
        <v>0</v>
      </c>
      <c r="P405">
        <f>IF(K405&gt;0,"",VLOOKUP($A405,'1v -ostali'!$A$14:R$517,P$3,FALSE))</f>
        <v>0</v>
      </c>
      <c r="T405" s="44">
        <f>VLOOKUP($A405,'1v -ostali'!$A$14:AD$517,T$3,FALSE)</f>
        <v>0</v>
      </c>
      <c r="U405" s="44">
        <f>VLOOKUP($A405,'1v -ostali'!$A$14:AD$517,U$3,FALSE)</f>
        <v>0</v>
      </c>
      <c r="V405" s="44">
        <f t="shared" si="54"/>
        <v>0</v>
      </c>
      <c r="W405" s="44">
        <f>VLOOKUP($A405,'1v -ostali'!$A$14:AD$517,W$3,FALSE)/12</f>
        <v>0</v>
      </c>
      <c r="X405" s="44">
        <f>VLOOKUP($A405,'1v -ostali'!$A$14:AD$517,X$3,FALSE)</f>
        <v>0</v>
      </c>
      <c r="Y405" s="44">
        <f>VLOOKUP($A405,'1v -ostali'!$A$14:AD$517,Y$3,FALSE)</f>
        <v>0</v>
      </c>
      <c r="Z405" s="44">
        <f>VLOOKUP($A405,'1v -ostali'!$A$14:AD$517,Z$3,FALSE)</f>
        <v>0</v>
      </c>
      <c r="AA405" s="44">
        <f t="shared" si="55"/>
        <v>0</v>
      </c>
      <c r="AB405" s="44">
        <f>VLOOKUP($A405,'1v -ostali'!$A$14:AD$517,AB$3,FALSE)/12</f>
        <v>0</v>
      </c>
      <c r="AC405" s="44">
        <f>VLOOKUP($A405,'1v -ostali'!$A$14:AD$517,AC$3,FALSE)</f>
        <v>0</v>
      </c>
      <c r="AD405" s="44">
        <f>VLOOKUP($A405,'1v -ostali'!$A$14:AD$517,AD$3,FALSE)</f>
        <v>0</v>
      </c>
      <c r="AE405" s="44">
        <f>VLOOKUP($A405,'1v -ostali'!$A$14:AD$517,AE$3,FALSE)</f>
        <v>0</v>
      </c>
      <c r="AF405" s="44">
        <f t="shared" si="56"/>
        <v>0</v>
      </c>
      <c r="AG405" s="44">
        <f>VLOOKUP($A405,'1v -ostali'!$A$14:AD$517,AG$3,FALSE)/12</f>
        <v>0</v>
      </c>
      <c r="AH405" s="44">
        <f>VLOOKUP($A405,'1v -ostali'!$A$14:AD$517,AH$3,FALSE)</f>
        <v>0</v>
      </c>
      <c r="AI405" s="44">
        <f t="shared" si="57"/>
        <v>0</v>
      </c>
      <c r="AJ405" s="44">
        <f t="shared" si="58"/>
        <v>0</v>
      </c>
      <c r="AK405" s="44">
        <f>+IFERROR(AI405*(100+'1v -ostali'!$C$6)/100,"")</f>
        <v>0</v>
      </c>
      <c r="AL405" s="44">
        <f>+IFERROR(AJ405*(100+'1v -ostali'!$C$6)/100,"")</f>
        <v>0</v>
      </c>
    </row>
    <row r="406" spans="1:38">
      <c r="A406">
        <f>+IF(MAX(A$5:A405)+1&lt;=A$1,A405+1,0)</f>
        <v>0</v>
      </c>
      <c r="B406" s="249">
        <f t="shared" si="51"/>
        <v>0</v>
      </c>
      <c r="C406">
        <f t="shared" si="52"/>
        <v>0</v>
      </c>
      <c r="D406" s="419">
        <f t="shared" si="53"/>
        <v>0</v>
      </c>
      <c r="E406">
        <f>IF(A406=0,0,+VLOOKUP($A406,'1v -ostali'!$A$14:$R$517,E$3,FALSE))</f>
        <v>0</v>
      </c>
      <c r="G406">
        <f>+VLOOKUP($A406,'1v -ostali'!$A$14:$R$517,G$3,FALSE)</f>
        <v>0</v>
      </c>
      <c r="H406">
        <f>+VLOOKUP($A406,'1v -ostali'!$A$14:$R$517,H$3,FALSE)</f>
        <v>0</v>
      </c>
      <c r="I406">
        <f>+VLOOKUP($A406,'1v -ostali'!$A$14:R$517,I$3,FALSE)</f>
        <v>0</v>
      </c>
      <c r="J406">
        <f>+VLOOKUP($A406,'1v -ostali'!$A$14:R$517,J$3,FALSE)</f>
        <v>0</v>
      </c>
      <c r="K406">
        <f>+VLOOKUP($A406,'1v -ostali'!$A$14:R$517,K$3,FALSE)</f>
        <v>0</v>
      </c>
      <c r="L406" t="str">
        <f>+IF(K406&gt;0,VLOOKUP($A406,'1v -ostali'!$A$14:R$517,L$3,FALSE),"")</f>
        <v/>
      </c>
      <c r="M406" t="str">
        <f>+IF(K406&gt;0,VLOOKUP($A406,'1v -ostali'!$A$14:R$517,M$3,FALSE),"")</f>
        <v/>
      </c>
      <c r="N406">
        <f>+VLOOKUP($A406,'1v -ostali'!$A$14:R$517,K$3,FALSE)</f>
        <v>0</v>
      </c>
      <c r="O406">
        <f>IF(K406&gt;0,"",VLOOKUP($A406,'1v -ostali'!$A$14:R$517,O$3,FALSE))</f>
        <v>0</v>
      </c>
      <c r="P406">
        <f>IF(K406&gt;0,"",VLOOKUP($A406,'1v -ostali'!$A$14:R$517,P$3,FALSE))</f>
        <v>0</v>
      </c>
      <c r="T406" s="44">
        <f>VLOOKUP($A406,'1v -ostali'!$A$14:AD$517,T$3,FALSE)</f>
        <v>0</v>
      </c>
      <c r="U406" s="44">
        <f>VLOOKUP($A406,'1v -ostali'!$A$14:AD$517,U$3,FALSE)</f>
        <v>0</v>
      </c>
      <c r="V406" s="44">
        <f t="shared" si="54"/>
        <v>0</v>
      </c>
      <c r="W406" s="44">
        <f>VLOOKUP($A406,'1v -ostali'!$A$14:AD$517,W$3,FALSE)/12</f>
        <v>0</v>
      </c>
      <c r="X406" s="44">
        <f>VLOOKUP($A406,'1v -ostali'!$A$14:AD$517,X$3,FALSE)</f>
        <v>0</v>
      </c>
      <c r="Y406" s="44">
        <f>VLOOKUP($A406,'1v -ostali'!$A$14:AD$517,Y$3,FALSE)</f>
        <v>0</v>
      </c>
      <c r="Z406" s="44">
        <f>VLOOKUP($A406,'1v -ostali'!$A$14:AD$517,Z$3,FALSE)</f>
        <v>0</v>
      </c>
      <c r="AA406" s="44">
        <f t="shared" si="55"/>
        <v>0</v>
      </c>
      <c r="AB406" s="44">
        <f>VLOOKUP($A406,'1v -ostali'!$A$14:AD$517,AB$3,FALSE)/12</f>
        <v>0</v>
      </c>
      <c r="AC406" s="44">
        <f>VLOOKUP($A406,'1v -ostali'!$A$14:AD$517,AC$3,FALSE)</f>
        <v>0</v>
      </c>
      <c r="AD406" s="44">
        <f>VLOOKUP($A406,'1v -ostali'!$A$14:AD$517,AD$3,FALSE)</f>
        <v>0</v>
      </c>
      <c r="AE406" s="44">
        <f>VLOOKUP($A406,'1v -ostali'!$A$14:AD$517,AE$3,FALSE)</f>
        <v>0</v>
      </c>
      <c r="AF406" s="44">
        <f t="shared" si="56"/>
        <v>0</v>
      </c>
      <c r="AG406" s="44">
        <f>VLOOKUP($A406,'1v -ostali'!$A$14:AD$517,AG$3,FALSE)/12</f>
        <v>0</v>
      </c>
      <c r="AH406" s="44">
        <f>VLOOKUP($A406,'1v -ostali'!$A$14:AD$517,AH$3,FALSE)</f>
        <v>0</v>
      </c>
      <c r="AI406" s="44">
        <f t="shared" si="57"/>
        <v>0</v>
      </c>
      <c r="AJ406" s="44">
        <f t="shared" si="58"/>
        <v>0</v>
      </c>
      <c r="AK406" s="44">
        <f>+IFERROR(AI406*(100+'1v -ostali'!$C$6)/100,"")</f>
        <v>0</v>
      </c>
      <c r="AL406" s="44">
        <f>+IFERROR(AJ406*(100+'1v -ostali'!$C$6)/100,"")</f>
        <v>0</v>
      </c>
    </row>
    <row r="407" spans="1:38">
      <c r="A407">
        <f>+IF(MAX(A$5:A406)+1&lt;=A$1,A406+1,0)</f>
        <v>0</v>
      </c>
      <c r="B407" s="249">
        <f t="shared" si="51"/>
        <v>0</v>
      </c>
      <c r="C407">
        <f t="shared" si="52"/>
        <v>0</v>
      </c>
      <c r="D407" s="419">
        <f t="shared" si="53"/>
        <v>0</v>
      </c>
      <c r="E407">
        <f>IF(A407=0,0,+VLOOKUP($A407,'1v -ostali'!$A$14:$R$517,E$3,FALSE))</f>
        <v>0</v>
      </c>
      <c r="G407">
        <f>+VLOOKUP($A407,'1v -ostali'!$A$14:$R$517,G$3,FALSE)</f>
        <v>0</v>
      </c>
      <c r="H407">
        <f>+VLOOKUP($A407,'1v -ostali'!$A$14:$R$517,H$3,FALSE)</f>
        <v>0</v>
      </c>
      <c r="I407">
        <f>+VLOOKUP($A407,'1v -ostali'!$A$14:R$517,I$3,FALSE)</f>
        <v>0</v>
      </c>
      <c r="J407">
        <f>+VLOOKUP($A407,'1v -ostali'!$A$14:R$517,J$3,FALSE)</f>
        <v>0</v>
      </c>
      <c r="K407">
        <f>+VLOOKUP($A407,'1v -ostali'!$A$14:R$517,K$3,FALSE)</f>
        <v>0</v>
      </c>
      <c r="L407" t="str">
        <f>+IF(K407&gt;0,VLOOKUP($A407,'1v -ostali'!$A$14:R$517,L$3,FALSE),"")</f>
        <v/>
      </c>
      <c r="M407" t="str">
        <f>+IF(K407&gt;0,VLOOKUP($A407,'1v -ostali'!$A$14:R$517,M$3,FALSE),"")</f>
        <v/>
      </c>
      <c r="N407">
        <f>+VLOOKUP($A407,'1v -ostali'!$A$14:R$517,K$3,FALSE)</f>
        <v>0</v>
      </c>
      <c r="O407">
        <f>IF(K407&gt;0,"",VLOOKUP($A407,'1v -ostali'!$A$14:R$517,O$3,FALSE))</f>
        <v>0</v>
      </c>
      <c r="P407">
        <f>IF(K407&gt;0,"",VLOOKUP($A407,'1v -ostali'!$A$14:R$517,P$3,FALSE))</f>
        <v>0</v>
      </c>
      <c r="T407" s="44">
        <f>VLOOKUP($A407,'1v -ostali'!$A$14:AD$517,T$3,FALSE)</f>
        <v>0</v>
      </c>
      <c r="U407" s="44">
        <f>VLOOKUP($A407,'1v -ostali'!$A$14:AD$517,U$3,FALSE)</f>
        <v>0</v>
      </c>
      <c r="V407" s="44">
        <f t="shared" si="54"/>
        <v>0</v>
      </c>
      <c r="W407" s="44">
        <f>VLOOKUP($A407,'1v -ostali'!$A$14:AD$517,W$3,FALSE)/12</f>
        <v>0</v>
      </c>
      <c r="X407" s="44">
        <f>VLOOKUP($A407,'1v -ostali'!$A$14:AD$517,X$3,FALSE)</f>
        <v>0</v>
      </c>
      <c r="Y407" s="44">
        <f>VLOOKUP($A407,'1v -ostali'!$A$14:AD$517,Y$3,FALSE)</f>
        <v>0</v>
      </c>
      <c r="Z407" s="44">
        <f>VLOOKUP($A407,'1v -ostali'!$A$14:AD$517,Z$3,FALSE)</f>
        <v>0</v>
      </c>
      <c r="AA407" s="44">
        <f t="shared" si="55"/>
        <v>0</v>
      </c>
      <c r="AB407" s="44">
        <f>VLOOKUP($A407,'1v -ostali'!$A$14:AD$517,AB$3,FALSE)/12</f>
        <v>0</v>
      </c>
      <c r="AC407" s="44">
        <f>VLOOKUP($A407,'1v -ostali'!$A$14:AD$517,AC$3,FALSE)</f>
        <v>0</v>
      </c>
      <c r="AD407" s="44">
        <f>VLOOKUP($A407,'1v -ostali'!$A$14:AD$517,AD$3,FALSE)</f>
        <v>0</v>
      </c>
      <c r="AE407" s="44">
        <f>VLOOKUP($A407,'1v -ostali'!$A$14:AD$517,AE$3,FALSE)</f>
        <v>0</v>
      </c>
      <c r="AF407" s="44">
        <f t="shared" si="56"/>
        <v>0</v>
      </c>
      <c r="AG407" s="44">
        <f>VLOOKUP($A407,'1v -ostali'!$A$14:AD$517,AG$3,FALSE)/12</f>
        <v>0</v>
      </c>
      <c r="AH407" s="44">
        <f>VLOOKUP($A407,'1v -ostali'!$A$14:AD$517,AH$3,FALSE)</f>
        <v>0</v>
      </c>
      <c r="AI407" s="44">
        <f t="shared" si="57"/>
        <v>0</v>
      </c>
      <c r="AJ407" s="44">
        <f t="shared" si="58"/>
        <v>0</v>
      </c>
      <c r="AK407" s="44">
        <f>+IFERROR(AI407*(100+'1v -ostali'!$C$6)/100,"")</f>
        <v>0</v>
      </c>
      <c r="AL407" s="44">
        <f>+IFERROR(AJ407*(100+'1v -ostali'!$C$6)/100,"")</f>
        <v>0</v>
      </c>
    </row>
    <row r="408" spans="1:38">
      <c r="A408">
        <f>+IF(MAX(A$5:A407)+1&lt;=A$1,A407+1,0)</f>
        <v>0</v>
      </c>
      <c r="B408" s="249">
        <f t="shared" si="51"/>
        <v>0</v>
      </c>
      <c r="C408">
        <f t="shared" si="52"/>
        <v>0</v>
      </c>
      <c r="D408" s="419">
        <f t="shared" si="53"/>
        <v>0</v>
      </c>
      <c r="E408">
        <f>IF(A408=0,0,+VLOOKUP($A408,'1v -ostali'!$A$14:$R$517,E$3,FALSE))</f>
        <v>0</v>
      </c>
      <c r="G408">
        <f>+VLOOKUP($A408,'1v -ostali'!$A$14:$R$517,G$3,FALSE)</f>
        <v>0</v>
      </c>
      <c r="H408">
        <f>+VLOOKUP($A408,'1v -ostali'!$A$14:$R$517,H$3,FALSE)</f>
        <v>0</v>
      </c>
      <c r="I408">
        <f>+VLOOKUP($A408,'1v -ostali'!$A$14:R$517,I$3,FALSE)</f>
        <v>0</v>
      </c>
      <c r="J408">
        <f>+VLOOKUP($A408,'1v -ostali'!$A$14:R$517,J$3,FALSE)</f>
        <v>0</v>
      </c>
      <c r="K408">
        <f>+VLOOKUP($A408,'1v -ostali'!$A$14:R$517,K$3,FALSE)</f>
        <v>0</v>
      </c>
      <c r="L408" t="str">
        <f>+IF(K408&gt;0,VLOOKUP($A408,'1v -ostali'!$A$14:R$517,L$3,FALSE),"")</f>
        <v/>
      </c>
      <c r="M408" t="str">
        <f>+IF(K408&gt;0,VLOOKUP($A408,'1v -ostali'!$A$14:R$517,M$3,FALSE),"")</f>
        <v/>
      </c>
      <c r="N408">
        <f>+VLOOKUP($A408,'1v -ostali'!$A$14:R$517,K$3,FALSE)</f>
        <v>0</v>
      </c>
      <c r="O408">
        <f>IF(K408&gt;0,"",VLOOKUP($A408,'1v -ostali'!$A$14:R$517,O$3,FALSE))</f>
        <v>0</v>
      </c>
      <c r="P408">
        <f>IF(K408&gt;0,"",VLOOKUP($A408,'1v -ostali'!$A$14:R$517,P$3,FALSE))</f>
        <v>0</v>
      </c>
      <c r="T408" s="44">
        <f>VLOOKUP($A408,'1v -ostali'!$A$14:AD$517,T$3,FALSE)</f>
        <v>0</v>
      </c>
      <c r="U408" s="44">
        <f>VLOOKUP($A408,'1v -ostali'!$A$14:AD$517,U$3,FALSE)</f>
        <v>0</v>
      </c>
      <c r="V408" s="44">
        <f t="shared" si="54"/>
        <v>0</v>
      </c>
      <c r="W408" s="44">
        <f>VLOOKUP($A408,'1v -ostali'!$A$14:AD$517,W$3,FALSE)/12</f>
        <v>0</v>
      </c>
      <c r="X408" s="44">
        <f>VLOOKUP($A408,'1v -ostali'!$A$14:AD$517,X$3,FALSE)</f>
        <v>0</v>
      </c>
      <c r="Y408" s="44">
        <f>VLOOKUP($A408,'1v -ostali'!$A$14:AD$517,Y$3,FALSE)</f>
        <v>0</v>
      </c>
      <c r="Z408" s="44">
        <f>VLOOKUP($A408,'1v -ostali'!$A$14:AD$517,Z$3,FALSE)</f>
        <v>0</v>
      </c>
      <c r="AA408" s="44">
        <f t="shared" si="55"/>
        <v>0</v>
      </c>
      <c r="AB408" s="44">
        <f>VLOOKUP($A408,'1v -ostali'!$A$14:AD$517,AB$3,FALSE)/12</f>
        <v>0</v>
      </c>
      <c r="AC408" s="44">
        <f>VLOOKUP($A408,'1v -ostali'!$A$14:AD$517,AC$3,FALSE)</f>
        <v>0</v>
      </c>
      <c r="AD408" s="44">
        <f>VLOOKUP($A408,'1v -ostali'!$A$14:AD$517,AD$3,FALSE)</f>
        <v>0</v>
      </c>
      <c r="AE408" s="44">
        <f>VLOOKUP($A408,'1v -ostali'!$A$14:AD$517,AE$3,FALSE)</f>
        <v>0</v>
      </c>
      <c r="AF408" s="44">
        <f t="shared" si="56"/>
        <v>0</v>
      </c>
      <c r="AG408" s="44">
        <f>VLOOKUP($A408,'1v -ostali'!$A$14:AD$517,AG$3,FALSE)/12</f>
        <v>0</v>
      </c>
      <c r="AH408" s="44">
        <f>VLOOKUP($A408,'1v -ostali'!$A$14:AD$517,AH$3,FALSE)</f>
        <v>0</v>
      </c>
      <c r="AI408" s="44">
        <f t="shared" si="57"/>
        <v>0</v>
      </c>
      <c r="AJ408" s="44">
        <f t="shared" si="58"/>
        <v>0</v>
      </c>
      <c r="AK408" s="44">
        <f>+IFERROR(AI408*(100+'1v -ostali'!$C$6)/100,"")</f>
        <v>0</v>
      </c>
      <c r="AL408" s="44">
        <f>+IFERROR(AJ408*(100+'1v -ostali'!$C$6)/100,"")</f>
        <v>0</v>
      </c>
    </row>
    <row r="409" spans="1:38">
      <c r="A409">
        <f>+IF(MAX(A$5:A408)+1&lt;=A$1,A408+1,0)</f>
        <v>0</v>
      </c>
      <c r="B409" s="249">
        <f t="shared" si="51"/>
        <v>0</v>
      </c>
      <c r="C409">
        <f t="shared" si="52"/>
        <v>0</v>
      </c>
      <c r="D409" s="419">
        <f t="shared" si="53"/>
        <v>0</v>
      </c>
      <c r="E409">
        <f>IF(A409=0,0,+VLOOKUP($A409,'1v -ostali'!$A$14:$R$517,E$3,FALSE))</f>
        <v>0</v>
      </c>
      <c r="G409">
        <f>+VLOOKUP($A409,'1v -ostali'!$A$14:$R$517,G$3,FALSE)</f>
        <v>0</v>
      </c>
      <c r="H409">
        <f>+VLOOKUP($A409,'1v -ostali'!$A$14:$R$517,H$3,FALSE)</f>
        <v>0</v>
      </c>
      <c r="I409">
        <f>+VLOOKUP($A409,'1v -ostali'!$A$14:R$517,I$3,FALSE)</f>
        <v>0</v>
      </c>
      <c r="J409">
        <f>+VLOOKUP($A409,'1v -ostali'!$A$14:R$517,J$3,FALSE)</f>
        <v>0</v>
      </c>
      <c r="K409">
        <f>+VLOOKUP($A409,'1v -ostali'!$A$14:R$517,K$3,FALSE)</f>
        <v>0</v>
      </c>
      <c r="L409" t="str">
        <f>+IF(K409&gt;0,VLOOKUP($A409,'1v -ostali'!$A$14:R$517,L$3,FALSE),"")</f>
        <v/>
      </c>
      <c r="M409" t="str">
        <f>+IF(K409&gt;0,VLOOKUP($A409,'1v -ostali'!$A$14:R$517,M$3,FALSE),"")</f>
        <v/>
      </c>
      <c r="N409">
        <f>+VLOOKUP($A409,'1v -ostali'!$A$14:R$517,K$3,FALSE)</f>
        <v>0</v>
      </c>
      <c r="O409">
        <f>IF(K409&gt;0,"",VLOOKUP($A409,'1v -ostali'!$A$14:R$517,O$3,FALSE))</f>
        <v>0</v>
      </c>
      <c r="P409">
        <f>IF(K409&gt;0,"",VLOOKUP($A409,'1v -ostali'!$A$14:R$517,P$3,FALSE))</f>
        <v>0</v>
      </c>
      <c r="T409" s="44">
        <f>VLOOKUP($A409,'1v -ostali'!$A$14:AD$517,T$3,FALSE)</f>
        <v>0</v>
      </c>
      <c r="U409" s="44">
        <f>VLOOKUP($A409,'1v -ostali'!$A$14:AD$517,U$3,FALSE)</f>
        <v>0</v>
      </c>
      <c r="V409" s="44">
        <f t="shared" si="54"/>
        <v>0</v>
      </c>
      <c r="W409" s="44">
        <f>VLOOKUP($A409,'1v -ostali'!$A$14:AD$517,W$3,FALSE)/12</f>
        <v>0</v>
      </c>
      <c r="X409" s="44">
        <f>VLOOKUP($A409,'1v -ostali'!$A$14:AD$517,X$3,FALSE)</f>
        <v>0</v>
      </c>
      <c r="Y409" s="44">
        <f>VLOOKUP($A409,'1v -ostali'!$A$14:AD$517,Y$3,FALSE)</f>
        <v>0</v>
      </c>
      <c r="Z409" s="44">
        <f>VLOOKUP($A409,'1v -ostali'!$A$14:AD$517,Z$3,FALSE)</f>
        <v>0</v>
      </c>
      <c r="AA409" s="44">
        <f t="shared" si="55"/>
        <v>0</v>
      </c>
      <c r="AB409" s="44">
        <f>VLOOKUP($A409,'1v -ostali'!$A$14:AD$517,AB$3,FALSE)/12</f>
        <v>0</v>
      </c>
      <c r="AC409" s="44">
        <f>VLOOKUP($A409,'1v -ostali'!$A$14:AD$517,AC$3,FALSE)</f>
        <v>0</v>
      </c>
      <c r="AD409" s="44">
        <f>VLOOKUP($A409,'1v -ostali'!$A$14:AD$517,AD$3,FALSE)</f>
        <v>0</v>
      </c>
      <c r="AE409" s="44">
        <f>VLOOKUP($A409,'1v -ostali'!$A$14:AD$517,AE$3,FALSE)</f>
        <v>0</v>
      </c>
      <c r="AF409" s="44">
        <f t="shared" si="56"/>
        <v>0</v>
      </c>
      <c r="AG409" s="44">
        <f>VLOOKUP($A409,'1v -ostali'!$A$14:AD$517,AG$3,FALSE)/12</f>
        <v>0</v>
      </c>
      <c r="AH409" s="44">
        <f>VLOOKUP($A409,'1v -ostali'!$A$14:AD$517,AH$3,FALSE)</f>
        <v>0</v>
      </c>
      <c r="AI409" s="44">
        <f t="shared" si="57"/>
        <v>0</v>
      </c>
      <c r="AJ409" s="44">
        <f t="shared" si="58"/>
        <v>0</v>
      </c>
      <c r="AK409" s="44">
        <f>+IFERROR(AI409*(100+'1v -ostali'!$C$6)/100,"")</f>
        <v>0</v>
      </c>
      <c r="AL409" s="44">
        <f>+IFERROR(AJ409*(100+'1v -ostali'!$C$6)/100,"")</f>
        <v>0</v>
      </c>
    </row>
    <row r="410" spans="1:38">
      <c r="A410">
        <f>+IF(MAX(A$5:A409)+1&lt;=A$1,A409+1,0)</f>
        <v>0</v>
      </c>
      <c r="B410" s="249">
        <f t="shared" si="51"/>
        <v>0</v>
      </c>
      <c r="C410">
        <f t="shared" si="52"/>
        <v>0</v>
      </c>
      <c r="D410" s="419">
        <f t="shared" si="53"/>
        <v>0</v>
      </c>
      <c r="E410">
        <f>IF(A410=0,0,+VLOOKUP($A410,'1v -ostali'!$A$14:$R$517,E$3,FALSE))</f>
        <v>0</v>
      </c>
      <c r="G410">
        <f>+VLOOKUP($A410,'1v -ostali'!$A$14:$R$517,G$3,FALSE)</f>
        <v>0</v>
      </c>
      <c r="H410">
        <f>+VLOOKUP($A410,'1v -ostali'!$A$14:$R$517,H$3,FALSE)</f>
        <v>0</v>
      </c>
      <c r="I410">
        <f>+VLOOKUP($A410,'1v -ostali'!$A$14:R$517,I$3,FALSE)</f>
        <v>0</v>
      </c>
      <c r="J410">
        <f>+VLOOKUP($A410,'1v -ostali'!$A$14:R$517,J$3,FALSE)</f>
        <v>0</v>
      </c>
      <c r="K410">
        <f>+VLOOKUP($A410,'1v -ostali'!$A$14:R$517,K$3,FALSE)</f>
        <v>0</v>
      </c>
      <c r="L410" t="str">
        <f>+IF(K410&gt;0,VLOOKUP($A410,'1v -ostali'!$A$14:R$517,L$3,FALSE),"")</f>
        <v/>
      </c>
      <c r="M410" t="str">
        <f>+IF(K410&gt;0,VLOOKUP($A410,'1v -ostali'!$A$14:R$517,M$3,FALSE),"")</f>
        <v/>
      </c>
      <c r="N410">
        <f>+VLOOKUP($A410,'1v -ostali'!$A$14:R$517,K$3,FALSE)</f>
        <v>0</v>
      </c>
      <c r="O410">
        <f>IF(K410&gt;0,"",VLOOKUP($A410,'1v -ostali'!$A$14:R$517,O$3,FALSE))</f>
        <v>0</v>
      </c>
      <c r="P410">
        <f>IF(K410&gt;0,"",VLOOKUP($A410,'1v -ostali'!$A$14:R$517,P$3,FALSE))</f>
        <v>0</v>
      </c>
      <c r="T410" s="44">
        <f>VLOOKUP($A410,'1v -ostali'!$A$14:AD$517,T$3,FALSE)</f>
        <v>0</v>
      </c>
      <c r="U410" s="44">
        <f>VLOOKUP($A410,'1v -ostali'!$A$14:AD$517,U$3,FALSE)</f>
        <v>0</v>
      </c>
      <c r="V410" s="44">
        <f t="shared" si="54"/>
        <v>0</v>
      </c>
      <c r="W410" s="44">
        <f>VLOOKUP($A410,'1v -ostali'!$A$14:AD$517,W$3,FALSE)/12</f>
        <v>0</v>
      </c>
      <c r="X410" s="44">
        <f>VLOOKUP($A410,'1v -ostali'!$A$14:AD$517,X$3,FALSE)</f>
        <v>0</v>
      </c>
      <c r="Y410" s="44">
        <f>VLOOKUP($A410,'1v -ostali'!$A$14:AD$517,Y$3,FALSE)</f>
        <v>0</v>
      </c>
      <c r="Z410" s="44">
        <f>VLOOKUP($A410,'1v -ostali'!$A$14:AD$517,Z$3,FALSE)</f>
        <v>0</v>
      </c>
      <c r="AA410" s="44">
        <f t="shared" si="55"/>
        <v>0</v>
      </c>
      <c r="AB410" s="44">
        <f>VLOOKUP($A410,'1v -ostali'!$A$14:AD$517,AB$3,FALSE)/12</f>
        <v>0</v>
      </c>
      <c r="AC410" s="44">
        <f>VLOOKUP($A410,'1v -ostali'!$A$14:AD$517,AC$3,FALSE)</f>
        <v>0</v>
      </c>
      <c r="AD410" s="44">
        <f>VLOOKUP($A410,'1v -ostali'!$A$14:AD$517,AD$3,FALSE)</f>
        <v>0</v>
      </c>
      <c r="AE410" s="44">
        <f>VLOOKUP($A410,'1v -ostali'!$A$14:AD$517,AE$3,FALSE)</f>
        <v>0</v>
      </c>
      <c r="AF410" s="44">
        <f t="shared" si="56"/>
        <v>0</v>
      </c>
      <c r="AG410" s="44">
        <f>VLOOKUP($A410,'1v -ostali'!$A$14:AD$517,AG$3,FALSE)/12</f>
        <v>0</v>
      </c>
      <c r="AH410" s="44">
        <f>VLOOKUP($A410,'1v -ostali'!$A$14:AD$517,AH$3,FALSE)</f>
        <v>0</v>
      </c>
      <c r="AI410" s="44">
        <f t="shared" si="57"/>
        <v>0</v>
      </c>
      <c r="AJ410" s="44">
        <f t="shared" si="58"/>
        <v>0</v>
      </c>
      <c r="AK410" s="44">
        <f>+IFERROR(AI410*(100+'1v -ostali'!$C$6)/100,"")</f>
        <v>0</v>
      </c>
      <c r="AL410" s="44">
        <f>+IFERROR(AJ410*(100+'1v -ostali'!$C$6)/100,"")</f>
        <v>0</v>
      </c>
    </row>
    <row r="411" spans="1:38">
      <c r="A411">
        <f>+IF(MAX(A$5:A410)+1&lt;=A$1,A410+1,0)</f>
        <v>0</v>
      </c>
      <c r="B411" s="249">
        <f t="shared" si="51"/>
        <v>0</v>
      </c>
      <c r="C411">
        <f t="shared" si="52"/>
        <v>0</v>
      </c>
      <c r="D411" s="419">
        <f t="shared" si="53"/>
        <v>0</v>
      </c>
      <c r="E411">
        <f>IF(A411=0,0,+VLOOKUP($A411,'1v -ostali'!$A$14:$R$517,E$3,FALSE))</f>
        <v>0</v>
      </c>
      <c r="G411">
        <f>+VLOOKUP($A411,'1v -ostali'!$A$14:$R$517,G$3,FALSE)</f>
        <v>0</v>
      </c>
      <c r="H411">
        <f>+VLOOKUP($A411,'1v -ostali'!$A$14:$R$517,H$3,FALSE)</f>
        <v>0</v>
      </c>
      <c r="I411">
        <f>+VLOOKUP($A411,'1v -ostali'!$A$14:R$517,I$3,FALSE)</f>
        <v>0</v>
      </c>
      <c r="J411">
        <f>+VLOOKUP($A411,'1v -ostali'!$A$14:R$517,J$3,FALSE)</f>
        <v>0</v>
      </c>
      <c r="K411">
        <f>+VLOOKUP($A411,'1v -ostali'!$A$14:R$517,K$3,FALSE)</f>
        <v>0</v>
      </c>
      <c r="L411" t="str">
        <f>+IF(K411&gt;0,VLOOKUP($A411,'1v -ostali'!$A$14:R$517,L$3,FALSE),"")</f>
        <v/>
      </c>
      <c r="M411" t="str">
        <f>+IF(K411&gt;0,VLOOKUP($A411,'1v -ostali'!$A$14:R$517,M$3,FALSE),"")</f>
        <v/>
      </c>
      <c r="N411">
        <f>+VLOOKUP($A411,'1v -ostali'!$A$14:R$517,K$3,FALSE)</f>
        <v>0</v>
      </c>
      <c r="O411">
        <f>IF(K411&gt;0,"",VLOOKUP($A411,'1v -ostali'!$A$14:R$517,O$3,FALSE))</f>
        <v>0</v>
      </c>
      <c r="P411">
        <f>IF(K411&gt;0,"",VLOOKUP($A411,'1v -ostali'!$A$14:R$517,P$3,FALSE))</f>
        <v>0</v>
      </c>
      <c r="T411" s="44">
        <f>VLOOKUP($A411,'1v -ostali'!$A$14:AD$517,T$3,FALSE)</f>
        <v>0</v>
      </c>
      <c r="U411" s="44">
        <f>VLOOKUP($A411,'1v -ostali'!$A$14:AD$517,U$3,FALSE)</f>
        <v>0</v>
      </c>
      <c r="V411" s="44">
        <f t="shared" si="54"/>
        <v>0</v>
      </c>
      <c r="W411" s="44">
        <f>VLOOKUP($A411,'1v -ostali'!$A$14:AD$517,W$3,FALSE)/12</f>
        <v>0</v>
      </c>
      <c r="X411" s="44">
        <f>VLOOKUP($A411,'1v -ostali'!$A$14:AD$517,X$3,FALSE)</f>
        <v>0</v>
      </c>
      <c r="Y411" s="44">
        <f>VLOOKUP($A411,'1v -ostali'!$A$14:AD$517,Y$3,FALSE)</f>
        <v>0</v>
      </c>
      <c r="Z411" s="44">
        <f>VLOOKUP($A411,'1v -ostali'!$A$14:AD$517,Z$3,FALSE)</f>
        <v>0</v>
      </c>
      <c r="AA411" s="44">
        <f t="shared" si="55"/>
        <v>0</v>
      </c>
      <c r="AB411" s="44">
        <f>VLOOKUP($A411,'1v -ostali'!$A$14:AD$517,AB$3,FALSE)/12</f>
        <v>0</v>
      </c>
      <c r="AC411" s="44">
        <f>VLOOKUP($A411,'1v -ostali'!$A$14:AD$517,AC$3,FALSE)</f>
        <v>0</v>
      </c>
      <c r="AD411" s="44">
        <f>VLOOKUP($A411,'1v -ostali'!$A$14:AD$517,AD$3,FALSE)</f>
        <v>0</v>
      </c>
      <c r="AE411" s="44">
        <f>VLOOKUP($A411,'1v -ostali'!$A$14:AD$517,AE$3,FALSE)</f>
        <v>0</v>
      </c>
      <c r="AF411" s="44">
        <f t="shared" si="56"/>
        <v>0</v>
      </c>
      <c r="AG411" s="44">
        <f>VLOOKUP($A411,'1v -ostali'!$A$14:AD$517,AG$3,FALSE)/12</f>
        <v>0</v>
      </c>
      <c r="AH411" s="44">
        <f>VLOOKUP($A411,'1v -ostali'!$A$14:AD$517,AH$3,FALSE)</f>
        <v>0</v>
      </c>
      <c r="AI411" s="44">
        <f t="shared" si="57"/>
        <v>0</v>
      </c>
      <c r="AJ411" s="44">
        <f t="shared" si="58"/>
        <v>0</v>
      </c>
      <c r="AK411" s="44">
        <f>+IFERROR(AI411*(100+'1v -ostali'!$C$6)/100,"")</f>
        <v>0</v>
      </c>
      <c r="AL411" s="44">
        <f>+IFERROR(AJ411*(100+'1v -ostali'!$C$6)/100,"")</f>
        <v>0</v>
      </c>
    </row>
    <row r="412" spans="1:38">
      <c r="A412">
        <f>+IF(MAX(A$5:A411)+1&lt;=A$1,A411+1,0)</f>
        <v>0</v>
      </c>
      <c r="B412" s="249">
        <f t="shared" si="51"/>
        <v>0</v>
      </c>
      <c r="C412">
        <f t="shared" si="52"/>
        <v>0</v>
      </c>
      <c r="D412" s="419">
        <f t="shared" si="53"/>
        <v>0</v>
      </c>
      <c r="E412">
        <f>IF(A412=0,0,+VLOOKUP($A412,'1v -ostali'!$A$14:$R$517,E$3,FALSE))</f>
        <v>0</v>
      </c>
      <c r="G412">
        <f>+VLOOKUP($A412,'1v -ostali'!$A$14:$R$517,G$3,FALSE)</f>
        <v>0</v>
      </c>
      <c r="H412">
        <f>+VLOOKUP($A412,'1v -ostali'!$A$14:$R$517,H$3,FALSE)</f>
        <v>0</v>
      </c>
      <c r="I412">
        <f>+VLOOKUP($A412,'1v -ostali'!$A$14:R$517,I$3,FALSE)</f>
        <v>0</v>
      </c>
      <c r="J412">
        <f>+VLOOKUP($A412,'1v -ostali'!$A$14:R$517,J$3,FALSE)</f>
        <v>0</v>
      </c>
      <c r="K412">
        <f>+VLOOKUP($A412,'1v -ostali'!$A$14:R$517,K$3,FALSE)</f>
        <v>0</v>
      </c>
      <c r="L412" t="str">
        <f>+IF(K412&gt;0,VLOOKUP($A412,'1v -ostali'!$A$14:R$517,L$3,FALSE),"")</f>
        <v/>
      </c>
      <c r="M412" t="str">
        <f>+IF(K412&gt;0,VLOOKUP($A412,'1v -ostali'!$A$14:R$517,M$3,FALSE),"")</f>
        <v/>
      </c>
      <c r="N412">
        <f>+VLOOKUP($A412,'1v -ostali'!$A$14:R$517,K$3,FALSE)</f>
        <v>0</v>
      </c>
      <c r="O412">
        <f>IF(K412&gt;0,"",VLOOKUP($A412,'1v -ostali'!$A$14:R$517,O$3,FALSE))</f>
        <v>0</v>
      </c>
      <c r="P412">
        <f>IF(K412&gt;0,"",VLOOKUP($A412,'1v -ostali'!$A$14:R$517,P$3,FALSE))</f>
        <v>0</v>
      </c>
      <c r="T412" s="44">
        <f>VLOOKUP($A412,'1v -ostali'!$A$14:AD$517,T$3,FALSE)</f>
        <v>0</v>
      </c>
      <c r="U412" s="44">
        <f>VLOOKUP($A412,'1v -ostali'!$A$14:AD$517,U$3,FALSE)</f>
        <v>0</v>
      </c>
      <c r="V412" s="44">
        <f t="shared" si="54"/>
        <v>0</v>
      </c>
      <c r="W412" s="44">
        <f>VLOOKUP($A412,'1v -ostali'!$A$14:AD$517,W$3,FALSE)/12</f>
        <v>0</v>
      </c>
      <c r="X412" s="44">
        <f>VLOOKUP($A412,'1v -ostali'!$A$14:AD$517,X$3,FALSE)</f>
        <v>0</v>
      </c>
      <c r="Y412" s="44">
        <f>VLOOKUP($A412,'1v -ostali'!$A$14:AD$517,Y$3,FALSE)</f>
        <v>0</v>
      </c>
      <c r="Z412" s="44">
        <f>VLOOKUP($A412,'1v -ostali'!$A$14:AD$517,Z$3,FALSE)</f>
        <v>0</v>
      </c>
      <c r="AA412" s="44">
        <f t="shared" si="55"/>
        <v>0</v>
      </c>
      <c r="AB412" s="44">
        <f>VLOOKUP($A412,'1v -ostali'!$A$14:AD$517,AB$3,FALSE)/12</f>
        <v>0</v>
      </c>
      <c r="AC412" s="44">
        <f>VLOOKUP($A412,'1v -ostali'!$A$14:AD$517,AC$3,FALSE)</f>
        <v>0</v>
      </c>
      <c r="AD412" s="44">
        <f>VLOOKUP($A412,'1v -ostali'!$A$14:AD$517,AD$3,FALSE)</f>
        <v>0</v>
      </c>
      <c r="AE412" s="44">
        <f>VLOOKUP($A412,'1v -ostali'!$A$14:AD$517,AE$3,FALSE)</f>
        <v>0</v>
      </c>
      <c r="AF412" s="44">
        <f t="shared" si="56"/>
        <v>0</v>
      </c>
      <c r="AG412" s="44">
        <f>VLOOKUP($A412,'1v -ostali'!$A$14:AD$517,AG$3,FALSE)/12</f>
        <v>0</v>
      </c>
      <c r="AH412" s="44">
        <f>VLOOKUP($A412,'1v -ostali'!$A$14:AD$517,AH$3,FALSE)</f>
        <v>0</v>
      </c>
      <c r="AI412" s="44">
        <f t="shared" si="57"/>
        <v>0</v>
      </c>
      <c r="AJ412" s="44">
        <f t="shared" si="58"/>
        <v>0</v>
      </c>
      <c r="AK412" s="44">
        <f>+IFERROR(AI412*(100+'1v -ostali'!$C$6)/100,"")</f>
        <v>0</v>
      </c>
      <c r="AL412" s="44">
        <f>+IFERROR(AJ412*(100+'1v -ostali'!$C$6)/100,"")</f>
        <v>0</v>
      </c>
    </row>
    <row r="413" spans="1:38">
      <c r="A413">
        <f>+IF(MAX(A$5:A412)+1&lt;=A$1,A412+1,0)</f>
        <v>0</v>
      </c>
      <c r="B413" s="249">
        <f t="shared" si="51"/>
        <v>0</v>
      </c>
      <c r="C413">
        <f t="shared" si="52"/>
        <v>0</v>
      </c>
      <c r="D413" s="419">
        <f t="shared" si="53"/>
        <v>0</v>
      </c>
      <c r="E413">
        <f>IF(A413=0,0,+VLOOKUP($A413,'1v -ostali'!$A$14:$R$517,E$3,FALSE))</f>
        <v>0</v>
      </c>
      <c r="G413">
        <f>+VLOOKUP($A413,'1v -ostali'!$A$14:$R$517,G$3,FALSE)</f>
        <v>0</v>
      </c>
      <c r="H413">
        <f>+VLOOKUP($A413,'1v -ostali'!$A$14:$R$517,H$3,FALSE)</f>
        <v>0</v>
      </c>
      <c r="I413">
        <f>+VLOOKUP($A413,'1v -ostali'!$A$14:R$517,I$3,FALSE)</f>
        <v>0</v>
      </c>
      <c r="J413">
        <f>+VLOOKUP($A413,'1v -ostali'!$A$14:R$517,J$3,FALSE)</f>
        <v>0</v>
      </c>
      <c r="K413">
        <f>+VLOOKUP($A413,'1v -ostali'!$A$14:R$517,K$3,FALSE)</f>
        <v>0</v>
      </c>
      <c r="L413" t="str">
        <f>+IF(K413&gt;0,VLOOKUP($A413,'1v -ostali'!$A$14:R$517,L$3,FALSE),"")</f>
        <v/>
      </c>
      <c r="M413" t="str">
        <f>+IF(K413&gt;0,VLOOKUP($A413,'1v -ostali'!$A$14:R$517,M$3,FALSE),"")</f>
        <v/>
      </c>
      <c r="N413">
        <f>+VLOOKUP($A413,'1v -ostali'!$A$14:R$517,K$3,FALSE)</f>
        <v>0</v>
      </c>
      <c r="O413">
        <f>IF(K413&gt;0,"",VLOOKUP($A413,'1v -ostali'!$A$14:R$517,O$3,FALSE))</f>
        <v>0</v>
      </c>
      <c r="P413">
        <f>IF(K413&gt;0,"",VLOOKUP($A413,'1v -ostali'!$A$14:R$517,P$3,FALSE))</f>
        <v>0</v>
      </c>
      <c r="T413" s="44">
        <f>VLOOKUP($A413,'1v -ostali'!$A$14:AD$517,T$3,FALSE)</f>
        <v>0</v>
      </c>
      <c r="U413" s="44">
        <f>VLOOKUP($A413,'1v -ostali'!$A$14:AD$517,U$3,FALSE)</f>
        <v>0</v>
      </c>
      <c r="V413" s="44">
        <f t="shared" si="54"/>
        <v>0</v>
      </c>
      <c r="W413" s="44">
        <f>VLOOKUP($A413,'1v -ostali'!$A$14:AD$517,W$3,FALSE)/12</f>
        <v>0</v>
      </c>
      <c r="X413" s="44">
        <f>VLOOKUP($A413,'1v -ostali'!$A$14:AD$517,X$3,FALSE)</f>
        <v>0</v>
      </c>
      <c r="Y413" s="44">
        <f>VLOOKUP($A413,'1v -ostali'!$A$14:AD$517,Y$3,FALSE)</f>
        <v>0</v>
      </c>
      <c r="Z413" s="44">
        <f>VLOOKUP($A413,'1v -ostali'!$A$14:AD$517,Z$3,FALSE)</f>
        <v>0</v>
      </c>
      <c r="AA413" s="44">
        <f t="shared" si="55"/>
        <v>0</v>
      </c>
      <c r="AB413" s="44">
        <f>VLOOKUP($A413,'1v -ostali'!$A$14:AD$517,AB$3,FALSE)/12</f>
        <v>0</v>
      </c>
      <c r="AC413" s="44">
        <f>VLOOKUP($A413,'1v -ostali'!$A$14:AD$517,AC$3,FALSE)</f>
        <v>0</v>
      </c>
      <c r="AD413" s="44">
        <f>VLOOKUP($A413,'1v -ostali'!$A$14:AD$517,AD$3,FALSE)</f>
        <v>0</v>
      </c>
      <c r="AE413" s="44">
        <f>VLOOKUP($A413,'1v -ostali'!$A$14:AD$517,AE$3,FALSE)</f>
        <v>0</v>
      </c>
      <c r="AF413" s="44">
        <f t="shared" si="56"/>
        <v>0</v>
      </c>
      <c r="AG413" s="44">
        <f>VLOOKUP($A413,'1v -ostali'!$A$14:AD$517,AG$3,FALSE)/12</f>
        <v>0</v>
      </c>
      <c r="AH413" s="44">
        <f>VLOOKUP($A413,'1v -ostali'!$A$14:AD$517,AH$3,FALSE)</f>
        <v>0</v>
      </c>
      <c r="AI413" s="44">
        <f t="shared" si="57"/>
        <v>0</v>
      </c>
      <c r="AJ413" s="44">
        <f t="shared" si="58"/>
        <v>0</v>
      </c>
      <c r="AK413" s="44">
        <f>+IFERROR(AI413*(100+'1v -ostali'!$C$6)/100,"")</f>
        <v>0</v>
      </c>
      <c r="AL413" s="44">
        <f>+IFERROR(AJ413*(100+'1v -ostali'!$C$6)/100,"")</f>
        <v>0</v>
      </c>
    </row>
    <row r="414" spans="1:38">
      <c r="A414">
        <f>+IF(MAX(A$5:A413)+1&lt;=A$1,A413+1,0)</f>
        <v>0</v>
      </c>
      <c r="B414" s="249">
        <f t="shared" si="51"/>
        <v>0</v>
      </c>
      <c r="C414">
        <f t="shared" si="52"/>
        <v>0</v>
      </c>
      <c r="D414" s="419">
        <f t="shared" si="53"/>
        <v>0</v>
      </c>
      <c r="E414">
        <f>IF(A414=0,0,+VLOOKUP($A414,'1v -ostali'!$A$14:$R$517,E$3,FALSE))</f>
        <v>0</v>
      </c>
      <c r="G414">
        <f>+VLOOKUP($A414,'1v -ostali'!$A$14:$R$517,G$3,FALSE)</f>
        <v>0</v>
      </c>
      <c r="H414">
        <f>+VLOOKUP($A414,'1v -ostali'!$A$14:$R$517,H$3,FALSE)</f>
        <v>0</v>
      </c>
      <c r="I414">
        <f>+VLOOKUP($A414,'1v -ostali'!$A$14:R$517,I$3,FALSE)</f>
        <v>0</v>
      </c>
      <c r="J414">
        <f>+VLOOKUP($A414,'1v -ostali'!$A$14:R$517,J$3,FALSE)</f>
        <v>0</v>
      </c>
      <c r="K414">
        <f>+VLOOKUP($A414,'1v -ostali'!$A$14:R$517,K$3,FALSE)</f>
        <v>0</v>
      </c>
      <c r="L414" t="str">
        <f>+IF(K414&gt;0,VLOOKUP($A414,'1v -ostali'!$A$14:R$517,L$3,FALSE),"")</f>
        <v/>
      </c>
      <c r="M414" t="str">
        <f>+IF(K414&gt;0,VLOOKUP($A414,'1v -ostali'!$A$14:R$517,M$3,FALSE),"")</f>
        <v/>
      </c>
      <c r="N414">
        <f>+VLOOKUP($A414,'1v -ostali'!$A$14:R$517,K$3,FALSE)</f>
        <v>0</v>
      </c>
      <c r="O414">
        <f>IF(K414&gt;0,"",VLOOKUP($A414,'1v -ostali'!$A$14:R$517,O$3,FALSE))</f>
        <v>0</v>
      </c>
      <c r="P414">
        <f>IF(K414&gt;0,"",VLOOKUP($A414,'1v -ostali'!$A$14:R$517,P$3,FALSE))</f>
        <v>0</v>
      </c>
      <c r="T414" s="44">
        <f>VLOOKUP($A414,'1v -ostali'!$A$14:AD$517,T$3,FALSE)</f>
        <v>0</v>
      </c>
      <c r="U414" s="44">
        <f>VLOOKUP($A414,'1v -ostali'!$A$14:AD$517,U$3,FALSE)</f>
        <v>0</v>
      </c>
      <c r="V414" s="44">
        <f t="shared" si="54"/>
        <v>0</v>
      </c>
      <c r="W414" s="44">
        <f>VLOOKUP($A414,'1v -ostali'!$A$14:AD$517,W$3,FALSE)/12</f>
        <v>0</v>
      </c>
      <c r="X414" s="44">
        <f>VLOOKUP($A414,'1v -ostali'!$A$14:AD$517,X$3,FALSE)</f>
        <v>0</v>
      </c>
      <c r="Y414" s="44">
        <f>VLOOKUP($A414,'1v -ostali'!$A$14:AD$517,Y$3,FALSE)</f>
        <v>0</v>
      </c>
      <c r="Z414" s="44">
        <f>VLOOKUP($A414,'1v -ostali'!$A$14:AD$517,Z$3,FALSE)</f>
        <v>0</v>
      </c>
      <c r="AA414" s="44">
        <f t="shared" si="55"/>
        <v>0</v>
      </c>
      <c r="AB414" s="44">
        <f>VLOOKUP($A414,'1v -ostali'!$A$14:AD$517,AB$3,FALSE)/12</f>
        <v>0</v>
      </c>
      <c r="AC414" s="44">
        <f>VLOOKUP($A414,'1v -ostali'!$A$14:AD$517,AC$3,FALSE)</f>
        <v>0</v>
      </c>
      <c r="AD414" s="44">
        <f>VLOOKUP($A414,'1v -ostali'!$A$14:AD$517,AD$3,FALSE)</f>
        <v>0</v>
      </c>
      <c r="AE414" s="44">
        <f>VLOOKUP($A414,'1v -ostali'!$A$14:AD$517,AE$3,FALSE)</f>
        <v>0</v>
      </c>
      <c r="AF414" s="44">
        <f t="shared" si="56"/>
        <v>0</v>
      </c>
      <c r="AG414" s="44">
        <f>VLOOKUP($A414,'1v -ostali'!$A$14:AD$517,AG$3,FALSE)/12</f>
        <v>0</v>
      </c>
      <c r="AH414" s="44">
        <f>VLOOKUP($A414,'1v -ostali'!$A$14:AD$517,AH$3,FALSE)</f>
        <v>0</v>
      </c>
      <c r="AI414" s="44">
        <f t="shared" si="57"/>
        <v>0</v>
      </c>
      <c r="AJ414" s="44">
        <f t="shared" si="58"/>
        <v>0</v>
      </c>
      <c r="AK414" s="44">
        <f>+IFERROR(AI414*(100+'1v -ostali'!$C$6)/100,"")</f>
        <v>0</v>
      </c>
      <c r="AL414" s="44">
        <f>+IFERROR(AJ414*(100+'1v -ostali'!$C$6)/100,"")</f>
        <v>0</v>
      </c>
    </row>
    <row r="415" spans="1:38">
      <c r="A415">
        <f>+IF(MAX(A$5:A414)+1&lt;=A$1,A414+1,0)</f>
        <v>0</v>
      </c>
      <c r="B415" s="249">
        <f t="shared" si="51"/>
        <v>0</v>
      </c>
      <c r="C415">
        <f t="shared" si="52"/>
        <v>0</v>
      </c>
      <c r="D415" s="419">
        <f t="shared" si="53"/>
        <v>0</v>
      </c>
      <c r="E415">
        <f>IF(A415=0,0,+VLOOKUP($A415,'1v -ostali'!$A$14:$R$517,E$3,FALSE))</f>
        <v>0</v>
      </c>
      <c r="G415">
        <f>+VLOOKUP($A415,'1v -ostali'!$A$14:$R$517,G$3,FALSE)</f>
        <v>0</v>
      </c>
      <c r="H415">
        <f>+VLOOKUP($A415,'1v -ostali'!$A$14:$R$517,H$3,FALSE)</f>
        <v>0</v>
      </c>
      <c r="I415">
        <f>+VLOOKUP($A415,'1v -ostali'!$A$14:R$517,I$3,FALSE)</f>
        <v>0</v>
      </c>
      <c r="J415">
        <f>+VLOOKUP($A415,'1v -ostali'!$A$14:R$517,J$3,FALSE)</f>
        <v>0</v>
      </c>
      <c r="K415">
        <f>+VLOOKUP($A415,'1v -ostali'!$A$14:R$517,K$3,FALSE)</f>
        <v>0</v>
      </c>
      <c r="L415" t="str">
        <f>+IF(K415&gt;0,VLOOKUP($A415,'1v -ostali'!$A$14:R$517,L$3,FALSE),"")</f>
        <v/>
      </c>
      <c r="M415" t="str">
        <f>+IF(K415&gt;0,VLOOKUP($A415,'1v -ostali'!$A$14:R$517,M$3,FALSE),"")</f>
        <v/>
      </c>
      <c r="N415">
        <f>+VLOOKUP($A415,'1v -ostali'!$A$14:R$517,K$3,FALSE)</f>
        <v>0</v>
      </c>
      <c r="O415">
        <f>IF(K415&gt;0,"",VLOOKUP($A415,'1v -ostali'!$A$14:R$517,O$3,FALSE))</f>
        <v>0</v>
      </c>
      <c r="P415">
        <f>IF(K415&gt;0,"",VLOOKUP($A415,'1v -ostali'!$A$14:R$517,P$3,FALSE))</f>
        <v>0</v>
      </c>
      <c r="T415" s="44">
        <f>VLOOKUP($A415,'1v -ostali'!$A$14:AD$517,T$3,FALSE)</f>
        <v>0</v>
      </c>
      <c r="U415" s="44">
        <f>VLOOKUP($A415,'1v -ostali'!$A$14:AD$517,U$3,FALSE)</f>
        <v>0</v>
      </c>
      <c r="V415" s="44">
        <f t="shared" si="54"/>
        <v>0</v>
      </c>
      <c r="W415" s="44">
        <f>VLOOKUP($A415,'1v -ostali'!$A$14:AD$517,W$3,FALSE)/12</f>
        <v>0</v>
      </c>
      <c r="X415" s="44">
        <f>VLOOKUP($A415,'1v -ostali'!$A$14:AD$517,X$3,FALSE)</f>
        <v>0</v>
      </c>
      <c r="Y415" s="44">
        <f>VLOOKUP($A415,'1v -ostali'!$A$14:AD$517,Y$3,FALSE)</f>
        <v>0</v>
      </c>
      <c r="Z415" s="44">
        <f>VLOOKUP($A415,'1v -ostali'!$A$14:AD$517,Z$3,FALSE)</f>
        <v>0</v>
      </c>
      <c r="AA415" s="44">
        <f t="shared" si="55"/>
        <v>0</v>
      </c>
      <c r="AB415" s="44">
        <f>VLOOKUP($A415,'1v -ostali'!$A$14:AD$517,AB$3,FALSE)/12</f>
        <v>0</v>
      </c>
      <c r="AC415" s="44">
        <f>VLOOKUP($A415,'1v -ostali'!$A$14:AD$517,AC$3,FALSE)</f>
        <v>0</v>
      </c>
      <c r="AD415" s="44">
        <f>VLOOKUP($A415,'1v -ostali'!$A$14:AD$517,AD$3,FALSE)</f>
        <v>0</v>
      </c>
      <c r="AE415" s="44">
        <f>VLOOKUP($A415,'1v -ostali'!$A$14:AD$517,AE$3,FALSE)</f>
        <v>0</v>
      </c>
      <c r="AF415" s="44">
        <f t="shared" si="56"/>
        <v>0</v>
      </c>
      <c r="AG415" s="44">
        <f>VLOOKUP($A415,'1v -ostali'!$A$14:AD$517,AG$3,FALSE)/12</f>
        <v>0</v>
      </c>
      <c r="AH415" s="44">
        <f>VLOOKUP($A415,'1v -ostali'!$A$14:AD$517,AH$3,FALSE)</f>
        <v>0</v>
      </c>
      <c r="AI415" s="44">
        <f t="shared" si="57"/>
        <v>0</v>
      </c>
      <c r="AJ415" s="44">
        <f t="shared" si="58"/>
        <v>0</v>
      </c>
      <c r="AK415" s="44">
        <f>+IFERROR(AI415*(100+'1v -ostali'!$C$6)/100,"")</f>
        <v>0</v>
      </c>
      <c r="AL415" s="44">
        <f>+IFERROR(AJ415*(100+'1v -ostali'!$C$6)/100,"")</f>
        <v>0</v>
      </c>
    </row>
    <row r="416" spans="1:38">
      <c r="A416">
        <f>+IF(MAX(A$5:A415)+1&lt;=A$1,A415+1,0)</f>
        <v>0</v>
      </c>
      <c r="B416" s="249">
        <f t="shared" si="51"/>
        <v>0</v>
      </c>
      <c r="C416">
        <f t="shared" si="52"/>
        <v>0</v>
      </c>
      <c r="D416" s="419">
        <f t="shared" si="53"/>
        <v>0</v>
      </c>
      <c r="E416">
        <f>IF(A416=0,0,+VLOOKUP($A416,'1v -ostali'!$A$14:$R$517,E$3,FALSE))</f>
        <v>0</v>
      </c>
      <c r="G416">
        <f>+VLOOKUP($A416,'1v -ostali'!$A$14:$R$517,G$3,FALSE)</f>
        <v>0</v>
      </c>
      <c r="H416">
        <f>+VLOOKUP($A416,'1v -ostali'!$A$14:$R$517,H$3,FALSE)</f>
        <v>0</v>
      </c>
      <c r="I416">
        <f>+VLOOKUP($A416,'1v -ostali'!$A$14:R$517,I$3,FALSE)</f>
        <v>0</v>
      </c>
      <c r="J416">
        <f>+VLOOKUP($A416,'1v -ostali'!$A$14:R$517,J$3,FALSE)</f>
        <v>0</v>
      </c>
      <c r="K416">
        <f>+VLOOKUP($A416,'1v -ostali'!$A$14:R$517,K$3,FALSE)</f>
        <v>0</v>
      </c>
      <c r="L416" t="str">
        <f>+IF(K416&gt;0,VLOOKUP($A416,'1v -ostali'!$A$14:R$517,L$3,FALSE),"")</f>
        <v/>
      </c>
      <c r="M416" t="str">
        <f>+IF(K416&gt;0,VLOOKUP($A416,'1v -ostali'!$A$14:R$517,M$3,FALSE),"")</f>
        <v/>
      </c>
      <c r="N416">
        <f>+VLOOKUP($A416,'1v -ostali'!$A$14:R$517,K$3,FALSE)</f>
        <v>0</v>
      </c>
      <c r="O416">
        <f>IF(K416&gt;0,"",VLOOKUP($A416,'1v -ostali'!$A$14:R$517,O$3,FALSE))</f>
        <v>0</v>
      </c>
      <c r="P416">
        <f>IF(K416&gt;0,"",VLOOKUP($A416,'1v -ostali'!$A$14:R$517,P$3,FALSE))</f>
        <v>0</v>
      </c>
      <c r="T416" s="44">
        <f>VLOOKUP($A416,'1v -ostali'!$A$14:AD$517,T$3,FALSE)</f>
        <v>0</v>
      </c>
      <c r="U416" s="44">
        <f>VLOOKUP($A416,'1v -ostali'!$A$14:AD$517,U$3,FALSE)</f>
        <v>0</v>
      </c>
      <c r="V416" s="44">
        <f t="shared" si="54"/>
        <v>0</v>
      </c>
      <c r="W416" s="44">
        <f>VLOOKUP($A416,'1v -ostali'!$A$14:AD$517,W$3,FALSE)/12</f>
        <v>0</v>
      </c>
      <c r="X416" s="44">
        <f>VLOOKUP($A416,'1v -ostali'!$A$14:AD$517,X$3,FALSE)</f>
        <v>0</v>
      </c>
      <c r="Y416" s="44">
        <f>VLOOKUP($A416,'1v -ostali'!$A$14:AD$517,Y$3,FALSE)</f>
        <v>0</v>
      </c>
      <c r="Z416" s="44">
        <f>VLOOKUP($A416,'1v -ostali'!$A$14:AD$517,Z$3,FALSE)</f>
        <v>0</v>
      </c>
      <c r="AA416" s="44">
        <f t="shared" si="55"/>
        <v>0</v>
      </c>
      <c r="AB416" s="44">
        <f>VLOOKUP($A416,'1v -ostali'!$A$14:AD$517,AB$3,FALSE)/12</f>
        <v>0</v>
      </c>
      <c r="AC416" s="44">
        <f>VLOOKUP($A416,'1v -ostali'!$A$14:AD$517,AC$3,FALSE)</f>
        <v>0</v>
      </c>
      <c r="AD416" s="44">
        <f>VLOOKUP($A416,'1v -ostali'!$A$14:AD$517,AD$3,FALSE)</f>
        <v>0</v>
      </c>
      <c r="AE416" s="44">
        <f>VLOOKUP($A416,'1v -ostali'!$A$14:AD$517,AE$3,FALSE)</f>
        <v>0</v>
      </c>
      <c r="AF416" s="44">
        <f t="shared" si="56"/>
        <v>0</v>
      </c>
      <c r="AG416" s="44">
        <f>VLOOKUP($A416,'1v -ostali'!$A$14:AD$517,AG$3,FALSE)/12</f>
        <v>0</v>
      </c>
      <c r="AH416" s="44">
        <f>VLOOKUP($A416,'1v -ostali'!$A$14:AD$517,AH$3,FALSE)</f>
        <v>0</v>
      </c>
      <c r="AI416" s="44">
        <f t="shared" si="57"/>
        <v>0</v>
      </c>
      <c r="AJ416" s="44">
        <f t="shared" si="58"/>
        <v>0</v>
      </c>
      <c r="AK416" s="44">
        <f>+IFERROR(AI416*(100+'1v -ostali'!$C$6)/100,"")</f>
        <v>0</v>
      </c>
      <c r="AL416" s="44">
        <f>+IFERROR(AJ416*(100+'1v -ostali'!$C$6)/100,"")</f>
        <v>0</v>
      </c>
    </row>
    <row r="417" spans="1:38">
      <c r="A417">
        <f>+IF(MAX(A$5:A416)+1&lt;=A$1,A416+1,0)</f>
        <v>0</v>
      </c>
      <c r="B417" s="249">
        <f t="shared" si="51"/>
        <v>0</v>
      </c>
      <c r="C417">
        <f t="shared" si="52"/>
        <v>0</v>
      </c>
      <c r="D417" s="419">
        <f t="shared" si="53"/>
        <v>0</v>
      </c>
      <c r="E417">
        <f>IF(A417=0,0,+VLOOKUP($A417,'1v -ostali'!$A$14:$R$517,E$3,FALSE))</f>
        <v>0</v>
      </c>
      <c r="G417">
        <f>+VLOOKUP($A417,'1v -ostali'!$A$14:$R$517,G$3,FALSE)</f>
        <v>0</v>
      </c>
      <c r="H417">
        <f>+VLOOKUP($A417,'1v -ostali'!$A$14:$R$517,H$3,FALSE)</f>
        <v>0</v>
      </c>
      <c r="I417">
        <f>+VLOOKUP($A417,'1v -ostali'!$A$14:R$517,I$3,FALSE)</f>
        <v>0</v>
      </c>
      <c r="J417">
        <f>+VLOOKUP($A417,'1v -ostali'!$A$14:R$517,J$3,FALSE)</f>
        <v>0</v>
      </c>
      <c r="K417">
        <f>+VLOOKUP($A417,'1v -ostali'!$A$14:R$517,K$3,FALSE)</f>
        <v>0</v>
      </c>
      <c r="L417" t="str">
        <f>+IF(K417&gt;0,VLOOKUP($A417,'1v -ostali'!$A$14:R$517,L$3,FALSE),"")</f>
        <v/>
      </c>
      <c r="M417" t="str">
        <f>+IF(K417&gt;0,VLOOKUP($A417,'1v -ostali'!$A$14:R$517,M$3,FALSE),"")</f>
        <v/>
      </c>
      <c r="N417">
        <f>+VLOOKUP($A417,'1v -ostali'!$A$14:R$517,K$3,FALSE)</f>
        <v>0</v>
      </c>
      <c r="O417">
        <f>IF(K417&gt;0,"",VLOOKUP($A417,'1v -ostali'!$A$14:R$517,O$3,FALSE))</f>
        <v>0</v>
      </c>
      <c r="P417">
        <f>IF(K417&gt;0,"",VLOOKUP($A417,'1v -ostali'!$A$14:R$517,P$3,FALSE))</f>
        <v>0</v>
      </c>
      <c r="T417" s="44">
        <f>VLOOKUP($A417,'1v -ostali'!$A$14:AD$517,T$3,FALSE)</f>
        <v>0</v>
      </c>
      <c r="U417" s="44">
        <f>VLOOKUP($A417,'1v -ostali'!$A$14:AD$517,U$3,FALSE)</f>
        <v>0</v>
      </c>
      <c r="V417" s="44">
        <f t="shared" si="54"/>
        <v>0</v>
      </c>
      <c r="W417" s="44">
        <f>VLOOKUP($A417,'1v -ostali'!$A$14:AD$517,W$3,FALSE)/12</f>
        <v>0</v>
      </c>
      <c r="X417" s="44">
        <f>VLOOKUP($A417,'1v -ostali'!$A$14:AD$517,X$3,FALSE)</f>
        <v>0</v>
      </c>
      <c r="Y417" s="44">
        <f>VLOOKUP($A417,'1v -ostali'!$A$14:AD$517,Y$3,FALSE)</f>
        <v>0</v>
      </c>
      <c r="Z417" s="44">
        <f>VLOOKUP($A417,'1v -ostali'!$A$14:AD$517,Z$3,FALSE)</f>
        <v>0</v>
      </c>
      <c r="AA417" s="44">
        <f t="shared" si="55"/>
        <v>0</v>
      </c>
      <c r="AB417" s="44">
        <f>VLOOKUP($A417,'1v -ostali'!$A$14:AD$517,AB$3,FALSE)/12</f>
        <v>0</v>
      </c>
      <c r="AC417" s="44">
        <f>VLOOKUP($A417,'1v -ostali'!$A$14:AD$517,AC$3,FALSE)</f>
        <v>0</v>
      </c>
      <c r="AD417" s="44">
        <f>VLOOKUP($A417,'1v -ostali'!$A$14:AD$517,AD$3,FALSE)</f>
        <v>0</v>
      </c>
      <c r="AE417" s="44">
        <f>VLOOKUP($A417,'1v -ostali'!$A$14:AD$517,AE$3,FALSE)</f>
        <v>0</v>
      </c>
      <c r="AF417" s="44">
        <f t="shared" si="56"/>
        <v>0</v>
      </c>
      <c r="AG417" s="44">
        <f>VLOOKUP($A417,'1v -ostali'!$A$14:AD$517,AG$3,FALSE)/12</f>
        <v>0</v>
      </c>
      <c r="AH417" s="44">
        <f>VLOOKUP($A417,'1v -ostali'!$A$14:AD$517,AH$3,FALSE)</f>
        <v>0</v>
      </c>
      <c r="AI417" s="44">
        <f t="shared" si="57"/>
        <v>0</v>
      </c>
      <c r="AJ417" s="44">
        <f t="shared" si="58"/>
        <v>0</v>
      </c>
      <c r="AK417" s="44">
        <f>+IFERROR(AI417*(100+'1v -ostali'!$C$6)/100,"")</f>
        <v>0</v>
      </c>
      <c r="AL417" s="44">
        <f>+IFERROR(AJ417*(100+'1v -ostali'!$C$6)/100,"")</f>
        <v>0</v>
      </c>
    </row>
    <row r="418" spans="1:38">
      <c r="A418">
        <f>+IF(MAX(A$5:A417)+1&lt;=A$1,A417+1,0)</f>
        <v>0</v>
      </c>
      <c r="B418" s="249">
        <f t="shared" si="51"/>
        <v>0</v>
      </c>
      <c r="C418">
        <f t="shared" si="52"/>
        <v>0</v>
      </c>
      <c r="D418" s="419">
        <f t="shared" si="53"/>
        <v>0</v>
      </c>
      <c r="E418">
        <f>IF(A418=0,0,+VLOOKUP($A418,'1v -ostali'!$A$14:$R$517,E$3,FALSE))</f>
        <v>0</v>
      </c>
      <c r="G418">
        <f>+VLOOKUP($A418,'1v -ostali'!$A$14:$R$517,G$3,FALSE)</f>
        <v>0</v>
      </c>
      <c r="H418">
        <f>+VLOOKUP($A418,'1v -ostali'!$A$14:$R$517,H$3,FALSE)</f>
        <v>0</v>
      </c>
      <c r="I418">
        <f>+VLOOKUP($A418,'1v -ostali'!$A$14:R$517,I$3,FALSE)</f>
        <v>0</v>
      </c>
      <c r="J418">
        <f>+VLOOKUP($A418,'1v -ostali'!$A$14:R$517,J$3,FALSE)</f>
        <v>0</v>
      </c>
      <c r="K418">
        <f>+VLOOKUP($A418,'1v -ostali'!$A$14:R$517,K$3,FALSE)</f>
        <v>0</v>
      </c>
      <c r="L418" t="str">
        <f>+IF(K418&gt;0,VLOOKUP($A418,'1v -ostali'!$A$14:R$517,L$3,FALSE),"")</f>
        <v/>
      </c>
      <c r="M418" t="str">
        <f>+IF(K418&gt;0,VLOOKUP($A418,'1v -ostali'!$A$14:R$517,M$3,FALSE),"")</f>
        <v/>
      </c>
      <c r="N418">
        <f>+VLOOKUP($A418,'1v -ostali'!$A$14:R$517,K$3,FALSE)</f>
        <v>0</v>
      </c>
      <c r="O418">
        <f>IF(K418&gt;0,"",VLOOKUP($A418,'1v -ostali'!$A$14:R$517,O$3,FALSE))</f>
        <v>0</v>
      </c>
      <c r="P418">
        <f>IF(K418&gt;0,"",VLOOKUP($A418,'1v -ostali'!$A$14:R$517,P$3,FALSE))</f>
        <v>0</v>
      </c>
      <c r="T418" s="44">
        <f>VLOOKUP($A418,'1v -ostali'!$A$14:AD$517,T$3,FALSE)</f>
        <v>0</v>
      </c>
      <c r="U418" s="44">
        <f>VLOOKUP($A418,'1v -ostali'!$A$14:AD$517,U$3,FALSE)</f>
        <v>0</v>
      </c>
      <c r="V418" s="44">
        <f t="shared" si="54"/>
        <v>0</v>
      </c>
      <c r="W418" s="44">
        <f>VLOOKUP($A418,'1v -ostali'!$A$14:AD$517,W$3,FALSE)/12</f>
        <v>0</v>
      </c>
      <c r="X418" s="44">
        <f>VLOOKUP($A418,'1v -ostali'!$A$14:AD$517,X$3,FALSE)</f>
        <v>0</v>
      </c>
      <c r="Y418" s="44">
        <f>VLOOKUP($A418,'1v -ostali'!$A$14:AD$517,Y$3,FALSE)</f>
        <v>0</v>
      </c>
      <c r="Z418" s="44">
        <f>VLOOKUP($A418,'1v -ostali'!$A$14:AD$517,Z$3,FALSE)</f>
        <v>0</v>
      </c>
      <c r="AA418" s="44">
        <f t="shared" si="55"/>
        <v>0</v>
      </c>
      <c r="AB418" s="44">
        <f>VLOOKUP($A418,'1v -ostali'!$A$14:AD$517,AB$3,FALSE)/12</f>
        <v>0</v>
      </c>
      <c r="AC418" s="44">
        <f>VLOOKUP($A418,'1v -ostali'!$A$14:AD$517,AC$3,FALSE)</f>
        <v>0</v>
      </c>
      <c r="AD418" s="44">
        <f>VLOOKUP($A418,'1v -ostali'!$A$14:AD$517,AD$3,FALSE)</f>
        <v>0</v>
      </c>
      <c r="AE418" s="44">
        <f>VLOOKUP($A418,'1v -ostali'!$A$14:AD$517,AE$3,FALSE)</f>
        <v>0</v>
      </c>
      <c r="AF418" s="44">
        <f t="shared" si="56"/>
        <v>0</v>
      </c>
      <c r="AG418" s="44">
        <f>VLOOKUP($A418,'1v -ostali'!$A$14:AD$517,AG$3,FALSE)/12</f>
        <v>0</v>
      </c>
      <c r="AH418" s="44">
        <f>VLOOKUP($A418,'1v -ostali'!$A$14:AD$517,AH$3,FALSE)</f>
        <v>0</v>
      </c>
      <c r="AI418" s="44">
        <f t="shared" si="57"/>
        <v>0</v>
      </c>
      <c r="AJ418" s="44">
        <f t="shared" si="58"/>
        <v>0</v>
      </c>
      <c r="AK418" s="44">
        <f>+IFERROR(AI418*(100+'1v -ostali'!$C$6)/100,"")</f>
        <v>0</v>
      </c>
      <c r="AL418" s="44">
        <f>+IFERROR(AJ418*(100+'1v -ostali'!$C$6)/100,"")</f>
        <v>0</v>
      </c>
    </row>
    <row r="419" spans="1:38">
      <c r="A419">
        <f>+IF(MAX(A$5:A418)+1&lt;=A$1,A418+1,0)</f>
        <v>0</v>
      </c>
      <c r="B419" s="249">
        <f t="shared" si="51"/>
        <v>0</v>
      </c>
      <c r="C419">
        <f t="shared" si="52"/>
        <v>0</v>
      </c>
      <c r="D419" s="419">
        <f t="shared" si="53"/>
        <v>0</v>
      </c>
      <c r="E419">
        <f>IF(A419=0,0,+VLOOKUP($A419,'1v -ostali'!$A$14:$R$517,E$3,FALSE))</f>
        <v>0</v>
      </c>
      <c r="G419">
        <f>+VLOOKUP($A419,'1v -ostali'!$A$14:$R$517,G$3,FALSE)</f>
        <v>0</v>
      </c>
      <c r="H419">
        <f>+VLOOKUP($A419,'1v -ostali'!$A$14:$R$517,H$3,FALSE)</f>
        <v>0</v>
      </c>
      <c r="I419">
        <f>+VLOOKUP($A419,'1v -ostali'!$A$14:R$517,I$3,FALSE)</f>
        <v>0</v>
      </c>
      <c r="J419">
        <f>+VLOOKUP($A419,'1v -ostali'!$A$14:R$517,J$3,FALSE)</f>
        <v>0</v>
      </c>
      <c r="K419">
        <f>+VLOOKUP($A419,'1v -ostali'!$A$14:R$517,K$3,FALSE)</f>
        <v>0</v>
      </c>
      <c r="L419" t="str">
        <f>+IF(K419&gt;0,VLOOKUP($A419,'1v -ostali'!$A$14:R$517,L$3,FALSE),"")</f>
        <v/>
      </c>
      <c r="M419" t="str">
        <f>+IF(K419&gt;0,VLOOKUP($A419,'1v -ostali'!$A$14:R$517,M$3,FALSE),"")</f>
        <v/>
      </c>
      <c r="N419">
        <f>+VLOOKUP($A419,'1v -ostali'!$A$14:R$517,K$3,FALSE)</f>
        <v>0</v>
      </c>
      <c r="O419">
        <f>IF(K419&gt;0,"",VLOOKUP($A419,'1v -ostali'!$A$14:R$517,O$3,FALSE))</f>
        <v>0</v>
      </c>
      <c r="P419">
        <f>IF(K419&gt;0,"",VLOOKUP($A419,'1v -ostali'!$A$14:R$517,P$3,FALSE))</f>
        <v>0</v>
      </c>
      <c r="T419" s="44">
        <f>VLOOKUP($A419,'1v -ostali'!$A$14:AD$517,T$3,FALSE)</f>
        <v>0</v>
      </c>
      <c r="U419" s="44">
        <f>VLOOKUP($A419,'1v -ostali'!$A$14:AD$517,U$3,FALSE)</f>
        <v>0</v>
      </c>
      <c r="V419" s="44">
        <f t="shared" si="54"/>
        <v>0</v>
      </c>
      <c r="W419" s="44">
        <f>VLOOKUP($A419,'1v -ostali'!$A$14:AD$517,W$3,FALSE)/12</f>
        <v>0</v>
      </c>
      <c r="X419" s="44">
        <f>VLOOKUP($A419,'1v -ostali'!$A$14:AD$517,X$3,FALSE)</f>
        <v>0</v>
      </c>
      <c r="Y419" s="44">
        <f>VLOOKUP($A419,'1v -ostali'!$A$14:AD$517,Y$3,FALSE)</f>
        <v>0</v>
      </c>
      <c r="Z419" s="44">
        <f>VLOOKUP($A419,'1v -ostali'!$A$14:AD$517,Z$3,FALSE)</f>
        <v>0</v>
      </c>
      <c r="AA419" s="44">
        <f t="shared" si="55"/>
        <v>0</v>
      </c>
      <c r="AB419" s="44">
        <f>VLOOKUP($A419,'1v -ostali'!$A$14:AD$517,AB$3,FALSE)/12</f>
        <v>0</v>
      </c>
      <c r="AC419" s="44">
        <f>VLOOKUP($A419,'1v -ostali'!$A$14:AD$517,AC$3,FALSE)</f>
        <v>0</v>
      </c>
      <c r="AD419" s="44">
        <f>VLOOKUP($A419,'1v -ostali'!$A$14:AD$517,AD$3,FALSE)</f>
        <v>0</v>
      </c>
      <c r="AE419" s="44">
        <f>VLOOKUP($A419,'1v -ostali'!$A$14:AD$517,AE$3,FALSE)</f>
        <v>0</v>
      </c>
      <c r="AF419" s="44">
        <f t="shared" si="56"/>
        <v>0</v>
      </c>
      <c r="AG419" s="44">
        <f>VLOOKUP($A419,'1v -ostali'!$A$14:AD$517,AG$3,FALSE)/12</f>
        <v>0</v>
      </c>
      <c r="AH419" s="44">
        <f>VLOOKUP($A419,'1v -ostali'!$A$14:AD$517,AH$3,FALSE)</f>
        <v>0</v>
      </c>
      <c r="AI419" s="44">
        <f t="shared" si="57"/>
        <v>0</v>
      </c>
      <c r="AJ419" s="44">
        <f t="shared" si="58"/>
        <v>0</v>
      </c>
      <c r="AK419" s="44">
        <f>+IFERROR(AI419*(100+'1v -ostali'!$C$6)/100,"")</f>
        <v>0</v>
      </c>
      <c r="AL419" s="44">
        <f>+IFERROR(AJ419*(100+'1v -ostali'!$C$6)/100,"")</f>
        <v>0</v>
      </c>
    </row>
    <row r="420" spans="1:38">
      <c r="A420">
        <f>+IF(MAX(A$5:A419)+1&lt;=A$1,A419+1,0)</f>
        <v>0</v>
      </c>
      <c r="B420" s="249">
        <f t="shared" si="51"/>
        <v>0</v>
      </c>
      <c r="C420">
        <f t="shared" si="52"/>
        <v>0</v>
      </c>
      <c r="D420" s="419">
        <f t="shared" si="53"/>
        <v>0</v>
      </c>
      <c r="E420">
        <f>IF(A420=0,0,+VLOOKUP($A420,'1v -ostali'!$A$14:$R$517,E$3,FALSE))</f>
        <v>0</v>
      </c>
      <c r="G420">
        <f>+VLOOKUP($A420,'1v -ostali'!$A$14:$R$517,G$3,FALSE)</f>
        <v>0</v>
      </c>
      <c r="H420">
        <f>+VLOOKUP($A420,'1v -ostali'!$A$14:$R$517,H$3,FALSE)</f>
        <v>0</v>
      </c>
      <c r="I420">
        <f>+VLOOKUP($A420,'1v -ostali'!$A$14:R$517,I$3,FALSE)</f>
        <v>0</v>
      </c>
      <c r="J420">
        <f>+VLOOKUP($A420,'1v -ostali'!$A$14:R$517,J$3,FALSE)</f>
        <v>0</v>
      </c>
      <c r="K420">
        <f>+VLOOKUP($A420,'1v -ostali'!$A$14:R$517,K$3,FALSE)</f>
        <v>0</v>
      </c>
      <c r="L420" t="str">
        <f>+IF(K420&gt;0,VLOOKUP($A420,'1v -ostali'!$A$14:R$517,L$3,FALSE),"")</f>
        <v/>
      </c>
      <c r="M420" t="str">
        <f>+IF(K420&gt;0,VLOOKUP($A420,'1v -ostali'!$A$14:R$517,M$3,FALSE),"")</f>
        <v/>
      </c>
      <c r="N420">
        <f>+VLOOKUP($A420,'1v -ostali'!$A$14:R$517,K$3,FALSE)</f>
        <v>0</v>
      </c>
      <c r="O420">
        <f>IF(K420&gt;0,"",VLOOKUP($A420,'1v -ostali'!$A$14:R$517,O$3,FALSE))</f>
        <v>0</v>
      </c>
      <c r="P420">
        <f>IF(K420&gt;0,"",VLOOKUP($A420,'1v -ostali'!$A$14:R$517,P$3,FALSE))</f>
        <v>0</v>
      </c>
      <c r="T420" s="44">
        <f>VLOOKUP($A420,'1v -ostali'!$A$14:AD$517,T$3,FALSE)</f>
        <v>0</v>
      </c>
      <c r="U420" s="44">
        <f>VLOOKUP($A420,'1v -ostali'!$A$14:AD$517,U$3,FALSE)</f>
        <v>0</v>
      </c>
      <c r="V420" s="44">
        <f t="shared" si="54"/>
        <v>0</v>
      </c>
      <c r="W420" s="44">
        <f>VLOOKUP($A420,'1v -ostali'!$A$14:AD$517,W$3,FALSE)/12</f>
        <v>0</v>
      </c>
      <c r="X420" s="44">
        <f>VLOOKUP($A420,'1v -ostali'!$A$14:AD$517,X$3,FALSE)</f>
        <v>0</v>
      </c>
      <c r="Y420" s="44">
        <f>VLOOKUP($A420,'1v -ostali'!$A$14:AD$517,Y$3,FALSE)</f>
        <v>0</v>
      </c>
      <c r="Z420" s="44">
        <f>VLOOKUP($A420,'1v -ostali'!$A$14:AD$517,Z$3,FALSE)</f>
        <v>0</v>
      </c>
      <c r="AA420" s="44">
        <f t="shared" si="55"/>
        <v>0</v>
      </c>
      <c r="AB420" s="44">
        <f>VLOOKUP($A420,'1v -ostali'!$A$14:AD$517,AB$3,FALSE)/12</f>
        <v>0</v>
      </c>
      <c r="AC420" s="44">
        <f>VLOOKUP($A420,'1v -ostali'!$A$14:AD$517,AC$3,FALSE)</f>
        <v>0</v>
      </c>
      <c r="AD420" s="44">
        <f>VLOOKUP($A420,'1v -ostali'!$A$14:AD$517,AD$3,FALSE)</f>
        <v>0</v>
      </c>
      <c r="AE420" s="44">
        <f>VLOOKUP($A420,'1v -ostali'!$A$14:AD$517,AE$3,FALSE)</f>
        <v>0</v>
      </c>
      <c r="AF420" s="44">
        <f t="shared" si="56"/>
        <v>0</v>
      </c>
      <c r="AG420" s="44">
        <f>VLOOKUP($A420,'1v -ostali'!$A$14:AD$517,AG$3,FALSE)/12</f>
        <v>0</v>
      </c>
      <c r="AH420" s="44">
        <f>VLOOKUP($A420,'1v -ostali'!$A$14:AD$517,AH$3,FALSE)</f>
        <v>0</v>
      </c>
      <c r="AI420" s="44">
        <f t="shared" si="57"/>
        <v>0</v>
      </c>
      <c r="AJ420" s="44">
        <f t="shared" si="58"/>
        <v>0</v>
      </c>
      <c r="AK420" s="44">
        <f>+IFERROR(AI420*(100+'1v -ostali'!$C$6)/100,"")</f>
        <v>0</v>
      </c>
      <c r="AL420" s="44">
        <f>+IFERROR(AJ420*(100+'1v -ostali'!$C$6)/100,"")</f>
        <v>0</v>
      </c>
    </row>
    <row r="421" spans="1:38">
      <c r="A421">
        <f>+IF(MAX(A$5:A420)+1&lt;=A$1,A420+1,0)</f>
        <v>0</v>
      </c>
      <c r="B421" s="249">
        <f t="shared" si="51"/>
        <v>0</v>
      </c>
      <c r="C421">
        <f t="shared" si="52"/>
        <v>0</v>
      </c>
      <c r="D421" s="419">
        <f t="shared" si="53"/>
        <v>0</v>
      </c>
      <c r="E421">
        <f>IF(A421=0,0,+VLOOKUP($A421,'1v -ostali'!$A$14:$R$517,E$3,FALSE))</f>
        <v>0</v>
      </c>
      <c r="G421">
        <f>+VLOOKUP($A421,'1v -ostali'!$A$14:$R$517,G$3,FALSE)</f>
        <v>0</v>
      </c>
      <c r="H421">
        <f>+VLOOKUP($A421,'1v -ostali'!$A$14:$R$517,H$3,FALSE)</f>
        <v>0</v>
      </c>
      <c r="I421">
        <f>+VLOOKUP($A421,'1v -ostali'!$A$14:R$517,I$3,FALSE)</f>
        <v>0</v>
      </c>
      <c r="J421">
        <f>+VLOOKUP($A421,'1v -ostali'!$A$14:R$517,J$3,FALSE)</f>
        <v>0</v>
      </c>
      <c r="K421">
        <f>+VLOOKUP($A421,'1v -ostali'!$A$14:R$517,K$3,FALSE)</f>
        <v>0</v>
      </c>
      <c r="L421" t="str">
        <f>+IF(K421&gt;0,VLOOKUP($A421,'1v -ostali'!$A$14:R$517,L$3,FALSE),"")</f>
        <v/>
      </c>
      <c r="M421" t="str">
        <f>+IF(K421&gt;0,VLOOKUP($A421,'1v -ostali'!$A$14:R$517,M$3,FALSE),"")</f>
        <v/>
      </c>
      <c r="N421">
        <f>+VLOOKUP($A421,'1v -ostali'!$A$14:R$517,K$3,FALSE)</f>
        <v>0</v>
      </c>
      <c r="O421">
        <f>IF(K421&gt;0,"",VLOOKUP($A421,'1v -ostali'!$A$14:R$517,O$3,FALSE))</f>
        <v>0</v>
      </c>
      <c r="P421">
        <f>IF(K421&gt;0,"",VLOOKUP($A421,'1v -ostali'!$A$14:R$517,P$3,FALSE))</f>
        <v>0</v>
      </c>
      <c r="T421" s="44">
        <f>VLOOKUP($A421,'1v -ostali'!$A$14:AD$517,T$3,FALSE)</f>
        <v>0</v>
      </c>
      <c r="U421" s="44">
        <f>VLOOKUP($A421,'1v -ostali'!$A$14:AD$517,U$3,FALSE)</f>
        <v>0</v>
      </c>
      <c r="V421" s="44">
        <f t="shared" si="54"/>
        <v>0</v>
      </c>
      <c r="W421" s="44">
        <f>VLOOKUP($A421,'1v -ostali'!$A$14:AD$517,W$3,FALSE)/12</f>
        <v>0</v>
      </c>
      <c r="X421" s="44">
        <f>VLOOKUP($A421,'1v -ostali'!$A$14:AD$517,X$3,FALSE)</f>
        <v>0</v>
      </c>
      <c r="Y421" s="44">
        <f>VLOOKUP($A421,'1v -ostali'!$A$14:AD$517,Y$3,FALSE)</f>
        <v>0</v>
      </c>
      <c r="Z421" s="44">
        <f>VLOOKUP($A421,'1v -ostali'!$A$14:AD$517,Z$3,FALSE)</f>
        <v>0</v>
      </c>
      <c r="AA421" s="44">
        <f t="shared" si="55"/>
        <v>0</v>
      </c>
      <c r="AB421" s="44">
        <f>VLOOKUP($A421,'1v -ostali'!$A$14:AD$517,AB$3,FALSE)/12</f>
        <v>0</v>
      </c>
      <c r="AC421" s="44">
        <f>VLOOKUP($A421,'1v -ostali'!$A$14:AD$517,AC$3,FALSE)</f>
        <v>0</v>
      </c>
      <c r="AD421" s="44">
        <f>VLOOKUP($A421,'1v -ostali'!$A$14:AD$517,AD$3,FALSE)</f>
        <v>0</v>
      </c>
      <c r="AE421" s="44">
        <f>VLOOKUP($A421,'1v -ostali'!$A$14:AD$517,AE$3,FALSE)</f>
        <v>0</v>
      </c>
      <c r="AF421" s="44">
        <f t="shared" si="56"/>
        <v>0</v>
      </c>
      <c r="AG421" s="44">
        <f>VLOOKUP($A421,'1v -ostali'!$A$14:AD$517,AG$3,FALSE)/12</f>
        <v>0</v>
      </c>
      <c r="AH421" s="44">
        <f>VLOOKUP($A421,'1v -ostali'!$A$14:AD$517,AH$3,FALSE)</f>
        <v>0</v>
      </c>
      <c r="AI421" s="44">
        <f t="shared" si="57"/>
        <v>0</v>
      </c>
      <c r="AJ421" s="44">
        <f t="shared" si="58"/>
        <v>0</v>
      </c>
      <c r="AK421" s="44">
        <f>+IFERROR(AI421*(100+'1v -ostali'!$C$6)/100,"")</f>
        <v>0</v>
      </c>
      <c r="AL421" s="44">
        <f>+IFERROR(AJ421*(100+'1v -ostali'!$C$6)/100,"")</f>
        <v>0</v>
      </c>
    </row>
    <row r="422" spans="1:38">
      <c r="A422">
        <f>+IF(MAX(A$5:A421)+1&lt;=A$1,A421+1,0)</f>
        <v>0</v>
      </c>
      <c r="B422" s="249">
        <f t="shared" si="51"/>
        <v>0</v>
      </c>
      <c r="C422">
        <f t="shared" si="52"/>
        <v>0</v>
      </c>
      <c r="D422" s="419">
        <f t="shared" si="53"/>
        <v>0</v>
      </c>
      <c r="E422">
        <f>IF(A422=0,0,+VLOOKUP($A422,'1v -ostali'!$A$14:$R$517,E$3,FALSE))</f>
        <v>0</v>
      </c>
      <c r="G422">
        <f>+VLOOKUP($A422,'1v -ostali'!$A$14:$R$517,G$3,FALSE)</f>
        <v>0</v>
      </c>
      <c r="H422">
        <f>+VLOOKUP($A422,'1v -ostali'!$A$14:$R$517,H$3,FALSE)</f>
        <v>0</v>
      </c>
      <c r="I422">
        <f>+VLOOKUP($A422,'1v -ostali'!$A$14:R$517,I$3,FALSE)</f>
        <v>0</v>
      </c>
      <c r="J422">
        <f>+VLOOKUP($A422,'1v -ostali'!$A$14:R$517,J$3,FALSE)</f>
        <v>0</v>
      </c>
      <c r="K422">
        <f>+VLOOKUP($A422,'1v -ostali'!$A$14:R$517,K$3,FALSE)</f>
        <v>0</v>
      </c>
      <c r="L422" t="str">
        <f>+IF(K422&gt;0,VLOOKUP($A422,'1v -ostali'!$A$14:R$517,L$3,FALSE),"")</f>
        <v/>
      </c>
      <c r="M422" t="str">
        <f>+IF(K422&gt;0,VLOOKUP($A422,'1v -ostali'!$A$14:R$517,M$3,FALSE),"")</f>
        <v/>
      </c>
      <c r="N422">
        <f>+VLOOKUP($A422,'1v -ostali'!$A$14:R$517,K$3,FALSE)</f>
        <v>0</v>
      </c>
      <c r="O422">
        <f>IF(K422&gt;0,"",VLOOKUP($A422,'1v -ostali'!$A$14:R$517,O$3,FALSE))</f>
        <v>0</v>
      </c>
      <c r="P422">
        <f>IF(K422&gt;0,"",VLOOKUP($A422,'1v -ostali'!$A$14:R$517,P$3,FALSE))</f>
        <v>0</v>
      </c>
      <c r="T422" s="44">
        <f>VLOOKUP($A422,'1v -ostali'!$A$14:AD$517,T$3,FALSE)</f>
        <v>0</v>
      </c>
      <c r="U422" s="44">
        <f>VLOOKUP($A422,'1v -ostali'!$A$14:AD$517,U$3,FALSE)</f>
        <v>0</v>
      </c>
      <c r="V422" s="44">
        <f t="shared" si="54"/>
        <v>0</v>
      </c>
      <c r="W422" s="44">
        <f>VLOOKUP($A422,'1v -ostali'!$A$14:AD$517,W$3,FALSE)/12</f>
        <v>0</v>
      </c>
      <c r="X422" s="44">
        <f>VLOOKUP($A422,'1v -ostali'!$A$14:AD$517,X$3,FALSE)</f>
        <v>0</v>
      </c>
      <c r="Y422" s="44">
        <f>VLOOKUP($A422,'1v -ostali'!$A$14:AD$517,Y$3,FALSE)</f>
        <v>0</v>
      </c>
      <c r="Z422" s="44">
        <f>VLOOKUP($A422,'1v -ostali'!$A$14:AD$517,Z$3,FALSE)</f>
        <v>0</v>
      </c>
      <c r="AA422" s="44">
        <f t="shared" si="55"/>
        <v>0</v>
      </c>
      <c r="AB422" s="44">
        <f>VLOOKUP($A422,'1v -ostali'!$A$14:AD$517,AB$3,FALSE)/12</f>
        <v>0</v>
      </c>
      <c r="AC422" s="44">
        <f>VLOOKUP($A422,'1v -ostali'!$A$14:AD$517,AC$3,FALSE)</f>
        <v>0</v>
      </c>
      <c r="AD422" s="44">
        <f>VLOOKUP($A422,'1v -ostali'!$A$14:AD$517,AD$3,FALSE)</f>
        <v>0</v>
      </c>
      <c r="AE422" s="44">
        <f>VLOOKUP($A422,'1v -ostali'!$A$14:AD$517,AE$3,FALSE)</f>
        <v>0</v>
      </c>
      <c r="AF422" s="44">
        <f t="shared" si="56"/>
        <v>0</v>
      </c>
      <c r="AG422" s="44">
        <f>VLOOKUP($A422,'1v -ostali'!$A$14:AD$517,AG$3,FALSE)/12</f>
        <v>0</v>
      </c>
      <c r="AH422" s="44">
        <f>VLOOKUP($A422,'1v -ostali'!$A$14:AD$517,AH$3,FALSE)</f>
        <v>0</v>
      </c>
      <c r="AI422" s="44">
        <f t="shared" si="57"/>
        <v>0</v>
      </c>
      <c r="AJ422" s="44">
        <f t="shared" si="58"/>
        <v>0</v>
      </c>
      <c r="AK422" s="44">
        <f>+IFERROR(AI422*(100+'1v -ostali'!$C$6)/100,"")</f>
        <v>0</v>
      </c>
      <c r="AL422" s="44">
        <f>+IFERROR(AJ422*(100+'1v -ostali'!$C$6)/100,"")</f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L83"/>
  <sheetViews>
    <sheetView showZeros="0" zoomScaleNormal="100" workbookViewId="0">
      <pane ySplit="4" topLeftCell="A5" activePane="bottomLeft" state="frozen"/>
      <selection pane="bottomLeft" activeCell="A5" sqref="A5"/>
    </sheetView>
  </sheetViews>
  <sheetFormatPr defaultRowHeight="12.75"/>
  <cols>
    <col min="1" max="1" width="4.85546875" customWidth="1"/>
    <col min="2" max="2" width="8.28515625" style="249" customWidth="1"/>
    <col min="3" max="3" width="20.140625" customWidth="1"/>
    <col min="4" max="4" width="5.42578125" style="249" customWidth="1"/>
    <col min="5" max="5" width="17" customWidth="1"/>
    <col min="6" max="6" width="6.7109375" customWidth="1"/>
    <col min="7" max="7" width="5.85546875" customWidth="1"/>
    <col min="8" max="8" width="10.28515625" customWidth="1"/>
    <col min="9" max="9" width="9.7109375" customWidth="1"/>
    <col min="14" max="14" width="4.85546875" customWidth="1"/>
    <col min="15" max="16" width="10.28515625" customWidth="1"/>
    <col min="17" max="17" width="12.85546875" customWidth="1"/>
    <col min="18" max="19" width="12.28515625" customWidth="1"/>
    <col min="20" max="20" width="11.42578125" customWidth="1"/>
    <col min="21" max="21" width="11" customWidth="1"/>
    <col min="22" max="22" width="11.5703125" customWidth="1"/>
    <col min="23" max="24" width="11" customWidth="1"/>
    <col min="25" max="25" width="11.140625" customWidth="1"/>
    <col min="26" max="29" width="11.7109375" customWidth="1"/>
    <col min="30" max="30" width="12" customWidth="1"/>
    <col min="31" max="31" width="11.140625" customWidth="1"/>
    <col min="32" max="32" width="12.85546875" customWidth="1"/>
    <col min="33" max="33" width="11.42578125" customWidth="1"/>
    <col min="34" max="34" width="12.85546875" bestFit="1" customWidth="1"/>
    <col min="35" max="36" width="9.7109375" bestFit="1" customWidth="1"/>
    <col min="37" max="37" width="10.140625" bestFit="1" customWidth="1"/>
    <col min="38" max="38" width="9.7109375" bestFit="1" customWidth="1"/>
  </cols>
  <sheetData>
    <row r="1" spans="1:38">
      <c r="A1">
        <f>+'1g -izabrana lica u pravosuđu'!A1</f>
        <v>0</v>
      </c>
    </row>
    <row r="2" spans="1:38" ht="15.75">
      <c r="AB2" s="486"/>
      <c r="AC2" s="486"/>
      <c r="AG2" s="486"/>
      <c r="AH2" s="486"/>
    </row>
    <row r="3" spans="1:38" ht="15.75">
      <c r="E3">
        <f>+'1g -izabrana lica u pravosuđu'!B$48</f>
        <v>2</v>
      </c>
      <c r="G3">
        <f>+'1g -izabrana lica u pravosuđu'!$G$48</f>
        <v>7</v>
      </c>
      <c r="H3">
        <f>+'1g -izabrana lica u pravosuđu'!D$48</f>
        <v>4</v>
      </c>
      <c r="I3">
        <f>+'1g -izabrana lica u pravosuđu'!E$48</f>
        <v>5</v>
      </c>
      <c r="J3">
        <f>+'1g -izabrana lica u pravosuđu'!F$48</f>
        <v>6</v>
      </c>
      <c r="T3" s="44">
        <f>+'1g -izabrana lica u pravosuđu'!K48</f>
        <v>11</v>
      </c>
      <c r="W3">
        <f>+'1g -izabrana lica u pravosuđu'!L$48</f>
        <v>12</v>
      </c>
      <c r="X3">
        <f>+'1g -izabrana lica u pravosuđu'!M$48</f>
        <v>13</v>
      </c>
      <c r="Y3">
        <f>+'1g -izabrana lica u pravosuđu'!O$48</f>
        <v>15</v>
      </c>
      <c r="AB3">
        <f>+'1g -izabrana lica u pravosuđu'!P$48</f>
        <v>16</v>
      </c>
      <c r="AC3">
        <f>+'1g -izabrana lica u pravosuđu'!Q$48</f>
        <v>17</v>
      </c>
      <c r="AD3">
        <f>+'1g -izabrana lica u pravosuđu'!S$48</f>
        <v>19</v>
      </c>
      <c r="AG3">
        <f>+'1g -izabrana lica u pravosuđu'!T$48</f>
        <v>20</v>
      </c>
      <c r="AH3">
        <f>+'1g -izabrana lica u pravosuđu'!U48</f>
        <v>21</v>
      </c>
      <c r="AJ3" s="488">
        <f>+'1а - drž,sek,drž.sl.i nam.'!AY11</f>
        <v>0.1515</v>
      </c>
      <c r="AK3" s="488"/>
      <c r="AL3" s="248"/>
    </row>
    <row r="4" spans="1:38" ht="64.5" thickBot="1">
      <c r="A4" s="250" t="s">
        <v>401</v>
      </c>
      <c r="B4" s="418" t="s">
        <v>411</v>
      </c>
      <c r="C4" s="250" t="s">
        <v>412</v>
      </c>
      <c r="D4" s="418" t="s">
        <v>413</v>
      </c>
      <c r="E4" s="251" t="s">
        <v>402</v>
      </c>
      <c r="F4" s="251" t="s">
        <v>403</v>
      </c>
      <c r="G4" s="251" t="s">
        <v>404</v>
      </c>
      <c r="H4" s="251" t="s">
        <v>405</v>
      </c>
      <c r="I4" s="251" t="s">
        <v>406</v>
      </c>
      <c r="J4" s="251" t="s">
        <v>407</v>
      </c>
      <c r="K4" s="251" t="s">
        <v>486</v>
      </c>
      <c r="L4" s="251" t="s">
        <v>487</v>
      </c>
      <c r="M4" s="251" t="s">
        <v>488</v>
      </c>
      <c r="N4" s="251" t="s">
        <v>501</v>
      </c>
      <c r="O4" s="251" t="s">
        <v>489</v>
      </c>
      <c r="P4" s="251" t="s">
        <v>490</v>
      </c>
      <c r="Q4" s="251" t="s">
        <v>408</v>
      </c>
      <c r="R4" s="251" t="s">
        <v>491</v>
      </c>
      <c r="S4" s="251" t="s">
        <v>492</v>
      </c>
      <c r="T4" s="252" t="s">
        <v>409</v>
      </c>
      <c r="U4" s="252" t="s">
        <v>410</v>
      </c>
      <c r="V4" s="252" t="s">
        <v>502</v>
      </c>
      <c r="W4" s="252" t="s">
        <v>495</v>
      </c>
      <c r="X4" s="252" t="s">
        <v>496</v>
      </c>
      <c r="Y4" s="253" t="s">
        <v>427</v>
      </c>
      <c r="Z4" s="253" t="s">
        <v>428</v>
      </c>
      <c r="AA4" s="253" t="s">
        <v>429</v>
      </c>
      <c r="AB4" s="253" t="s">
        <v>497</v>
      </c>
      <c r="AC4" s="253" t="s">
        <v>498</v>
      </c>
      <c r="AD4" s="254" t="s">
        <v>430</v>
      </c>
      <c r="AE4" s="254" t="s">
        <v>431</v>
      </c>
      <c r="AF4" s="254" t="s">
        <v>432</v>
      </c>
      <c r="AG4" s="254" t="s">
        <v>433</v>
      </c>
      <c r="AH4" s="254" t="s">
        <v>434</v>
      </c>
      <c r="AI4" s="251" t="s">
        <v>858</v>
      </c>
      <c r="AJ4" s="251" t="s">
        <v>859</v>
      </c>
      <c r="AK4" s="251" t="s">
        <v>860</v>
      </c>
      <c r="AL4" s="251" t="s">
        <v>861</v>
      </c>
    </row>
    <row r="5" spans="1:38">
      <c r="A5">
        <v>1</v>
      </c>
      <c r="B5" s="249">
        <f>+'1 -sredstva'!D2</f>
        <v>0</v>
      </c>
      <c r="C5" t="str">
        <f>+'1 -sredstva'!F2</f>
        <v/>
      </c>
      <c r="D5" s="249">
        <f>+'1 -sredstva'!D3</f>
        <v>0</v>
      </c>
      <c r="E5" t="e">
        <f ca="1">_xlfn.IFNA(IF(A5=0,0,+VLOOKUP($A5,'1g -izabrana lica u pravosuđu'!$A$15:$V$42,$E$3,FALSE)),"")</f>
        <v>#NAME?</v>
      </c>
      <c r="G5" t="e">
        <f ca="1">+_xlfn.IFNA(VLOOKUP($A5,'1g -izabrana lica u pravosuđu'!$A$15:$V$42,$G$3,FALSE),"")</f>
        <v>#NAME?</v>
      </c>
      <c r="H5" t="e">
        <f ca="1">_xlfn.IFNA(VLOOKUP($A5,'1g -izabrana lica u pravosuđu'!$A$15:$V$42,H$3,FALSE),"")</f>
        <v>#NAME?</v>
      </c>
      <c r="I5" t="e">
        <f ca="1">+_xlfn.IFNA(VLOOKUP($A5,'1g -izabrana lica u pravosuđu'!$A$15:$V$42,I$3,FALSE),"")</f>
        <v>#NAME?</v>
      </c>
      <c r="J5" t="e">
        <f ca="1">+_xlfn.IFNA(VLOOKUP($A5,'1g -izabrana lica u pravosuđu'!$A$15:$V$42,J$3,FALSE),"")</f>
        <v>#NAME?</v>
      </c>
      <c r="T5" s="44" t="e">
        <f ca="1">+_xlfn.IFNA(VLOOKUP($A5,'1g -izabrana lica u pravosuđu'!$A$15:$V$42,T$3,FALSE),"")</f>
        <v>#NAME?</v>
      </c>
      <c r="U5" s="44"/>
      <c r="V5" s="44" t="e">
        <f ca="1">+T5</f>
        <v>#NAME?</v>
      </c>
      <c r="W5" s="44" t="e">
        <f ca="1">+_xlfn.IFNA(VLOOKUP($A5,'1g -izabrana lica u pravosuđu'!$A$15:$V$42,W$3,FALSE),"")</f>
        <v>#NAME?</v>
      </c>
      <c r="X5" s="44" t="e">
        <f ca="1">+_xlfn.IFNA(VLOOKUP($A5,'1g -izabrana lica u pravosuđu'!$A$15:$V$42,X$3,FALSE),"")</f>
        <v>#NAME?</v>
      </c>
      <c r="Y5" s="44" t="e">
        <f ca="1">+_xlfn.IFNA(VLOOKUP($A5,'1g -izabrana lica u pravosuđu'!$A$15:$V$42,Y$3,FALSE),"")</f>
        <v>#NAME?</v>
      </c>
      <c r="Z5" s="44"/>
      <c r="AA5" s="44" t="e">
        <f ca="1">+Y5</f>
        <v>#NAME?</v>
      </c>
      <c r="AB5" s="44" t="e">
        <f ca="1">+_xlfn.IFNA(VLOOKUP($A5,'1g -izabrana lica u pravosuđu'!$A$15:$V$42,AB$3,FALSE),"")</f>
        <v>#NAME?</v>
      </c>
      <c r="AC5" s="44" t="e">
        <f ca="1">+_xlfn.IFNA(VLOOKUP($A5,'1g -izabrana lica u pravosuđu'!$A$15:$V$42,AC$3,FALSE),"")</f>
        <v>#NAME?</v>
      </c>
      <c r="AD5" s="44" t="e">
        <f ca="1">+_xlfn.IFNA(VLOOKUP($A5,'1g -izabrana lica u pravosuđu'!$A$15:$V$42,AD$3,FALSE),"")</f>
        <v>#NAME?</v>
      </c>
      <c r="AE5" s="44"/>
      <c r="AF5" s="44" t="e">
        <f ca="1">+AD5</f>
        <v>#NAME?</v>
      </c>
      <c r="AG5" s="44" t="e">
        <f ca="1">+_xlfn.IFNA(VLOOKUP($A5,'1g -izabrana lica u pravosuđu'!$A$15:$V$42,AG$3,FALSE),"")</f>
        <v>#NAME?</v>
      </c>
      <c r="AH5" s="44" t="e">
        <f ca="1">+_xlfn.IFNA(VLOOKUP($A5,'1g -izabrana lica u pravosuđu'!$A$15:$V$42,AH$3,FALSE),"")</f>
        <v>#NAME?</v>
      </c>
      <c r="AI5" s="44" t="str">
        <f ca="1">+IFERROR(X5+AC5-AH5,"")</f>
        <v/>
      </c>
      <c r="AJ5" s="44" t="str">
        <f ca="1">+IFERROR(AI5*AJ$3,"")</f>
        <v/>
      </c>
      <c r="AK5" s="44" t="str">
        <f ca="1">+IFERROR(AI5*(100+'1g -izabrana lica u pravosuđu'!$D$6)/100,"")</f>
        <v/>
      </c>
      <c r="AL5" s="44" t="str">
        <f ca="1">+IFERROR(AJ5*(100+'1g -izabrana lica u pravosuđu'!$D$6)/100,"")</f>
        <v/>
      </c>
    </row>
    <row r="6" spans="1:38">
      <c r="A6">
        <f>+IF(MAX(A$5:A5)+1&lt;=A$1,A5+1,0)</f>
        <v>0</v>
      </c>
      <c r="B6" s="249">
        <f>+IF(A6&gt;0,B5,0)</f>
        <v>0</v>
      </c>
      <c r="C6">
        <f>+IF(B6&gt;0,C5,0)</f>
        <v>0</v>
      </c>
      <c r="D6" s="249">
        <f>+IF(C6&gt;0,D5,0)</f>
        <v>0</v>
      </c>
      <c r="E6">
        <f>IF(A6=0,0,+VLOOKUP($A6,'1g -izabrana lica u pravosuđu'!$A$16:$V$43,$E$3,FALSE))</f>
        <v>0</v>
      </c>
      <c r="G6" t="e">
        <f ca="1">+_xlfn.IFNA(VLOOKUP($A6,'1g -izabrana lica u pravosuđu'!$A$15:$V$42,$G$3,FALSE),"")</f>
        <v>#NAME?</v>
      </c>
      <c r="H6">
        <f>+VLOOKUP($A6,'1g -izabrana lica u pravosuđu'!$A$15:$V$42,H$3,FALSE)</f>
        <v>0</v>
      </c>
      <c r="I6">
        <f>+VLOOKUP($A6,'1g -izabrana lica u pravosuđu'!$A$15:$V$42,I$3,FALSE)</f>
        <v>0</v>
      </c>
      <c r="J6">
        <f>+VLOOKUP($A6,'1g -izabrana lica u pravosuđu'!$A$15:$V$42,J$3,FALSE)</f>
        <v>0</v>
      </c>
      <c r="T6" s="44">
        <f>+VLOOKUP($A6,'1g -izabrana lica u pravosuđu'!$A$15:$V$42,T$3,FALSE)</f>
        <v>0</v>
      </c>
      <c r="U6" s="44"/>
      <c r="V6" s="44">
        <f t="shared" ref="V6:V69" si="0">+T6</f>
        <v>0</v>
      </c>
      <c r="W6" s="44">
        <f>+VLOOKUP($A6,'1g -izabrana lica u pravosuđu'!$A$15:$V$42,W$3,FALSE)</f>
        <v>0</v>
      </c>
      <c r="X6" s="44">
        <f>+VLOOKUP($A6,'1g -izabrana lica u pravosuđu'!$A$15:$V$42,X$3,FALSE)</f>
        <v>0</v>
      </c>
      <c r="Y6" s="44">
        <f>+VLOOKUP($A6,'1g -izabrana lica u pravosuđu'!$A$15:$V$42,Y$3,FALSE)</f>
        <v>0</v>
      </c>
      <c r="Z6" s="44"/>
      <c r="AA6" s="44">
        <f t="shared" ref="AA6:AA69" si="1">+Y6</f>
        <v>0</v>
      </c>
      <c r="AB6" s="44">
        <f>+VLOOKUP($A6,'1g -izabrana lica u pravosuđu'!$A$15:$V$42,AB$3,FALSE)</f>
        <v>0</v>
      </c>
      <c r="AC6" s="44">
        <f>+VLOOKUP($A6,'1g -izabrana lica u pravosuđu'!$A$15:$V$42,AC$3,FALSE)</f>
        <v>0</v>
      </c>
      <c r="AD6" s="44">
        <f>+VLOOKUP($A6,'1g -izabrana lica u pravosuđu'!$A$15:$V$42,AD$3,FALSE)</f>
        <v>0</v>
      </c>
      <c r="AE6" s="44"/>
      <c r="AF6" s="44">
        <f t="shared" ref="AF6:AF69" si="2">+AD6</f>
        <v>0</v>
      </c>
      <c r="AG6" s="44">
        <f>+VLOOKUP($A6,'1g -izabrana lica u pravosuđu'!$A$15:$V$42,AG$3,FALSE)</f>
        <v>0</v>
      </c>
      <c r="AH6" s="44">
        <f>+VLOOKUP($A6,'1g -izabrana lica u pravosuđu'!$A$15:$V$42,AH$3,FALSE)</f>
        <v>0</v>
      </c>
      <c r="AI6" s="44">
        <f t="shared" ref="AI6:AI69" si="3">+IFERROR(X6+AC6-AH6,"")</f>
        <v>0</v>
      </c>
      <c r="AJ6" s="44">
        <f t="shared" ref="AJ6:AJ69" si="4">+IFERROR(AI6*AJ$3,"")</f>
        <v>0</v>
      </c>
      <c r="AK6" s="44">
        <f>+IFERROR(AI6*(100+'1g -izabrana lica u pravosuđu'!$D$6)/100,"")</f>
        <v>0</v>
      </c>
      <c r="AL6" s="44">
        <f>+IFERROR(AJ6*(100+'1g -izabrana lica u pravosuđu'!$D$6)/100,"")</f>
        <v>0</v>
      </c>
    </row>
    <row r="7" spans="1:38">
      <c r="A7">
        <f>+IF(MAX(A$5:A6)+1&lt;=A$1,A6+1,0)</f>
        <v>0</v>
      </c>
      <c r="B7" s="249">
        <f t="shared" ref="B7:B70" si="5">+IF(A7&gt;0,B6,0)</f>
        <v>0</v>
      </c>
      <c r="C7">
        <f t="shared" ref="C7:C70" si="6">+IF(B7&gt;0,C6,0)</f>
        <v>0</v>
      </c>
      <c r="D7" s="249">
        <f t="shared" ref="D7:D70" si="7">+IF(C7&gt;0,D6,0)</f>
        <v>0</v>
      </c>
      <c r="E7">
        <f>IF(A7=0,0,+VLOOKUP($A7,'1g -izabrana lica u pravosuđu'!$A$16:$V$43,$E$3,FALSE))</f>
        <v>0</v>
      </c>
      <c r="G7" t="e">
        <f ca="1">+_xlfn.IFNA(VLOOKUP($A7,'1g -izabrana lica u pravosuđu'!$A$15:$V$42,$G$3,FALSE),"")</f>
        <v>#NAME?</v>
      </c>
      <c r="H7">
        <f>+VLOOKUP($A7,'1g -izabrana lica u pravosuđu'!$A$15:$V$42,H$3,FALSE)</f>
        <v>0</v>
      </c>
      <c r="I7">
        <f>+VLOOKUP($A7,'1g -izabrana lica u pravosuđu'!$A$15:$V$42,I$3,FALSE)</f>
        <v>0</v>
      </c>
      <c r="J7">
        <f>+VLOOKUP($A7,'1g -izabrana lica u pravosuđu'!$A$15:$V$42,J$3,FALSE)</f>
        <v>0</v>
      </c>
      <c r="T7" s="44">
        <f>+VLOOKUP($A7,'1g -izabrana lica u pravosuđu'!$A$15:$V$42,T$3,FALSE)</f>
        <v>0</v>
      </c>
      <c r="U7" s="44"/>
      <c r="V7" s="44">
        <f t="shared" si="0"/>
        <v>0</v>
      </c>
      <c r="W7" s="44">
        <f>+VLOOKUP($A7,'1g -izabrana lica u pravosuđu'!$A$15:$V$42,W$3,FALSE)</f>
        <v>0</v>
      </c>
      <c r="X7" s="44">
        <f>+VLOOKUP($A7,'1g -izabrana lica u pravosuđu'!$A$15:$V$42,X$3,FALSE)</f>
        <v>0</v>
      </c>
      <c r="Y7" s="44">
        <f>+VLOOKUP($A7,'1g -izabrana lica u pravosuđu'!$A$15:$V$42,Y$3,FALSE)</f>
        <v>0</v>
      </c>
      <c r="Z7" s="44"/>
      <c r="AA7" s="44">
        <f t="shared" si="1"/>
        <v>0</v>
      </c>
      <c r="AB7" s="44">
        <f>+VLOOKUP($A7,'1g -izabrana lica u pravosuđu'!$A$15:$V$42,AB$3,FALSE)</f>
        <v>0</v>
      </c>
      <c r="AC7" s="44">
        <f>+VLOOKUP($A7,'1g -izabrana lica u pravosuđu'!$A$15:$V$42,AC$3,FALSE)</f>
        <v>0</v>
      </c>
      <c r="AD7" s="44">
        <f>+VLOOKUP($A7,'1g -izabrana lica u pravosuđu'!$A$15:$V$42,AD$3,FALSE)</f>
        <v>0</v>
      </c>
      <c r="AE7" s="44"/>
      <c r="AF7" s="44">
        <f t="shared" si="2"/>
        <v>0</v>
      </c>
      <c r="AG7" s="44">
        <f>+VLOOKUP($A7,'1g -izabrana lica u pravosuđu'!$A$15:$V$42,AG$3,FALSE)</f>
        <v>0</v>
      </c>
      <c r="AH7" s="44">
        <f>+VLOOKUP($A7,'1g -izabrana lica u pravosuđu'!$A$15:$V$42,AH$3,FALSE)</f>
        <v>0</v>
      </c>
      <c r="AI7" s="44">
        <f t="shared" si="3"/>
        <v>0</v>
      </c>
      <c r="AJ7" s="44">
        <f t="shared" si="4"/>
        <v>0</v>
      </c>
      <c r="AK7" s="44">
        <f>+IFERROR(AI7*(100+'1g -izabrana lica u pravosuđu'!$D$6)/100,"")</f>
        <v>0</v>
      </c>
      <c r="AL7" s="44">
        <f>+IFERROR(AJ7*(100+'1g -izabrana lica u pravosuđu'!$D$6)/100,"")</f>
        <v>0</v>
      </c>
    </row>
    <row r="8" spans="1:38">
      <c r="A8">
        <f>+IF(MAX(A$5:A7)+1&lt;=A$1,A7+1,0)</f>
        <v>0</v>
      </c>
      <c r="B8" s="249">
        <f t="shared" si="5"/>
        <v>0</v>
      </c>
      <c r="C8">
        <f t="shared" si="6"/>
        <v>0</v>
      </c>
      <c r="D8" s="249">
        <f t="shared" si="7"/>
        <v>0</v>
      </c>
      <c r="E8">
        <f>IF(A8=0,0,+VLOOKUP($A8,'1g -izabrana lica u pravosuđu'!$A$16:$V$43,$E$3,FALSE))</f>
        <v>0</v>
      </c>
      <c r="G8" t="e">
        <f ca="1">+_xlfn.IFNA(VLOOKUP($A8,'1g -izabrana lica u pravosuđu'!$A$15:$V$42,$G$3,FALSE),"")</f>
        <v>#NAME?</v>
      </c>
      <c r="H8">
        <f>+VLOOKUP($A8,'1g -izabrana lica u pravosuđu'!$A$15:$V$42,H$3,FALSE)</f>
        <v>0</v>
      </c>
      <c r="I8">
        <f>+VLOOKUP($A8,'1g -izabrana lica u pravosuđu'!$A$15:$V$42,I$3,FALSE)</f>
        <v>0</v>
      </c>
      <c r="J8">
        <f>+VLOOKUP($A8,'1g -izabrana lica u pravosuđu'!$A$15:$V$42,J$3,FALSE)</f>
        <v>0</v>
      </c>
      <c r="T8" s="44">
        <f>+VLOOKUP($A8,'1g -izabrana lica u pravosuđu'!$A$15:$V$42,T$3,FALSE)</f>
        <v>0</v>
      </c>
      <c r="U8" s="44"/>
      <c r="V8" s="44">
        <f t="shared" si="0"/>
        <v>0</v>
      </c>
      <c r="W8" s="44">
        <f>+VLOOKUP($A8,'1g -izabrana lica u pravosuđu'!$A$15:$V$42,W$3,FALSE)</f>
        <v>0</v>
      </c>
      <c r="X8" s="44">
        <f>+VLOOKUP($A8,'1g -izabrana lica u pravosuđu'!$A$15:$V$42,X$3,FALSE)</f>
        <v>0</v>
      </c>
      <c r="Y8" s="44">
        <f>+VLOOKUP($A8,'1g -izabrana lica u pravosuđu'!$A$15:$V$42,Y$3,FALSE)</f>
        <v>0</v>
      </c>
      <c r="Z8" s="44"/>
      <c r="AA8" s="44">
        <f t="shared" si="1"/>
        <v>0</v>
      </c>
      <c r="AB8" s="44">
        <f>+VLOOKUP($A8,'1g -izabrana lica u pravosuđu'!$A$15:$V$42,AB$3,FALSE)</f>
        <v>0</v>
      </c>
      <c r="AC8" s="44">
        <f>+VLOOKUP($A8,'1g -izabrana lica u pravosuđu'!$A$15:$V$42,AC$3,FALSE)</f>
        <v>0</v>
      </c>
      <c r="AD8" s="44">
        <f>+VLOOKUP($A8,'1g -izabrana lica u pravosuđu'!$A$15:$V$42,AD$3,FALSE)</f>
        <v>0</v>
      </c>
      <c r="AE8" s="44"/>
      <c r="AF8" s="44">
        <f t="shared" si="2"/>
        <v>0</v>
      </c>
      <c r="AG8" s="44">
        <f>+VLOOKUP($A8,'1g -izabrana lica u pravosuđu'!$A$15:$V$42,AG$3,FALSE)</f>
        <v>0</v>
      </c>
      <c r="AH8" s="44">
        <f>+VLOOKUP($A8,'1g -izabrana lica u pravosuđu'!$A$15:$V$42,AH$3,FALSE)</f>
        <v>0</v>
      </c>
      <c r="AI8" s="44">
        <f t="shared" si="3"/>
        <v>0</v>
      </c>
      <c r="AJ8" s="44">
        <f t="shared" si="4"/>
        <v>0</v>
      </c>
      <c r="AK8" s="44">
        <f>+IFERROR(AI8*(100+'1g -izabrana lica u pravosuđu'!$D$6)/100,"")</f>
        <v>0</v>
      </c>
      <c r="AL8" s="44">
        <f>+IFERROR(AJ8*(100+'1g -izabrana lica u pravosuđu'!$D$6)/100,"")</f>
        <v>0</v>
      </c>
    </row>
    <row r="9" spans="1:38">
      <c r="A9">
        <f>+IF(MAX(A$5:A8)+1&lt;=A$1,A8+1,0)</f>
        <v>0</v>
      </c>
      <c r="B9" s="249">
        <f t="shared" si="5"/>
        <v>0</v>
      </c>
      <c r="C9">
        <f t="shared" si="6"/>
        <v>0</v>
      </c>
      <c r="D9" s="249">
        <f t="shared" si="7"/>
        <v>0</v>
      </c>
      <c r="E9">
        <f>IF(A9=0,0,+VLOOKUP($A9,'1g -izabrana lica u pravosuđu'!$A$16:$V$43,$E$3,FALSE))</f>
        <v>0</v>
      </c>
      <c r="G9" t="e">
        <f ca="1">+_xlfn.IFNA(VLOOKUP($A9,'1g -izabrana lica u pravosuđu'!$A$15:$V$42,$G$3,FALSE),"")</f>
        <v>#NAME?</v>
      </c>
      <c r="H9">
        <f>+VLOOKUP($A9,'1g -izabrana lica u pravosuđu'!$A$15:$V$42,H$3,FALSE)</f>
        <v>0</v>
      </c>
      <c r="I9">
        <f>+VLOOKUP($A9,'1g -izabrana lica u pravosuđu'!$A$15:$V$42,I$3,FALSE)</f>
        <v>0</v>
      </c>
      <c r="J9">
        <f>+VLOOKUP($A9,'1g -izabrana lica u pravosuđu'!$A$15:$V$42,J$3,FALSE)</f>
        <v>0</v>
      </c>
      <c r="T9" s="44">
        <f>+VLOOKUP($A9,'1g -izabrana lica u pravosuđu'!$A$15:$V$42,T$3,FALSE)</f>
        <v>0</v>
      </c>
      <c r="U9" s="44"/>
      <c r="V9" s="44">
        <f t="shared" si="0"/>
        <v>0</v>
      </c>
      <c r="W9" s="44">
        <f>+VLOOKUP($A9,'1g -izabrana lica u pravosuđu'!$A$15:$V$42,W$3,FALSE)</f>
        <v>0</v>
      </c>
      <c r="X9" s="44">
        <f>+VLOOKUP($A9,'1g -izabrana lica u pravosuđu'!$A$15:$V$42,X$3,FALSE)</f>
        <v>0</v>
      </c>
      <c r="Y9" s="44">
        <f>+VLOOKUP($A9,'1g -izabrana lica u pravosuđu'!$A$15:$V$42,Y$3,FALSE)</f>
        <v>0</v>
      </c>
      <c r="Z9" s="44"/>
      <c r="AA9" s="44">
        <f t="shared" si="1"/>
        <v>0</v>
      </c>
      <c r="AB9" s="44">
        <f>+VLOOKUP($A9,'1g -izabrana lica u pravosuđu'!$A$15:$V$42,AB$3,FALSE)</f>
        <v>0</v>
      </c>
      <c r="AC9" s="44">
        <f>+VLOOKUP($A9,'1g -izabrana lica u pravosuđu'!$A$15:$V$42,AC$3,FALSE)</f>
        <v>0</v>
      </c>
      <c r="AD9" s="44">
        <f>+VLOOKUP($A9,'1g -izabrana lica u pravosuđu'!$A$15:$V$42,AD$3,FALSE)</f>
        <v>0</v>
      </c>
      <c r="AE9" s="44"/>
      <c r="AF9" s="44">
        <f t="shared" si="2"/>
        <v>0</v>
      </c>
      <c r="AG9" s="44">
        <f>+VLOOKUP($A9,'1g -izabrana lica u pravosuđu'!$A$15:$V$42,AG$3,FALSE)</f>
        <v>0</v>
      </c>
      <c r="AH9" s="44">
        <f>+VLOOKUP($A9,'1g -izabrana lica u pravosuđu'!$A$15:$V$42,AH$3,FALSE)</f>
        <v>0</v>
      </c>
      <c r="AI9" s="44">
        <f t="shared" si="3"/>
        <v>0</v>
      </c>
      <c r="AJ9" s="44">
        <f t="shared" si="4"/>
        <v>0</v>
      </c>
      <c r="AK9" s="44">
        <f>+IFERROR(AI9*(100+'1g -izabrana lica u pravosuđu'!$D$6)/100,"")</f>
        <v>0</v>
      </c>
      <c r="AL9" s="44">
        <f>+IFERROR(AJ9*(100+'1g -izabrana lica u pravosuđu'!$D$6)/100,"")</f>
        <v>0</v>
      </c>
    </row>
    <row r="10" spans="1:38">
      <c r="A10">
        <f>+IF(MAX(A$5:A9)+1&lt;=A$1,A9+1,0)</f>
        <v>0</v>
      </c>
      <c r="B10" s="249">
        <f t="shared" si="5"/>
        <v>0</v>
      </c>
      <c r="C10">
        <f t="shared" si="6"/>
        <v>0</v>
      </c>
      <c r="D10" s="249">
        <f t="shared" si="7"/>
        <v>0</v>
      </c>
      <c r="E10">
        <f>IF(A10=0,0,+VLOOKUP($A10,'1g -izabrana lica u pravosuđu'!$A$16:$V$43,$E$3,FALSE))</f>
        <v>0</v>
      </c>
      <c r="G10" t="e">
        <f ca="1">+_xlfn.IFNA(VLOOKUP($A10,'1g -izabrana lica u pravosuđu'!$A$15:$V$42,$G$3,FALSE),"")</f>
        <v>#NAME?</v>
      </c>
      <c r="H10">
        <f>+VLOOKUP($A10,'1g -izabrana lica u pravosuđu'!$A$15:$V$42,H$3,FALSE)</f>
        <v>0</v>
      </c>
      <c r="I10">
        <f>+VLOOKUP($A10,'1g -izabrana lica u pravosuđu'!$A$15:$V$42,I$3,FALSE)</f>
        <v>0</v>
      </c>
      <c r="J10">
        <f>+VLOOKUP($A10,'1g -izabrana lica u pravosuđu'!$A$15:$V$42,J$3,FALSE)</f>
        <v>0</v>
      </c>
      <c r="T10" s="44">
        <f>+VLOOKUP($A10,'1g -izabrana lica u pravosuđu'!$A$15:$V$42,T$3,FALSE)</f>
        <v>0</v>
      </c>
      <c r="U10" s="44"/>
      <c r="V10" s="44">
        <f t="shared" si="0"/>
        <v>0</v>
      </c>
      <c r="W10" s="44">
        <f>+VLOOKUP($A10,'1g -izabrana lica u pravosuđu'!$A$15:$V$42,W$3,FALSE)</f>
        <v>0</v>
      </c>
      <c r="X10" s="44">
        <f>+VLOOKUP($A10,'1g -izabrana lica u pravosuđu'!$A$15:$V$42,X$3,FALSE)</f>
        <v>0</v>
      </c>
      <c r="Y10" s="44">
        <f>+VLOOKUP($A10,'1g -izabrana lica u pravosuđu'!$A$15:$V$42,Y$3,FALSE)</f>
        <v>0</v>
      </c>
      <c r="Z10" s="44"/>
      <c r="AA10" s="44">
        <f t="shared" si="1"/>
        <v>0</v>
      </c>
      <c r="AB10" s="44">
        <f>+VLOOKUP($A10,'1g -izabrana lica u pravosuđu'!$A$15:$V$42,AB$3,FALSE)</f>
        <v>0</v>
      </c>
      <c r="AC10" s="44">
        <f>+VLOOKUP($A10,'1g -izabrana lica u pravosuđu'!$A$15:$V$42,AC$3,FALSE)</f>
        <v>0</v>
      </c>
      <c r="AD10" s="44">
        <f>+VLOOKUP($A10,'1g -izabrana lica u pravosuđu'!$A$15:$V$42,AD$3,FALSE)</f>
        <v>0</v>
      </c>
      <c r="AE10" s="44"/>
      <c r="AF10" s="44">
        <f t="shared" si="2"/>
        <v>0</v>
      </c>
      <c r="AG10" s="44">
        <f>+VLOOKUP($A10,'1g -izabrana lica u pravosuđu'!$A$15:$V$42,AG$3,FALSE)</f>
        <v>0</v>
      </c>
      <c r="AH10" s="44">
        <f>+VLOOKUP($A10,'1g -izabrana lica u pravosuđu'!$A$15:$V$42,AH$3,FALSE)</f>
        <v>0</v>
      </c>
      <c r="AI10" s="44">
        <f t="shared" si="3"/>
        <v>0</v>
      </c>
      <c r="AJ10" s="44">
        <f t="shared" si="4"/>
        <v>0</v>
      </c>
      <c r="AK10" s="44">
        <f>+IFERROR(AI10*(100+'1g -izabrana lica u pravosuđu'!$D$6)/100,"")</f>
        <v>0</v>
      </c>
      <c r="AL10" s="44">
        <f>+IFERROR(AJ10*(100+'1g -izabrana lica u pravosuđu'!$D$6)/100,"")</f>
        <v>0</v>
      </c>
    </row>
    <row r="11" spans="1:38">
      <c r="A11">
        <f>+IF(MAX(A$5:A10)+1&lt;=A$1,A10+1,0)</f>
        <v>0</v>
      </c>
      <c r="B11" s="249">
        <f t="shared" si="5"/>
        <v>0</v>
      </c>
      <c r="C11">
        <f t="shared" si="6"/>
        <v>0</v>
      </c>
      <c r="D11" s="249">
        <f t="shared" si="7"/>
        <v>0</v>
      </c>
      <c r="E11">
        <f>IF(A11=0,0,+VLOOKUP($A11,'1g -izabrana lica u pravosuđu'!$A$16:$V$43,$E$3,FALSE))</f>
        <v>0</v>
      </c>
      <c r="G11" t="e">
        <f ca="1">+_xlfn.IFNA(VLOOKUP($A11,'1g -izabrana lica u pravosuđu'!$A$15:$V$42,$G$3,FALSE),"")</f>
        <v>#NAME?</v>
      </c>
      <c r="H11">
        <f>+VLOOKUP($A11,'1g -izabrana lica u pravosuđu'!$A$15:$V$42,H$3,FALSE)</f>
        <v>0</v>
      </c>
      <c r="I11">
        <f>+VLOOKUP($A11,'1g -izabrana lica u pravosuđu'!$A$15:$V$42,I$3,FALSE)</f>
        <v>0</v>
      </c>
      <c r="J11">
        <f>+VLOOKUP($A11,'1g -izabrana lica u pravosuđu'!$A$15:$V$42,J$3,FALSE)</f>
        <v>0</v>
      </c>
      <c r="T11" s="44">
        <f>+VLOOKUP($A11,'1g -izabrana lica u pravosuđu'!$A$15:$V$42,T$3,FALSE)</f>
        <v>0</v>
      </c>
      <c r="U11" s="44"/>
      <c r="V11" s="44">
        <f t="shared" si="0"/>
        <v>0</v>
      </c>
      <c r="W11" s="44">
        <f>+VLOOKUP($A11,'1g -izabrana lica u pravosuđu'!$A$15:$V$42,W$3,FALSE)</f>
        <v>0</v>
      </c>
      <c r="X11" s="44">
        <f>+VLOOKUP($A11,'1g -izabrana lica u pravosuđu'!$A$15:$V$42,X$3,FALSE)</f>
        <v>0</v>
      </c>
      <c r="Y11" s="44">
        <f>+VLOOKUP($A11,'1g -izabrana lica u pravosuđu'!$A$15:$V$42,Y$3,FALSE)</f>
        <v>0</v>
      </c>
      <c r="Z11" s="44"/>
      <c r="AA11" s="44">
        <f t="shared" si="1"/>
        <v>0</v>
      </c>
      <c r="AB11" s="44">
        <f>+VLOOKUP($A11,'1g -izabrana lica u pravosuđu'!$A$15:$V$42,AB$3,FALSE)</f>
        <v>0</v>
      </c>
      <c r="AC11" s="44">
        <f>+VLOOKUP($A11,'1g -izabrana lica u pravosuđu'!$A$15:$V$42,AC$3,FALSE)</f>
        <v>0</v>
      </c>
      <c r="AD11" s="44">
        <f>+VLOOKUP($A11,'1g -izabrana lica u pravosuđu'!$A$15:$V$42,AD$3,FALSE)</f>
        <v>0</v>
      </c>
      <c r="AE11" s="44"/>
      <c r="AF11" s="44">
        <f t="shared" si="2"/>
        <v>0</v>
      </c>
      <c r="AG11" s="44">
        <f>+VLOOKUP($A11,'1g -izabrana lica u pravosuđu'!$A$15:$V$42,AG$3,FALSE)</f>
        <v>0</v>
      </c>
      <c r="AH11" s="44">
        <f>+VLOOKUP($A11,'1g -izabrana lica u pravosuđu'!$A$15:$V$42,AH$3,FALSE)</f>
        <v>0</v>
      </c>
      <c r="AI11" s="44">
        <f t="shared" si="3"/>
        <v>0</v>
      </c>
      <c r="AJ11" s="44">
        <f t="shared" si="4"/>
        <v>0</v>
      </c>
      <c r="AK11" s="44">
        <f>+IFERROR(AI11*(100+'1g -izabrana lica u pravosuđu'!$D$6)/100,"")</f>
        <v>0</v>
      </c>
      <c r="AL11" s="44">
        <f>+IFERROR(AJ11*(100+'1g -izabrana lica u pravosuđu'!$D$6)/100,"")</f>
        <v>0</v>
      </c>
    </row>
    <row r="12" spans="1:38">
      <c r="A12">
        <f>+IF(MAX(A$5:A11)+1&lt;=A$1,A11+1,0)</f>
        <v>0</v>
      </c>
      <c r="B12" s="249">
        <f t="shared" si="5"/>
        <v>0</v>
      </c>
      <c r="C12">
        <f t="shared" si="6"/>
        <v>0</v>
      </c>
      <c r="D12" s="249">
        <f t="shared" si="7"/>
        <v>0</v>
      </c>
      <c r="E12">
        <f>IF(A12=0,0,+VLOOKUP($A12,'1g -izabrana lica u pravosuđu'!$A$16:$V$43,$E$3,FALSE))</f>
        <v>0</v>
      </c>
      <c r="G12" t="e">
        <f ca="1">+_xlfn.IFNA(VLOOKUP($A12,'1g -izabrana lica u pravosuđu'!$A$15:$V$42,$G$3,FALSE),"")</f>
        <v>#NAME?</v>
      </c>
      <c r="H12">
        <f>+VLOOKUP($A12,'1g -izabrana lica u pravosuđu'!$A$15:$V$42,H$3,FALSE)</f>
        <v>0</v>
      </c>
      <c r="I12">
        <f>+VLOOKUP($A12,'1g -izabrana lica u pravosuđu'!$A$15:$V$42,I$3,FALSE)</f>
        <v>0</v>
      </c>
      <c r="J12">
        <f>+VLOOKUP($A12,'1g -izabrana lica u pravosuđu'!$A$15:$V$42,J$3,FALSE)</f>
        <v>0</v>
      </c>
      <c r="T12" s="44">
        <f>+VLOOKUP($A12,'1g -izabrana lica u pravosuđu'!$A$15:$V$42,T$3,FALSE)</f>
        <v>0</v>
      </c>
      <c r="U12" s="44"/>
      <c r="V12" s="44">
        <f t="shared" si="0"/>
        <v>0</v>
      </c>
      <c r="W12" s="44">
        <f>+VLOOKUP($A12,'1g -izabrana lica u pravosuđu'!$A$15:$V$42,W$3,FALSE)</f>
        <v>0</v>
      </c>
      <c r="X12" s="44">
        <f>+VLOOKUP($A12,'1g -izabrana lica u pravosuđu'!$A$15:$V$42,X$3,FALSE)</f>
        <v>0</v>
      </c>
      <c r="Y12" s="44">
        <f>+VLOOKUP($A12,'1g -izabrana lica u pravosuđu'!$A$15:$V$42,Y$3,FALSE)</f>
        <v>0</v>
      </c>
      <c r="Z12" s="44"/>
      <c r="AA12" s="44">
        <f t="shared" si="1"/>
        <v>0</v>
      </c>
      <c r="AB12" s="44">
        <f>+VLOOKUP($A12,'1g -izabrana lica u pravosuđu'!$A$15:$V$42,AB$3,FALSE)</f>
        <v>0</v>
      </c>
      <c r="AC12" s="44">
        <f>+VLOOKUP($A12,'1g -izabrana lica u pravosuđu'!$A$15:$V$42,AC$3,FALSE)</f>
        <v>0</v>
      </c>
      <c r="AD12" s="44">
        <f>+VLOOKUP($A12,'1g -izabrana lica u pravosuđu'!$A$15:$V$42,AD$3,FALSE)</f>
        <v>0</v>
      </c>
      <c r="AE12" s="44"/>
      <c r="AF12" s="44">
        <f t="shared" si="2"/>
        <v>0</v>
      </c>
      <c r="AG12" s="44">
        <f>+VLOOKUP($A12,'1g -izabrana lica u pravosuđu'!$A$15:$V$42,AG$3,FALSE)</f>
        <v>0</v>
      </c>
      <c r="AH12" s="44">
        <f>+VLOOKUP($A12,'1g -izabrana lica u pravosuđu'!$A$15:$V$42,AH$3,FALSE)</f>
        <v>0</v>
      </c>
      <c r="AI12" s="44">
        <f t="shared" si="3"/>
        <v>0</v>
      </c>
      <c r="AJ12" s="44">
        <f t="shared" si="4"/>
        <v>0</v>
      </c>
      <c r="AK12" s="44">
        <f>+IFERROR(AI12*(100+'1g -izabrana lica u pravosuđu'!$D$6)/100,"")</f>
        <v>0</v>
      </c>
      <c r="AL12" s="44">
        <f>+IFERROR(AJ12*(100+'1g -izabrana lica u pravosuđu'!$D$6)/100,"")</f>
        <v>0</v>
      </c>
    </row>
    <row r="13" spans="1:38">
      <c r="A13">
        <f>+IF(MAX(A$5:A12)+1&lt;=A$1,A12+1,0)</f>
        <v>0</v>
      </c>
      <c r="B13" s="249">
        <f t="shared" si="5"/>
        <v>0</v>
      </c>
      <c r="C13">
        <f t="shared" si="6"/>
        <v>0</v>
      </c>
      <c r="D13" s="249">
        <f t="shared" si="7"/>
        <v>0</v>
      </c>
      <c r="E13">
        <f>IF(A13=0,0,+VLOOKUP($A13,'1g -izabrana lica u pravosuđu'!$A$16:$V$43,$E$3,FALSE))</f>
        <v>0</v>
      </c>
      <c r="G13" t="e">
        <f ca="1">+_xlfn.IFNA(VLOOKUP($A13,'1g -izabrana lica u pravosuđu'!$A$15:$V$42,$G$3,FALSE),"")</f>
        <v>#NAME?</v>
      </c>
      <c r="H13">
        <f>+VLOOKUP($A13,'1g -izabrana lica u pravosuđu'!$A$15:$V$42,H$3,FALSE)</f>
        <v>0</v>
      </c>
      <c r="I13">
        <f>+VLOOKUP($A13,'1g -izabrana lica u pravosuđu'!$A$15:$V$42,I$3,FALSE)</f>
        <v>0</v>
      </c>
      <c r="J13">
        <f>+VLOOKUP($A13,'1g -izabrana lica u pravosuđu'!$A$15:$V$42,J$3,FALSE)</f>
        <v>0</v>
      </c>
      <c r="T13" s="44">
        <f>+VLOOKUP($A13,'1g -izabrana lica u pravosuđu'!$A$15:$V$42,T$3,FALSE)</f>
        <v>0</v>
      </c>
      <c r="U13" s="44"/>
      <c r="V13" s="44">
        <f t="shared" si="0"/>
        <v>0</v>
      </c>
      <c r="W13" s="44">
        <f>+VLOOKUP($A13,'1g -izabrana lica u pravosuđu'!$A$15:$V$42,W$3,FALSE)</f>
        <v>0</v>
      </c>
      <c r="X13" s="44">
        <f>+VLOOKUP($A13,'1g -izabrana lica u pravosuđu'!$A$15:$V$42,X$3,FALSE)</f>
        <v>0</v>
      </c>
      <c r="Y13" s="44">
        <f>+VLOOKUP($A13,'1g -izabrana lica u pravosuđu'!$A$15:$V$42,Y$3,FALSE)</f>
        <v>0</v>
      </c>
      <c r="Z13" s="44"/>
      <c r="AA13" s="44">
        <f t="shared" si="1"/>
        <v>0</v>
      </c>
      <c r="AB13" s="44">
        <f>+VLOOKUP($A13,'1g -izabrana lica u pravosuđu'!$A$15:$V$42,AB$3,FALSE)</f>
        <v>0</v>
      </c>
      <c r="AC13" s="44">
        <f>+VLOOKUP($A13,'1g -izabrana lica u pravosuđu'!$A$15:$V$42,AC$3,FALSE)</f>
        <v>0</v>
      </c>
      <c r="AD13" s="44">
        <f>+VLOOKUP($A13,'1g -izabrana lica u pravosuđu'!$A$15:$V$42,AD$3,FALSE)</f>
        <v>0</v>
      </c>
      <c r="AE13" s="44"/>
      <c r="AF13" s="44">
        <f t="shared" si="2"/>
        <v>0</v>
      </c>
      <c r="AG13" s="44">
        <f>+VLOOKUP($A13,'1g -izabrana lica u pravosuđu'!$A$15:$V$42,AG$3,FALSE)</f>
        <v>0</v>
      </c>
      <c r="AH13" s="44">
        <f>+VLOOKUP($A13,'1g -izabrana lica u pravosuđu'!$A$15:$V$42,AH$3,FALSE)</f>
        <v>0</v>
      </c>
      <c r="AI13" s="44">
        <f t="shared" si="3"/>
        <v>0</v>
      </c>
      <c r="AJ13" s="44">
        <f t="shared" si="4"/>
        <v>0</v>
      </c>
      <c r="AK13" s="44">
        <f>+IFERROR(AI13*(100+'1g -izabrana lica u pravosuđu'!$D$6)/100,"")</f>
        <v>0</v>
      </c>
      <c r="AL13" s="44">
        <f>+IFERROR(AJ13*(100+'1g -izabrana lica u pravosuđu'!$D$6)/100,"")</f>
        <v>0</v>
      </c>
    </row>
    <row r="14" spans="1:38">
      <c r="A14">
        <f>+IF(MAX(A$5:A13)+1&lt;=A$1,A13+1,0)</f>
        <v>0</v>
      </c>
      <c r="B14" s="249">
        <f t="shared" si="5"/>
        <v>0</v>
      </c>
      <c r="C14">
        <f t="shared" si="6"/>
        <v>0</v>
      </c>
      <c r="D14" s="249">
        <f t="shared" si="7"/>
        <v>0</v>
      </c>
      <c r="E14">
        <f>IF(A14=0,0,+VLOOKUP($A14,'1g -izabrana lica u pravosuđu'!$A$16:$V$43,$E$3,FALSE))</f>
        <v>0</v>
      </c>
      <c r="G14" t="e">
        <f ca="1">+_xlfn.IFNA(VLOOKUP($A14,'1g -izabrana lica u pravosuđu'!$A$15:$V$42,$G$3,FALSE),"")</f>
        <v>#NAME?</v>
      </c>
      <c r="H14">
        <f>+VLOOKUP($A14,'1g -izabrana lica u pravosuđu'!$A$15:$V$42,H$3,FALSE)</f>
        <v>0</v>
      </c>
      <c r="I14">
        <f>+VLOOKUP($A14,'1g -izabrana lica u pravosuđu'!$A$15:$V$42,I$3,FALSE)</f>
        <v>0</v>
      </c>
      <c r="J14">
        <f>+VLOOKUP($A14,'1g -izabrana lica u pravosuđu'!$A$15:$V$42,J$3,FALSE)</f>
        <v>0</v>
      </c>
      <c r="T14" s="44">
        <f>+VLOOKUP($A14,'1g -izabrana lica u pravosuđu'!$A$15:$V$42,T$3,FALSE)</f>
        <v>0</v>
      </c>
      <c r="U14" s="44"/>
      <c r="V14" s="44">
        <f t="shared" si="0"/>
        <v>0</v>
      </c>
      <c r="W14" s="44">
        <f>+VLOOKUP($A14,'1g -izabrana lica u pravosuđu'!$A$15:$V$42,W$3,FALSE)</f>
        <v>0</v>
      </c>
      <c r="X14" s="44">
        <f>+VLOOKUP($A14,'1g -izabrana lica u pravosuđu'!$A$15:$V$42,X$3,FALSE)</f>
        <v>0</v>
      </c>
      <c r="Y14" s="44">
        <f>+VLOOKUP($A14,'1g -izabrana lica u pravosuđu'!$A$15:$V$42,Y$3,FALSE)</f>
        <v>0</v>
      </c>
      <c r="Z14" s="44"/>
      <c r="AA14" s="44">
        <f t="shared" si="1"/>
        <v>0</v>
      </c>
      <c r="AB14" s="44">
        <f>+VLOOKUP($A14,'1g -izabrana lica u pravosuđu'!$A$15:$V$42,AB$3,FALSE)</f>
        <v>0</v>
      </c>
      <c r="AC14" s="44">
        <f>+VLOOKUP($A14,'1g -izabrana lica u pravosuđu'!$A$15:$V$42,AC$3,FALSE)</f>
        <v>0</v>
      </c>
      <c r="AD14" s="44">
        <f>+VLOOKUP($A14,'1g -izabrana lica u pravosuđu'!$A$15:$V$42,AD$3,FALSE)</f>
        <v>0</v>
      </c>
      <c r="AE14" s="44"/>
      <c r="AF14" s="44">
        <f t="shared" si="2"/>
        <v>0</v>
      </c>
      <c r="AG14" s="44">
        <f>+VLOOKUP($A14,'1g -izabrana lica u pravosuđu'!$A$15:$V$42,AG$3,FALSE)</f>
        <v>0</v>
      </c>
      <c r="AH14" s="44">
        <f>+VLOOKUP($A14,'1g -izabrana lica u pravosuđu'!$A$15:$V$42,AH$3,FALSE)</f>
        <v>0</v>
      </c>
      <c r="AI14" s="44">
        <f t="shared" si="3"/>
        <v>0</v>
      </c>
      <c r="AJ14" s="44">
        <f t="shared" si="4"/>
        <v>0</v>
      </c>
      <c r="AK14" s="44">
        <f>+IFERROR(AI14*(100+'1g -izabrana lica u pravosuđu'!$D$6)/100,"")</f>
        <v>0</v>
      </c>
      <c r="AL14" s="44">
        <f>+IFERROR(AJ14*(100+'1g -izabrana lica u pravosuđu'!$D$6)/100,"")</f>
        <v>0</v>
      </c>
    </row>
    <row r="15" spans="1:38">
      <c r="A15">
        <f>+IF(MAX(A$5:A14)+1&lt;=A$1,A14+1,0)</f>
        <v>0</v>
      </c>
      <c r="B15" s="249">
        <f t="shared" si="5"/>
        <v>0</v>
      </c>
      <c r="C15">
        <f t="shared" si="6"/>
        <v>0</v>
      </c>
      <c r="D15" s="249">
        <f t="shared" si="7"/>
        <v>0</v>
      </c>
      <c r="E15">
        <f>IF(A15=0,0,+VLOOKUP($A15,'1g -izabrana lica u pravosuđu'!$A$16:$V$43,$E$3,FALSE))</f>
        <v>0</v>
      </c>
      <c r="G15" t="e">
        <f ca="1">+_xlfn.IFNA(VLOOKUP($A15,'1g -izabrana lica u pravosuđu'!$A$15:$V$42,$G$3,FALSE),"")</f>
        <v>#NAME?</v>
      </c>
      <c r="H15">
        <f>+VLOOKUP($A15,'1g -izabrana lica u pravosuđu'!$A$15:$V$42,H$3,FALSE)</f>
        <v>0</v>
      </c>
      <c r="I15">
        <f>+VLOOKUP($A15,'1g -izabrana lica u pravosuđu'!$A$15:$V$42,I$3,FALSE)</f>
        <v>0</v>
      </c>
      <c r="J15">
        <f>+VLOOKUP($A15,'1g -izabrana lica u pravosuđu'!$A$15:$V$42,J$3,FALSE)</f>
        <v>0</v>
      </c>
      <c r="T15" s="44">
        <f>+VLOOKUP($A15,'1g -izabrana lica u pravosuđu'!$A$15:$V$42,T$3,FALSE)</f>
        <v>0</v>
      </c>
      <c r="U15" s="44"/>
      <c r="V15" s="44">
        <f t="shared" si="0"/>
        <v>0</v>
      </c>
      <c r="W15" s="44">
        <f>+VLOOKUP($A15,'1g -izabrana lica u pravosuđu'!$A$15:$V$42,W$3,FALSE)</f>
        <v>0</v>
      </c>
      <c r="X15" s="44">
        <f>+VLOOKUP($A15,'1g -izabrana lica u pravosuđu'!$A$15:$V$42,X$3,FALSE)</f>
        <v>0</v>
      </c>
      <c r="Y15" s="44">
        <f>+VLOOKUP($A15,'1g -izabrana lica u pravosuđu'!$A$15:$V$42,Y$3,FALSE)</f>
        <v>0</v>
      </c>
      <c r="Z15" s="44"/>
      <c r="AA15" s="44">
        <f t="shared" si="1"/>
        <v>0</v>
      </c>
      <c r="AB15" s="44">
        <f>+VLOOKUP($A15,'1g -izabrana lica u pravosuđu'!$A$15:$V$42,AB$3,FALSE)</f>
        <v>0</v>
      </c>
      <c r="AC15" s="44">
        <f>+VLOOKUP($A15,'1g -izabrana lica u pravosuđu'!$A$15:$V$42,AC$3,FALSE)</f>
        <v>0</v>
      </c>
      <c r="AD15" s="44">
        <f>+VLOOKUP($A15,'1g -izabrana lica u pravosuđu'!$A$15:$V$42,AD$3,FALSE)</f>
        <v>0</v>
      </c>
      <c r="AE15" s="44"/>
      <c r="AF15" s="44">
        <f t="shared" si="2"/>
        <v>0</v>
      </c>
      <c r="AG15" s="44">
        <f>+VLOOKUP($A15,'1g -izabrana lica u pravosuđu'!$A$15:$V$42,AG$3,FALSE)</f>
        <v>0</v>
      </c>
      <c r="AH15" s="44">
        <f>+VLOOKUP($A15,'1g -izabrana lica u pravosuđu'!$A$15:$V$42,AH$3,FALSE)</f>
        <v>0</v>
      </c>
      <c r="AI15" s="44">
        <f t="shared" si="3"/>
        <v>0</v>
      </c>
      <c r="AJ15" s="44">
        <f t="shared" si="4"/>
        <v>0</v>
      </c>
      <c r="AK15" s="44">
        <f>+IFERROR(AI15*(100+'1g -izabrana lica u pravosuđu'!$D$6)/100,"")</f>
        <v>0</v>
      </c>
      <c r="AL15" s="44">
        <f>+IFERROR(AJ15*(100+'1g -izabrana lica u pravosuđu'!$D$6)/100,"")</f>
        <v>0</v>
      </c>
    </row>
    <row r="16" spans="1:38">
      <c r="A16">
        <f>+IF(MAX(A$5:A15)+1&lt;=A$1,A15+1,0)</f>
        <v>0</v>
      </c>
      <c r="B16" s="249">
        <f t="shared" si="5"/>
        <v>0</v>
      </c>
      <c r="C16">
        <f t="shared" si="6"/>
        <v>0</v>
      </c>
      <c r="D16" s="249">
        <f t="shared" si="7"/>
        <v>0</v>
      </c>
      <c r="E16">
        <f>IF(A16=0,0,+VLOOKUP($A16,'1g -izabrana lica u pravosuđu'!$A$16:$V$43,$E$3,FALSE))</f>
        <v>0</v>
      </c>
      <c r="G16" t="e">
        <f ca="1">+_xlfn.IFNA(VLOOKUP($A16,'1g -izabrana lica u pravosuđu'!$A$15:$V$42,$G$3,FALSE),"")</f>
        <v>#NAME?</v>
      </c>
      <c r="H16">
        <f>+VLOOKUP($A16,'1g -izabrana lica u pravosuđu'!$A$15:$V$42,H$3,FALSE)</f>
        <v>0</v>
      </c>
      <c r="I16">
        <f>+VLOOKUP($A16,'1g -izabrana lica u pravosuđu'!$A$15:$V$42,I$3,FALSE)</f>
        <v>0</v>
      </c>
      <c r="J16">
        <f>+VLOOKUP($A16,'1g -izabrana lica u pravosuđu'!$A$15:$V$42,J$3,FALSE)</f>
        <v>0</v>
      </c>
      <c r="T16" s="44">
        <f>+VLOOKUP($A16,'1g -izabrana lica u pravosuđu'!$A$15:$V$42,T$3,FALSE)</f>
        <v>0</v>
      </c>
      <c r="U16" s="44"/>
      <c r="V16" s="44">
        <f t="shared" si="0"/>
        <v>0</v>
      </c>
      <c r="W16" s="44">
        <f>+VLOOKUP($A16,'1g -izabrana lica u pravosuđu'!$A$15:$V$42,W$3,FALSE)</f>
        <v>0</v>
      </c>
      <c r="X16" s="44">
        <f>+VLOOKUP($A16,'1g -izabrana lica u pravosuđu'!$A$15:$V$42,X$3,FALSE)</f>
        <v>0</v>
      </c>
      <c r="Y16" s="44">
        <f>+VLOOKUP($A16,'1g -izabrana lica u pravosuđu'!$A$15:$V$42,Y$3,FALSE)</f>
        <v>0</v>
      </c>
      <c r="Z16" s="44"/>
      <c r="AA16" s="44">
        <f t="shared" si="1"/>
        <v>0</v>
      </c>
      <c r="AB16" s="44">
        <f>+VLOOKUP($A16,'1g -izabrana lica u pravosuđu'!$A$15:$V$42,AB$3,FALSE)</f>
        <v>0</v>
      </c>
      <c r="AC16" s="44">
        <f>+VLOOKUP($A16,'1g -izabrana lica u pravosuđu'!$A$15:$V$42,AC$3,FALSE)</f>
        <v>0</v>
      </c>
      <c r="AD16" s="44">
        <f>+VLOOKUP($A16,'1g -izabrana lica u pravosuđu'!$A$15:$V$42,AD$3,FALSE)</f>
        <v>0</v>
      </c>
      <c r="AE16" s="44"/>
      <c r="AF16" s="44">
        <f t="shared" si="2"/>
        <v>0</v>
      </c>
      <c r="AG16" s="44">
        <f>+VLOOKUP($A16,'1g -izabrana lica u pravosuđu'!$A$15:$V$42,AG$3,FALSE)</f>
        <v>0</v>
      </c>
      <c r="AH16" s="44">
        <f>+VLOOKUP($A16,'1g -izabrana lica u pravosuđu'!$A$15:$V$42,AH$3,FALSE)</f>
        <v>0</v>
      </c>
      <c r="AI16" s="44">
        <f t="shared" si="3"/>
        <v>0</v>
      </c>
      <c r="AJ16" s="44">
        <f t="shared" si="4"/>
        <v>0</v>
      </c>
      <c r="AK16" s="44">
        <f>+IFERROR(AI16*(100+'1g -izabrana lica u pravosuđu'!$D$6)/100,"")</f>
        <v>0</v>
      </c>
      <c r="AL16" s="44">
        <f>+IFERROR(AJ16*(100+'1g -izabrana lica u pravosuđu'!$D$6)/100,"")</f>
        <v>0</v>
      </c>
    </row>
    <row r="17" spans="1:38">
      <c r="A17">
        <f>+IF(MAX(A$5:A16)+1&lt;=A$1,A16+1,0)</f>
        <v>0</v>
      </c>
      <c r="B17" s="249">
        <f t="shared" si="5"/>
        <v>0</v>
      </c>
      <c r="C17">
        <f t="shared" si="6"/>
        <v>0</v>
      </c>
      <c r="D17" s="249">
        <f t="shared" si="7"/>
        <v>0</v>
      </c>
      <c r="E17">
        <f>IF(A17=0,0,+VLOOKUP($A17,'1g -izabrana lica u pravosuđu'!$A$16:$V$43,$E$3,FALSE))</f>
        <v>0</v>
      </c>
      <c r="G17" t="e">
        <f ca="1">+_xlfn.IFNA(VLOOKUP($A17,'1g -izabrana lica u pravosuđu'!$A$15:$V$42,$G$3,FALSE),"")</f>
        <v>#NAME?</v>
      </c>
      <c r="H17">
        <f>+VLOOKUP($A17,'1g -izabrana lica u pravosuđu'!$A$15:$V$42,H$3,FALSE)</f>
        <v>0</v>
      </c>
      <c r="I17">
        <f>+VLOOKUP($A17,'1g -izabrana lica u pravosuđu'!$A$15:$V$42,I$3,FALSE)</f>
        <v>0</v>
      </c>
      <c r="J17">
        <f>+VLOOKUP($A17,'1g -izabrana lica u pravosuđu'!$A$15:$V$42,J$3,FALSE)</f>
        <v>0</v>
      </c>
      <c r="T17" s="44">
        <f>+VLOOKUP($A17,'1g -izabrana lica u pravosuđu'!$A$15:$V$42,T$3,FALSE)</f>
        <v>0</v>
      </c>
      <c r="U17" s="44"/>
      <c r="V17" s="44">
        <f t="shared" si="0"/>
        <v>0</v>
      </c>
      <c r="W17" s="44">
        <f>+VLOOKUP($A17,'1g -izabrana lica u pravosuđu'!$A$15:$V$42,W$3,FALSE)</f>
        <v>0</v>
      </c>
      <c r="X17" s="44">
        <f>+VLOOKUP($A17,'1g -izabrana lica u pravosuđu'!$A$15:$V$42,X$3,FALSE)</f>
        <v>0</v>
      </c>
      <c r="Y17" s="44">
        <f>+VLOOKUP($A17,'1g -izabrana lica u pravosuđu'!$A$15:$V$42,Y$3,FALSE)</f>
        <v>0</v>
      </c>
      <c r="Z17" s="44"/>
      <c r="AA17" s="44">
        <f t="shared" si="1"/>
        <v>0</v>
      </c>
      <c r="AB17" s="44">
        <f>+VLOOKUP($A17,'1g -izabrana lica u pravosuđu'!$A$15:$V$42,AB$3,FALSE)</f>
        <v>0</v>
      </c>
      <c r="AC17" s="44">
        <f>+VLOOKUP($A17,'1g -izabrana lica u pravosuđu'!$A$15:$V$42,AC$3,FALSE)</f>
        <v>0</v>
      </c>
      <c r="AD17" s="44">
        <f>+VLOOKUP($A17,'1g -izabrana lica u pravosuđu'!$A$15:$V$42,AD$3,FALSE)</f>
        <v>0</v>
      </c>
      <c r="AE17" s="44"/>
      <c r="AF17" s="44">
        <f t="shared" si="2"/>
        <v>0</v>
      </c>
      <c r="AG17" s="44">
        <f>+VLOOKUP($A17,'1g -izabrana lica u pravosuđu'!$A$15:$V$42,AG$3,FALSE)</f>
        <v>0</v>
      </c>
      <c r="AH17" s="44">
        <f>+VLOOKUP($A17,'1g -izabrana lica u pravosuđu'!$A$15:$V$42,AH$3,FALSE)</f>
        <v>0</v>
      </c>
      <c r="AI17" s="44">
        <f t="shared" si="3"/>
        <v>0</v>
      </c>
      <c r="AJ17" s="44">
        <f t="shared" si="4"/>
        <v>0</v>
      </c>
      <c r="AK17" s="44">
        <f>+IFERROR(AI17*(100+'1g -izabrana lica u pravosuđu'!$D$6)/100,"")</f>
        <v>0</v>
      </c>
      <c r="AL17" s="44">
        <f>+IFERROR(AJ17*(100+'1g -izabrana lica u pravosuđu'!$D$6)/100,"")</f>
        <v>0</v>
      </c>
    </row>
    <row r="18" spans="1:38">
      <c r="A18">
        <f>+IF(MAX(A$5:A17)+1&lt;=A$1,A17+1,0)</f>
        <v>0</v>
      </c>
      <c r="B18" s="249">
        <f t="shared" si="5"/>
        <v>0</v>
      </c>
      <c r="C18">
        <f t="shared" si="6"/>
        <v>0</v>
      </c>
      <c r="D18" s="249">
        <f t="shared" si="7"/>
        <v>0</v>
      </c>
      <c r="E18">
        <f>IF(A18=0,0,+VLOOKUP($A18,'1g -izabrana lica u pravosuđu'!$A$16:$V$43,$E$3,FALSE))</f>
        <v>0</v>
      </c>
      <c r="G18" t="e">
        <f ca="1">+_xlfn.IFNA(VLOOKUP($A18,'1g -izabrana lica u pravosuđu'!$A$15:$V$42,$G$3,FALSE),"")</f>
        <v>#NAME?</v>
      </c>
      <c r="H18">
        <f>+VLOOKUP($A18,'1g -izabrana lica u pravosuđu'!$A$15:$V$42,H$3,FALSE)</f>
        <v>0</v>
      </c>
      <c r="I18">
        <f>+VLOOKUP($A18,'1g -izabrana lica u pravosuđu'!$A$15:$V$42,I$3,FALSE)</f>
        <v>0</v>
      </c>
      <c r="J18">
        <f>+VLOOKUP($A18,'1g -izabrana lica u pravosuđu'!$A$15:$V$42,J$3,FALSE)</f>
        <v>0</v>
      </c>
      <c r="T18" s="44">
        <f>+VLOOKUP($A18,'1g -izabrana lica u pravosuđu'!$A$15:$V$42,T$3,FALSE)</f>
        <v>0</v>
      </c>
      <c r="U18" s="44"/>
      <c r="V18" s="44">
        <f t="shared" si="0"/>
        <v>0</v>
      </c>
      <c r="W18" s="44">
        <f>+VLOOKUP($A18,'1g -izabrana lica u pravosuđu'!$A$15:$V$42,W$3,FALSE)</f>
        <v>0</v>
      </c>
      <c r="X18" s="44">
        <f>+VLOOKUP($A18,'1g -izabrana lica u pravosuđu'!$A$15:$V$42,X$3,FALSE)</f>
        <v>0</v>
      </c>
      <c r="Y18" s="44">
        <f>+VLOOKUP($A18,'1g -izabrana lica u pravosuđu'!$A$15:$V$42,Y$3,FALSE)</f>
        <v>0</v>
      </c>
      <c r="Z18" s="44"/>
      <c r="AA18" s="44">
        <f t="shared" si="1"/>
        <v>0</v>
      </c>
      <c r="AB18" s="44">
        <f>+VLOOKUP($A18,'1g -izabrana lica u pravosuđu'!$A$15:$V$42,AB$3,FALSE)</f>
        <v>0</v>
      </c>
      <c r="AC18" s="44">
        <f>+VLOOKUP($A18,'1g -izabrana lica u pravosuđu'!$A$15:$V$42,AC$3,FALSE)</f>
        <v>0</v>
      </c>
      <c r="AD18" s="44">
        <f>+VLOOKUP($A18,'1g -izabrana lica u pravosuđu'!$A$15:$V$42,AD$3,FALSE)</f>
        <v>0</v>
      </c>
      <c r="AE18" s="44"/>
      <c r="AF18" s="44">
        <f t="shared" si="2"/>
        <v>0</v>
      </c>
      <c r="AG18" s="44">
        <f>+VLOOKUP($A18,'1g -izabrana lica u pravosuđu'!$A$15:$V$42,AG$3,FALSE)</f>
        <v>0</v>
      </c>
      <c r="AH18" s="44">
        <f>+VLOOKUP($A18,'1g -izabrana lica u pravosuđu'!$A$15:$V$42,AH$3,FALSE)</f>
        <v>0</v>
      </c>
      <c r="AI18" s="44">
        <f t="shared" si="3"/>
        <v>0</v>
      </c>
      <c r="AJ18" s="44">
        <f t="shared" si="4"/>
        <v>0</v>
      </c>
      <c r="AK18" s="44">
        <f>+IFERROR(AI18*(100+'1g -izabrana lica u pravosuđu'!$D$6)/100,"")</f>
        <v>0</v>
      </c>
      <c r="AL18" s="44">
        <f>+IFERROR(AJ18*(100+'1g -izabrana lica u pravosuđu'!$D$6)/100,"")</f>
        <v>0</v>
      </c>
    </row>
    <row r="19" spans="1:38">
      <c r="A19">
        <f>+IF(MAX(A$5:A18)+1&lt;=A$1,A18+1,0)</f>
        <v>0</v>
      </c>
      <c r="B19" s="249">
        <f t="shared" si="5"/>
        <v>0</v>
      </c>
      <c r="C19">
        <f t="shared" si="6"/>
        <v>0</v>
      </c>
      <c r="D19" s="249">
        <f t="shared" si="7"/>
        <v>0</v>
      </c>
      <c r="E19">
        <f>IF(A19=0,0,+VLOOKUP($A19,'1g -izabrana lica u pravosuđu'!$A$16:$V$43,$E$3,FALSE))</f>
        <v>0</v>
      </c>
      <c r="G19" t="e">
        <f ca="1">+_xlfn.IFNA(VLOOKUP($A19,'1g -izabrana lica u pravosuđu'!$A$15:$V$42,$G$3,FALSE),"")</f>
        <v>#NAME?</v>
      </c>
      <c r="H19">
        <f>+VLOOKUP($A19,'1g -izabrana lica u pravosuđu'!$A$15:$V$42,H$3,FALSE)</f>
        <v>0</v>
      </c>
      <c r="I19">
        <f>+VLOOKUP($A19,'1g -izabrana lica u pravosuđu'!$A$15:$V$42,I$3,FALSE)</f>
        <v>0</v>
      </c>
      <c r="J19">
        <f>+VLOOKUP($A19,'1g -izabrana lica u pravosuđu'!$A$15:$V$42,J$3,FALSE)</f>
        <v>0</v>
      </c>
      <c r="T19" s="44">
        <f>+VLOOKUP($A19,'1g -izabrana lica u pravosuđu'!$A$15:$V$42,T$3,FALSE)</f>
        <v>0</v>
      </c>
      <c r="U19" s="44"/>
      <c r="V19" s="44">
        <f t="shared" si="0"/>
        <v>0</v>
      </c>
      <c r="W19" s="44">
        <f>+VLOOKUP($A19,'1g -izabrana lica u pravosuđu'!$A$15:$V$42,W$3,FALSE)</f>
        <v>0</v>
      </c>
      <c r="X19" s="44">
        <f>+VLOOKUP($A19,'1g -izabrana lica u pravosuđu'!$A$15:$V$42,X$3,FALSE)</f>
        <v>0</v>
      </c>
      <c r="Y19" s="44">
        <f>+VLOOKUP($A19,'1g -izabrana lica u pravosuđu'!$A$15:$V$42,Y$3,FALSE)</f>
        <v>0</v>
      </c>
      <c r="Z19" s="44"/>
      <c r="AA19" s="44">
        <f t="shared" si="1"/>
        <v>0</v>
      </c>
      <c r="AB19" s="44">
        <f>+VLOOKUP($A19,'1g -izabrana lica u pravosuđu'!$A$15:$V$42,AB$3,FALSE)</f>
        <v>0</v>
      </c>
      <c r="AC19" s="44">
        <f>+VLOOKUP($A19,'1g -izabrana lica u pravosuđu'!$A$15:$V$42,AC$3,FALSE)</f>
        <v>0</v>
      </c>
      <c r="AD19" s="44">
        <f>+VLOOKUP($A19,'1g -izabrana lica u pravosuđu'!$A$15:$V$42,AD$3,FALSE)</f>
        <v>0</v>
      </c>
      <c r="AE19" s="44"/>
      <c r="AF19" s="44">
        <f t="shared" si="2"/>
        <v>0</v>
      </c>
      <c r="AG19" s="44">
        <f>+VLOOKUP($A19,'1g -izabrana lica u pravosuđu'!$A$15:$V$42,AG$3,FALSE)</f>
        <v>0</v>
      </c>
      <c r="AH19" s="44">
        <f>+VLOOKUP($A19,'1g -izabrana lica u pravosuđu'!$A$15:$V$42,AH$3,FALSE)</f>
        <v>0</v>
      </c>
      <c r="AI19" s="44">
        <f t="shared" si="3"/>
        <v>0</v>
      </c>
      <c r="AJ19" s="44">
        <f t="shared" si="4"/>
        <v>0</v>
      </c>
      <c r="AK19" s="44">
        <f>+IFERROR(AI19*(100+'1g -izabrana lica u pravosuđu'!$D$6)/100,"")</f>
        <v>0</v>
      </c>
      <c r="AL19" s="44">
        <f>+IFERROR(AJ19*(100+'1g -izabrana lica u pravosuđu'!$D$6)/100,"")</f>
        <v>0</v>
      </c>
    </row>
    <row r="20" spans="1:38">
      <c r="A20">
        <f>+IF(MAX(A$5:A19)+1&lt;=A$1,A19+1,0)</f>
        <v>0</v>
      </c>
      <c r="B20" s="249">
        <f t="shared" si="5"/>
        <v>0</v>
      </c>
      <c r="C20">
        <f t="shared" si="6"/>
        <v>0</v>
      </c>
      <c r="D20" s="249">
        <f t="shared" si="7"/>
        <v>0</v>
      </c>
      <c r="E20">
        <f>IF(A20=0,0,+VLOOKUP($A20,'1g -izabrana lica u pravosuđu'!$A$16:$V$43,$E$3,FALSE))</f>
        <v>0</v>
      </c>
      <c r="G20" t="e">
        <f ca="1">+_xlfn.IFNA(VLOOKUP($A20,'1g -izabrana lica u pravosuđu'!$A$15:$V$42,$G$3,FALSE),"")</f>
        <v>#NAME?</v>
      </c>
      <c r="H20">
        <f>+VLOOKUP($A20,'1g -izabrana lica u pravosuđu'!$A$15:$V$42,H$3,FALSE)</f>
        <v>0</v>
      </c>
      <c r="I20">
        <f>+VLOOKUP($A20,'1g -izabrana lica u pravosuđu'!$A$15:$V$42,I$3,FALSE)</f>
        <v>0</v>
      </c>
      <c r="J20">
        <f>+VLOOKUP($A20,'1g -izabrana lica u pravosuđu'!$A$15:$V$42,J$3,FALSE)</f>
        <v>0</v>
      </c>
      <c r="T20" s="44">
        <f>+VLOOKUP($A20,'1g -izabrana lica u pravosuđu'!$A$15:$V$42,T$3,FALSE)</f>
        <v>0</v>
      </c>
      <c r="U20" s="44"/>
      <c r="V20" s="44">
        <f t="shared" si="0"/>
        <v>0</v>
      </c>
      <c r="W20" s="44">
        <f>+VLOOKUP($A20,'1g -izabrana lica u pravosuđu'!$A$15:$V$42,W$3,FALSE)</f>
        <v>0</v>
      </c>
      <c r="X20" s="44">
        <f>+VLOOKUP($A20,'1g -izabrana lica u pravosuđu'!$A$15:$V$42,X$3,FALSE)</f>
        <v>0</v>
      </c>
      <c r="Y20" s="44">
        <f>+VLOOKUP($A20,'1g -izabrana lica u pravosuđu'!$A$15:$V$42,Y$3,FALSE)</f>
        <v>0</v>
      </c>
      <c r="Z20" s="44"/>
      <c r="AA20" s="44">
        <f t="shared" si="1"/>
        <v>0</v>
      </c>
      <c r="AB20" s="44">
        <f>+VLOOKUP($A20,'1g -izabrana lica u pravosuđu'!$A$15:$V$42,AB$3,FALSE)</f>
        <v>0</v>
      </c>
      <c r="AC20" s="44">
        <f>+VLOOKUP($A20,'1g -izabrana lica u pravosuđu'!$A$15:$V$42,AC$3,FALSE)</f>
        <v>0</v>
      </c>
      <c r="AD20" s="44">
        <f>+VLOOKUP($A20,'1g -izabrana lica u pravosuđu'!$A$15:$V$42,AD$3,FALSE)</f>
        <v>0</v>
      </c>
      <c r="AE20" s="44"/>
      <c r="AF20" s="44">
        <f t="shared" si="2"/>
        <v>0</v>
      </c>
      <c r="AG20" s="44">
        <f>+VLOOKUP($A20,'1g -izabrana lica u pravosuđu'!$A$15:$V$42,AG$3,FALSE)</f>
        <v>0</v>
      </c>
      <c r="AH20" s="44">
        <f>+VLOOKUP($A20,'1g -izabrana lica u pravosuđu'!$A$15:$V$42,AH$3,FALSE)</f>
        <v>0</v>
      </c>
      <c r="AI20" s="44">
        <f t="shared" si="3"/>
        <v>0</v>
      </c>
      <c r="AJ20" s="44">
        <f t="shared" si="4"/>
        <v>0</v>
      </c>
      <c r="AK20" s="44">
        <f>+IFERROR(AI20*(100+'1g -izabrana lica u pravosuđu'!$D$6)/100,"")</f>
        <v>0</v>
      </c>
      <c r="AL20" s="44">
        <f>+IFERROR(AJ20*(100+'1g -izabrana lica u pravosuđu'!$D$6)/100,"")</f>
        <v>0</v>
      </c>
    </row>
    <row r="21" spans="1:38">
      <c r="A21">
        <f>+IF(MAX(A$5:A20)+1&lt;=A$1,A20+1,0)</f>
        <v>0</v>
      </c>
      <c r="B21" s="249">
        <f t="shared" si="5"/>
        <v>0</v>
      </c>
      <c r="C21">
        <f t="shared" si="6"/>
        <v>0</v>
      </c>
      <c r="D21" s="249">
        <f t="shared" si="7"/>
        <v>0</v>
      </c>
      <c r="E21">
        <f>IF(A21=0,0,+VLOOKUP($A21,'1g -izabrana lica u pravosuđu'!$A$16:$V$43,$E$3,FALSE))</f>
        <v>0</v>
      </c>
      <c r="G21" t="e">
        <f ca="1">+_xlfn.IFNA(VLOOKUP($A21,'1g -izabrana lica u pravosuđu'!$A$15:$V$42,$G$3,FALSE),"")</f>
        <v>#NAME?</v>
      </c>
      <c r="H21">
        <f>+VLOOKUP($A21,'1g -izabrana lica u pravosuđu'!$A$15:$V$42,H$3,FALSE)</f>
        <v>0</v>
      </c>
      <c r="I21">
        <f>+VLOOKUP($A21,'1g -izabrana lica u pravosuđu'!$A$15:$V$42,I$3,FALSE)</f>
        <v>0</v>
      </c>
      <c r="J21">
        <f>+VLOOKUP($A21,'1g -izabrana lica u pravosuđu'!$A$15:$V$42,J$3,FALSE)</f>
        <v>0</v>
      </c>
      <c r="T21" s="44">
        <f>+VLOOKUP($A21,'1g -izabrana lica u pravosuđu'!$A$15:$V$42,T$3,FALSE)</f>
        <v>0</v>
      </c>
      <c r="U21" s="44"/>
      <c r="V21" s="44">
        <f t="shared" si="0"/>
        <v>0</v>
      </c>
      <c r="W21" s="44">
        <f>+VLOOKUP($A21,'1g -izabrana lica u pravosuđu'!$A$15:$V$42,W$3,FALSE)</f>
        <v>0</v>
      </c>
      <c r="X21" s="44">
        <f>+VLOOKUP($A21,'1g -izabrana lica u pravosuđu'!$A$15:$V$42,X$3,FALSE)</f>
        <v>0</v>
      </c>
      <c r="Y21" s="44">
        <f>+VLOOKUP($A21,'1g -izabrana lica u pravosuđu'!$A$15:$V$42,Y$3,FALSE)</f>
        <v>0</v>
      </c>
      <c r="Z21" s="44"/>
      <c r="AA21" s="44">
        <f t="shared" si="1"/>
        <v>0</v>
      </c>
      <c r="AB21" s="44">
        <f>+VLOOKUP($A21,'1g -izabrana lica u pravosuđu'!$A$15:$V$42,AB$3,FALSE)</f>
        <v>0</v>
      </c>
      <c r="AC21" s="44">
        <f>+VLOOKUP($A21,'1g -izabrana lica u pravosuđu'!$A$15:$V$42,AC$3,FALSE)</f>
        <v>0</v>
      </c>
      <c r="AD21" s="44">
        <f>+VLOOKUP($A21,'1g -izabrana lica u pravosuđu'!$A$15:$V$42,AD$3,FALSE)</f>
        <v>0</v>
      </c>
      <c r="AE21" s="44"/>
      <c r="AF21" s="44">
        <f t="shared" si="2"/>
        <v>0</v>
      </c>
      <c r="AG21" s="44">
        <f>+VLOOKUP($A21,'1g -izabrana lica u pravosuđu'!$A$15:$V$42,AG$3,FALSE)</f>
        <v>0</v>
      </c>
      <c r="AH21" s="44">
        <f>+VLOOKUP($A21,'1g -izabrana lica u pravosuđu'!$A$15:$V$42,AH$3,FALSE)</f>
        <v>0</v>
      </c>
      <c r="AI21" s="44">
        <f t="shared" si="3"/>
        <v>0</v>
      </c>
      <c r="AJ21" s="44">
        <f t="shared" si="4"/>
        <v>0</v>
      </c>
      <c r="AK21" s="44">
        <f>+IFERROR(AI21*(100+'1g -izabrana lica u pravosuđu'!$D$6)/100,"")</f>
        <v>0</v>
      </c>
      <c r="AL21" s="44">
        <f>+IFERROR(AJ21*(100+'1g -izabrana lica u pravosuđu'!$D$6)/100,"")</f>
        <v>0</v>
      </c>
    </row>
    <row r="22" spans="1:38">
      <c r="A22">
        <f>+IF(MAX(A$5:A21)+1&lt;=A$1,A21+1,0)</f>
        <v>0</v>
      </c>
      <c r="B22" s="249">
        <f t="shared" si="5"/>
        <v>0</v>
      </c>
      <c r="C22">
        <f t="shared" si="6"/>
        <v>0</v>
      </c>
      <c r="D22" s="249">
        <f t="shared" si="7"/>
        <v>0</v>
      </c>
      <c r="E22">
        <f>IF(A22=0,0,+VLOOKUP($A22,'1g -izabrana lica u pravosuđu'!$A$16:$V$43,$E$3,FALSE))</f>
        <v>0</v>
      </c>
      <c r="G22" t="e">
        <f ca="1">+_xlfn.IFNA(VLOOKUP($A22,'1g -izabrana lica u pravosuđu'!$A$15:$V$42,$G$3,FALSE),"")</f>
        <v>#NAME?</v>
      </c>
      <c r="H22">
        <f>+VLOOKUP($A22,'1g -izabrana lica u pravosuđu'!$A$15:$V$42,H$3,FALSE)</f>
        <v>0</v>
      </c>
      <c r="I22">
        <f>+VLOOKUP($A22,'1g -izabrana lica u pravosuđu'!$A$15:$V$42,I$3,FALSE)</f>
        <v>0</v>
      </c>
      <c r="J22">
        <f>+VLOOKUP($A22,'1g -izabrana lica u pravosuđu'!$A$15:$V$42,J$3,FALSE)</f>
        <v>0</v>
      </c>
      <c r="T22" s="44">
        <f>+VLOOKUP($A22,'1g -izabrana lica u pravosuđu'!$A$15:$V$42,T$3,FALSE)</f>
        <v>0</v>
      </c>
      <c r="U22" s="44"/>
      <c r="V22" s="44">
        <f t="shared" si="0"/>
        <v>0</v>
      </c>
      <c r="W22" s="44">
        <f>+VLOOKUP($A22,'1g -izabrana lica u pravosuđu'!$A$15:$V$42,W$3,FALSE)</f>
        <v>0</v>
      </c>
      <c r="X22" s="44">
        <f>+VLOOKUP($A22,'1g -izabrana lica u pravosuđu'!$A$15:$V$42,X$3,FALSE)</f>
        <v>0</v>
      </c>
      <c r="Y22" s="44">
        <f>+VLOOKUP($A22,'1g -izabrana lica u pravosuđu'!$A$15:$V$42,Y$3,FALSE)</f>
        <v>0</v>
      </c>
      <c r="Z22" s="44"/>
      <c r="AA22" s="44">
        <f t="shared" si="1"/>
        <v>0</v>
      </c>
      <c r="AB22" s="44">
        <f>+VLOOKUP($A22,'1g -izabrana lica u pravosuđu'!$A$15:$V$42,AB$3,FALSE)</f>
        <v>0</v>
      </c>
      <c r="AC22" s="44">
        <f>+VLOOKUP($A22,'1g -izabrana lica u pravosuđu'!$A$15:$V$42,AC$3,FALSE)</f>
        <v>0</v>
      </c>
      <c r="AD22" s="44">
        <f>+VLOOKUP($A22,'1g -izabrana lica u pravosuđu'!$A$15:$V$42,AD$3,FALSE)</f>
        <v>0</v>
      </c>
      <c r="AE22" s="44"/>
      <c r="AF22" s="44">
        <f t="shared" si="2"/>
        <v>0</v>
      </c>
      <c r="AG22" s="44">
        <f>+VLOOKUP($A22,'1g -izabrana lica u pravosuđu'!$A$15:$V$42,AG$3,FALSE)</f>
        <v>0</v>
      </c>
      <c r="AH22" s="44">
        <f>+VLOOKUP($A22,'1g -izabrana lica u pravosuđu'!$A$15:$V$42,AH$3,FALSE)</f>
        <v>0</v>
      </c>
      <c r="AI22" s="44">
        <f t="shared" si="3"/>
        <v>0</v>
      </c>
      <c r="AJ22" s="44">
        <f t="shared" si="4"/>
        <v>0</v>
      </c>
      <c r="AK22" s="44">
        <f>+IFERROR(AI22*(100+'1g -izabrana lica u pravosuđu'!$D$6)/100,"")</f>
        <v>0</v>
      </c>
      <c r="AL22" s="44">
        <f>+IFERROR(AJ22*(100+'1g -izabrana lica u pravosuđu'!$D$6)/100,"")</f>
        <v>0</v>
      </c>
    </row>
    <row r="23" spans="1:38">
      <c r="A23">
        <f>+IF(MAX(A$5:A22)+1&lt;=A$1,A22+1,0)</f>
        <v>0</v>
      </c>
      <c r="B23" s="249">
        <f t="shared" si="5"/>
        <v>0</v>
      </c>
      <c r="C23">
        <f t="shared" si="6"/>
        <v>0</v>
      </c>
      <c r="D23" s="249">
        <f t="shared" si="7"/>
        <v>0</v>
      </c>
      <c r="E23">
        <f>IF(A23=0,0,+VLOOKUP($A23,'1g -izabrana lica u pravosuđu'!$A$16:$V$43,$E$3,FALSE))</f>
        <v>0</v>
      </c>
      <c r="G23" t="e">
        <f ca="1">+_xlfn.IFNA(VLOOKUP($A23,'1g -izabrana lica u pravosuđu'!$A$15:$V$42,$G$3,FALSE),"")</f>
        <v>#NAME?</v>
      </c>
      <c r="H23">
        <f>+VLOOKUP($A23,'1g -izabrana lica u pravosuđu'!$A$15:$V$42,H$3,FALSE)</f>
        <v>0</v>
      </c>
      <c r="I23">
        <f>+VLOOKUP($A23,'1g -izabrana lica u pravosuđu'!$A$15:$V$42,I$3,FALSE)</f>
        <v>0</v>
      </c>
      <c r="J23">
        <f>+VLOOKUP($A23,'1g -izabrana lica u pravosuđu'!$A$15:$V$42,J$3,FALSE)</f>
        <v>0</v>
      </c>
      <c r="T23" s="44">
        <f>+VLOOKUP($A23,'1g -izabrana lica u pravosuđu'!$A$15:$V$42,T$3,FALSE)</f>
        <v>0</v>
      </c>
      <c r="U23" s="44"/>
      <c r="V23" s="44">
        <f t="shared" si="0"/>
        <v>0</v>
      </c>
      <c r="W23" s="44">
        <f>+VLOOKUP($A23,'1g -izabrana lica u pravosuđu'!$A$15:$V$42,W$3,FALSE)</f>
        <v>0</v>
      </c>
      <c r="X23" s="44">
        <f>+VLOOKUP($A23,'1g -izabrana lica u pravosuđu'!$A$15:$V$42,X$3,FALSE)</f>
        <v>0</v>
      </c>
      <c r="Y23" s="44">
        <f>+VLOOKUP($A23,'1g -izabrana lica u pravosuđu'!$A$15:$V$42,Y$3,FALSE)</f>
        <v>0</v>
      </c>
      <c r="Z23" s="44"/>
      <c r="AA23" s="44">
        <f t="shared" si="1"/>
        <v>0</v>
      </c>
      <c r="AB23" s="44">
        <f>+VLOOKUP($A23,'1g -izabrana lica u pravosuđu'!$A$15:$V$42,AB$3,FALSE)</f>
        <v>0</v>
      </c>
      <c r="AC23" s="44">
        <f>+VLOOKUP($A23,'1g -izabrana lica u pravosuđu'!$A$15:$V$42,AC$3,FALSE)</f>
        <v>0</v>
      </c>
      <c r="AD23" s="44">
        <f>+VLOOKUP($A23,'1g -izabrana lica u pravosuđu'!$A$15:$V$42,AD$3,FALSE)</f>
        <v>0</v>
      </c>
      <c r="AE23" s="44"/>
      <c r="AF23" s="44">
        <f t="shared" si="2"/>
        <v>0</v>
      </c>
      <c r="AG23" s="44">
        <f>+VLOOKUP($A23,'1g -izabrana lica u pravosuđu'!$A$15:$V$42,AG$3,FALSE)</f>
        <v>0</v>
      </c>
      <c r="AH23" s="44">
        <f>+VLOOKUP($A23,'1g -izabrana lica u pravosuđu'!$A$15:$V$42,AH$3,FALSE)</f>
        <v>0</v>
      </c>
      <c r="AI23" s="44">
        <f t="shared" si="3"/>
        <v>0</v>
      </c>
      <c r="AJ23" s="44">
        <f t="shared" si="4"/>
        <v>0</v>
      </c>
      <c r="AK23" s="44">
        <f>+IFERROR(AI23*(100+'1g -izabrana lica u pravosuđu'!$D$6)/100,"")</f>
        <v>0</v>
      </c>
      <c r="AL23" s="44">
        <f>+IFERROR(AJ23*(100+'1g -izabrana lica u pravosuđu'!$D$6)/100,"")</f>
        <v>0</v>
      </c>
    </row>
    <row r="24" spans="1:38">
      <c r="A24">
        <f>+IF(MAX(A$5:A23)+1&lt;=A$1,A23+1,0)</f>
        <v>0</v>
      </c>
      <c r="B24" s="249">
        <f t="shared" si="5"/>
        <v>0</v>
      </c>
      <c r="C24">
        <f t="shared" si="6"/>
        <v>0</v>
      </c>
      <c r="D24" s="249">
        <f t="shared" si="7"/>
        <v>0</v>
      </c>
      <c r="E24">
        <f>IF(A24=0,0,+VLOOKUP($A24,'1g -izabrana lica u pravosuđu'!$A$16:$V$43,$E$3,FALSE))</f>
        <v>0</v>
      </c>
      <c r="G24" t="e">
        <f ca="1">+_xlfn.IFNA(VLOOKUP($A24,'1g -izabrana lica u pravosuđu'!$A$15:$V$42,$G$3,FALSE),"")</f>
        <v>#NAME?</v>
      </c>
      <c r="H24">
        <f>+VLOOKUP($A24,'1g -izabrana lica u pravosuđu'!$A$15:$V$42,H$3,FALSE)</f>
        <v>0</v>
      </c>
      <c r="I24">
        <f>+VLOOKUP($A24,'1g -izabrana lica u pravosuđu'!$A$15:$V$42,I$3,FALSE)</f>
        <v>0</v>
      </c>
      <c r="J24">
        <f>+VLOOKUP($A24,'1g -izabrana lica u pravosuđu'!$A$15:$V$42,J$3,FALSE)</f>
        <v>0</v>
      </c>
      <c r="T24" s="44">
        <f>+VLOOKUP($A24,'1g -izabrana lica u pravosuđu'!$A$15:$V$42,T$3,FALSE)</f>
        <v>0</v>
      </c>
      <c r="U24" s="44"/>
      <c r="V24" s="44">
        <f t="shared" si="0"/>
        <v>0</v>
      </c>
      <c r="W24" s="44">
        <f>+VLOOKUP($A24,'1g -izabrana lica u pravosuđu'!$A$15:$V$42,W$3,FALSE)</f>
        <v>0</v>
      </c>
      <c r="X24" s="44">
        <f>+VLOOKUP($A24,'1g -izabrana lica u pravosuđu'!$A$15:$V$42,X$3,FALSE)</f>
        <v>0</v>
      </c>
      <c r="Y24" s="44">
        <f>+VLOOKUP($A24,'1g -izabrana lica u pravosuđu'!$A$15:$V$42,Y$3,FALSE)</f>
        <v>0</v>
      </c>
      <c r="Z24" s="44"/>
      <c r="AA24" s="44">
        <f t="shared" si="1"/>
        <v>0</v>
      </c>
      <c r="AB24" s="44">
        <f>+VLOOKUP($A24,'1g -izabrana lica u pravosuđu'!$A$15:$V$42,AB$3,FALSE)</f>
        <v>0</v>
      </c>
      <c r="AC24" s="44">
        <f>+VLOOKUP($A24,'1g -izabrana lica u pravosuđu'!$A$15:$V$42,AC$3,FALSE)</f>
        <v>0</v>
      </c>
      <c r="AD24" s="44">
        <f>+VLOOKUP($A24,'1g -izabrana lica u pravosuđu'!$A$15:$V$42,AD$3,FALSE)</f>
        <v>0</v>
      </c>
      <c r="AE24" s="44"/>
      <c r="AF24" s="44">
        <f t="shared" si="2"/>
        <v>0</v>
      </c>
      <c r="AG24" s="44">
        <f>+VLOOKUP($A24,'1g -izabrana lica u pravosuđu'!$A$15:$V$42,AG$3,FALSE)</f>
        <v>0</v>
      </c>
      <c r="AH24" s="44">
        <f>+VLOOKUP($A24,'1g -izabrana lica u pravosuđu'!$A$15:$V$42,AH$3,FALSE)</f>
        <v>0</v>
      </c>
      <c r="AI24" s="44">
        <f t="shared" si="3"/>
        <v>0</v>
      </c>
      <c r="AJ24" s="44">
        <f t="shared" si="4"/>
        <v>0</v>
      </c>
      <c r="AK24" s="44">
        <f>+IFERROR(AI24*(100+'1g -izabrana lica u pravosuđu'!$D$6)/100,"")</f>
        <v>0</v>
      </c>
      <c r="AL24" s="44">
        <f>+IFERROR(AJ24*(100+'1g -izabrana lica u pravosuđu'!$D$6)/100,"")</f>
        <v>0</v>
      </c>
    </row>
    <row r="25" spans="1:38">
      <c r="A25">
        <f>+IF(MAX(A$5:A24)+1&lt;=A$1,A24+1,0)</f>
        <v>0</v>
      </c>
      <c r="B25" s="249">
        <f t="shared" si="5"/>
        <v>0</v>
      </c>
      <c r="C25">
        <f t="shared" si="6"/>
        <v>0</v>
      </c>
      <c r="D25" s="249">
        <f t="shared" si="7"/>
        <v>0</v>
      </c>
      <c r="E25">
        <f>IF(A25=0,0,+VLOOKUP($A25,'1g -izabrana lica u pravosuđu'!$A$16:$V$43,$E$3,FALSE))</f>
        <v>0</v>
      </c>
      <c r="G25" t="e">
        <f ca="1">+_xlfn.IFNA(VLOOKUP($A25,'1g -izabrana lica u pravosuđu'!$A$15:$V$42,$G$3,FALSE),"")</f>
        <v>#NAME?</v>
      </c>
      <c r="H25">
        <f>+VLOOKUP($A25,'1g -izabrana lica u pravosuđu'!$A$15:$V$42,H$3,FALSE)</f>
        <v>0</v>
      </c>
      <c r="I25">
        <f>+VLOOKUP($A25,'1g -izabrana lica u pravosuđu'!$A$15:$V$42,I$3,FALSE)</f>
        <v>0</v>
      </c>
      <c r="J25">
        <f>+VLOOKUP($A25,'1g -izabrana lica u pravosuđu'!$A$15:$V$42,J$3,FALSE)</f>
        <v>0</v>
      </c>
      <c r="T25" s="44">
        <f>+VLOOKUP($A25,'1g -izabrana lica u pravosuđu'!$A$15:$V$42,T$3,FALSE)</f>
        <v>0</v>
      </c>
      <c r="U25" s="44"/>
      <c r="V25" s="44">
        <f t="shared" si="0"/>
        <v>0</v>
      </c>
      <c r="W25" s="44">
        <f>+VLOOKUP($A25,'1g -izabrana lica u pravosuđu'!$A$15:$V$42,W$3,FALSE)</f>
        <v>0</v>
      </c>
      <c r="X25" s="44">
        <f>+VLOOKUP($A25,'1g -izabrana lica u pravosuđu'!$A$15:$V$42,X$3,FALSE)</f>
        <v>0</v>
      </c>
      <c r="Y25" s="44">
        <f>+VLOOKUP($A25,'1g -izabrana lica u pravosuđu'!$A$15:$V$42,Y$3,FALSE)</f>
        <v>0</v>
      </c>
      <c r="Z25" s="44"/>
      <c r="AA25" s="44">
        <f t="shared" si="1"/>
        <v>0</v>
      </c>
      <c r="AB25" s="44">
        <f>+VLOOKUP($A25,'1g -izabrana lica u pravosuđu'!$A$15:$V$42,AB$3,FALSE)</f>
        <v>0</v>
      </c>
      <c r="AC25" s="44">
        <f>+VLOOKUP($A25,'1g -izabrana lica u pravosuđu'!$A$15:$V$42,AC$3,FALSE)</f>
        <v>0</v>
      </c>
      <c r="AD25" s="44">
        <f>+VLOOKUP($A25,'1g -izabrana lica u pravosuđu'!$A$15:$V$42,AD$3,FALSE)</f>
        <v>0</v>
      </c>
      <c r="AE25" s="44"/>
      <c r="AF25" s="44">
        <f t="shared" si="2"/>
        <v>0</v>
      </c>
      <c r="AG25" s="44">
        <f>+VLOOKUP($A25,'1g -izabrana lica u pravosuđu'!$A$15:$V$42,AG$3,FALSE)</f>
        <v>0</v>
      </c>
      <c r="AH25" s="44">
        <f>+VLOOKUP($A25,'1g -izabrana lica u pravosuđu'!$A$15:$V$42,AH$3,FALSE)</f>
        <v>0</v>
      </c>
      <c r="AI25" s="44">
        <f t="shared" si="3"/>
        <v>0</v>
      </c>
      <c r="AJ25" s="44">
        <f t="shared" si="4"/>
        <v>0</v>
      </c>
      <c r="AK25" s="44">
        <f>+IFERROR(AI25*(100+'1g -izabrana lica u pravosuđu'!$D$6)/100,"")</f>
        <v>0</v>
      </c>
      <c r="AL25" s="44">
        <f>+IFERROR(AJ25*(100+'1g -izabrana lica u pravosuđu'!$D$6)/100,"")</f>
        <v>0</v>
      </c>
    </row>
    <row r="26" spans="1:38">
      <c r="A26">
        <f>+IF(MAX(A$5:A25)+1&lt;=A$1,A25+1,0)</f>
        <v>0</v>
      </c>
      <c r="B26" s="249">
        <f t="shared" si="5"/>
        <v>0</v>
      </c>
      <c r="C26">
        <f t="shared" si="6"/>
        <v>0</v>
      </c>
      <c r="D26" s="249">
        <f t="shared" si="7"/>
        <v>0</v>
      </c>
      <c r="E26">
        <f>IF(A26=0,0,+VLOOKUP($A26,'1g -izabrana lica u pravosuđu'!$A$16:$V$43,$E$3,FALSE))</f>
        <v>0</v>
      </c>
      <c r="G26" t="e">
        <f ca="1">+_xlfn.IFNA(VLOOKUP($A26,'1g -izabrana lica u pravosuđu'!$A$15:$V$42,$G$3,FALSE),"")</f>
        <v>#NAME?</v>
      </c>
      <c r="H26">
        <f>+VLOOKUP($A26,'1g -izabrana lica u pravosuđu'!$A$15:$V$42,H$3,FALSE)</f>
        <v>0</v>
      </c>
      <c r="I26">
        <f>+VLOOKUP($A26,'1g -izabrana lica u pravosuđu'!$A$15:$V$42,I$3,FALSE)</f>
        <v>0</v>
      </c>
      <c r="J26">
        <f>+VLOOKUP($A26,'1g -izabrana lica u pravosuđu'!$A$15:$V$42,J$3,FALSE)</f>
        <v>0</v>
      </c>
      <c r="T26" s="44">
        <f>+VLOOKUP($A26,'1g -izabrana lica u pravosuđu'!$A$15:$V$42,T$3,FALSE)</f>
        <v>0</v>
      </c>
      <c r="U26" s="44"/>
      <c r="V26" s="44">
        <f t="shared" si="0"/>
        <v>0</v>
      </c>
      <c r="W26" s="44">
        <f>+VLOOKUP($A26,'1g -izabrana lica u pravosuđu'!$A$15:$V$42,W$3,FALSE)</f>
        <v>0</v>
      </c>
      <c r="X26" s="44">
        <f>+VLOOKUP($A26,'1g -izabrana lica u pravosuđu'!$A$15:$V$42,X$3,FALSE)</f>
        <v>0</v>
      </c>
      <c r="Y26" s="44">
        <f>+VLOOKUP($A26,'1g -izabrana lica u pravosuđu'!$A$15:$V$42,Y$3,FALSE)</f>
        <v>0</v>
      </c>
      <c r="Z26" s="44"/>
      <c r="AA26" s="44">
        <f t="shared" si="1"/>
        <v>0</v>
      </c>
      <c r="AB26" s="44">
        <f>+VLOOKUP($A26,'1g -izabrana lica u pravosuđu'!$A$15:$V$42,AB$3,FALSE)</f>
        <v>0</v>
      </c>
      <c r="AC26" s="44">
        <f>+VLOOKUP($A26,'1g -izabrana lica u pravosuđu'!$A$15:$V$42,AC$3,FALSE)</f>
        <v>0</v>
      </c>
      <c r="AD26" s="44">
        <f>+VLOOKUP($A26,'1g -izabrana lica u pravosuđu'!$A$15:$V$42,AD$3,FALSE)</f>
        <v>0</v>
      </c>
      <c r="AE26" s="44"/>
      <c r="AF26" s="44">
        <f t="shared" si="2"/>
        <v>0</v>
      </c>
      <c r="AG26" s="44">
        <f>+VLOOKUP($A26,'1g -izabrana lica u pravosuđu'!$A$15:$V$42,AG$3,FALSE)</f>
        <v>0</v>
      </c>
      <c r="AH26" s="44">
        <f>+VLOOKUP($A26,'1g -izabrana lica u pravosuđu'!$A$15:$V$42,AH$3,FALSE)</f>
        <v>0</v>
      </c>
      <c r="AI26" s="44">
        <f t="shared" si="3"/>
        <v>0</v>
      </c>
      <c r="AJ26" s="44">
        <f t="shared" si="4"/>
        <v>0</v>
      </c>
      <c r="AK26" s="44">
        <f>+IFERROR(AI26*(100+'1g -izabrana lica u pravosuđu'!$D$6)/100,"")</f>
        <v>0</v>
      </c>
      <c r="AL26" s="44">
        <f>+IFERROR(AJ26*(100+'1g -izabrana lica u pravosuđu'!$D$6)/100,"")</f>
        <v>0</v>
      </c>
    </row>
    <row r="27" spans="1:38">
      <c r="A27">
        <f>+IF(MAX(A$5:A26)+1&lt;=A$1,A26+1,0)</f>
        <v>0</v>
      </c>
      <c r="B27" s="249">
        <f t="shared" si="5"/>
        <v>0</v>
      </c>
      <c r="C27">
        <f t="shared" si="6"/>
        <v>0</v>
      </c>
      <c r="D27" s="249">
        <f t="shared" si="7"/>
        <v>0</v>
      </c>
      <c r="E27">
        <f>IF(A27=0,0,+VLOOKUP($A27,'1g -izabrana lica u pravosuđu'!$A$16:$V$43,$E$3,FALSE))</f>
        <v>0</v>
      </c>
      <c r="G27" t="e">
        <f ca="1">+_xlfn.IFNA(VLOOKUP($A27,'1g -izabrana lica u pravosuđu'!$A$15:$V$42,$G$3,FALSE),"")</f>
        <v>#NAME?</v>
      </c>
      <c r="H27">
        <f>+VLOOKUP($A27,'1g -izabrana lica u pravosuđu'!$A$15:$V$42,H$3,FALSE)</f>
        <v>0</v>
      </c>
      <c r="I27">
        <f>+VLOOKUP($A27,'1g -izabrana lica u pravosuđu'!$A$15:$V$42,I$3,FALSE)</f>
        <v>0</v>
      </c>
      <c r="J27">
        <f>+VLOOKUP($A27,'1g -izabrana lica u pravosuđu'!$A$15:$V$42,J$3,FALSE)</f>
        <v>0</v>
      </c>
      <c r="T27" s="44">
        <f>+VLOOKUP($A27,'1g -izabrana lica u pravosuđu'!$A$15:$V$42,T$3,FALSE)</f>
        <v>0</v>
      </c>
      <c r="U27" s="44"/>
      <c r="V27" s="44">
        <f t="shared" si="0"/>
        <v>0</v>
      </c>
      <c r="W27" s="44">
        <f>+VLOOKUP($A27,'1g -izabrana lica u pravosuđu'!$A$15:$V$42,W$3,FALSE)</f>
        <v>0</v>
      </c>
      <c r="X27" s="44">
        <f>+VLOOKUP($A27,'1g -izabrana lica u pravosuđu'!$A$15:$V$42,X$3,FALSE)</f>
        <v>0</v>
      </c>
      <c r="Y27" s="44">
        <f>+VLOOKUP($A27,'1g -izabrana lica u pravosuđu'!$A$15:$V$42,Y$3,FALSE)</f>
        <v>0</v>
      </c>
      <c r="Z27" s="44"/>
      <c r="AA27" s="44">
        <f t="shared" si="1"/>
        <v>0</v>
      </c>
      <c r="AB27" s="44">
        <f>+VLOOKUP($A27,'1g -izabrana lica u pravosuđu'!$A$15:$V$42,AB$3,FALSE)</f>
        <v>0</v>
      </c>
      <c r="AC27" s="44">
        <f>+VLOOKUP($A27,'1g -izabrana lica u pravosuđu'!$A$15:$V$42,AC$3,FALSE)</f>
        <v>0</v>
      </c>
      <c r="AD27" s="44">
        <f>+VLOOKUP($A27,'1g -izabrana lica u pravosuđu'!$A$15:$V$42,AD$3,FALSE)</f>
        <v>0</v>
      </c>
      <c r="AE27" s="44"/>
      <c r="AF27" s="44">
        <f t="shared" si="2"/>
        <v>0</v>
      </c>
      <c r="AG27" s="44">
        <f>+VLOOKUP($A27,'1g -izabrana lica u pravosuđu'!$A$15:$V$42,AG$3,FALSE)</f>
        <v>0</v>
      </c>
      <c r="AH27" s="44">
        <f>+VLOOKUP($A27,'1g -izabrana lica u pravosuđu'!$A$15:$V$42,AH$3,FALSE)</f>
        <v>0</v>
      </c>
      <c r="AI27" s="44">
        <f t="shared" si="3"/>
        <v>0</v>
      </c>
      <c r="AJ27" s="44">
        <f t="shared" si="4"/>
        <v>0</v>
      </c>
      <c r="AK27" s="44">
        <f>+IFERROR(AI27*(100+'1g -izabrana lica u pravosuđu'!$D$6)/100,"")</f>
        <v>0</v>
      </c>
      <c r="AL27" s="44">
        <f>+IFERROR(AJ27*(100+'1g -izabrana lica u pravosuđu'!$D$6)/100,"")</f>
        <v>0</v>
      </c>
    </row>
    <row r="28" spans="1:38">
      <c r="A28">
        <f>+IF(MAX(A$5:A27)+1&lt;=A$1,A27+1,0)</f>
        <v>0</v>
      </c>
      <c r="B28" s="249">
        <f t="shared" si="5"/>
        <v>0</v>
      </c>
      <c r="C28">
        <f t="shared" si="6"/>
        <v>0</v>
      </c>
      <c r="D28" s="249">
        <f t="shared" si="7"/>
        <v>0</v>
      </c>
      <c r="E28">
        <f>IF(A28=0,0,+VLOOKUP($A28,'1g -izabrana lica u pravosuđu'!$A$16:$V$43,$E$3,FALSE))</f>
        <v>0</v>
      </c>
      <c r="G28" t="e">
        <f ca="1">+_xlfn.IFNA(VLOOKUP($A28,'1g -izabrana lica u pravosuđu'!$A$15:$V$42,$G$3,FALSE),"")</f>
        <v>#NAME?</v>
      </c>
      <c r="H28">
        <f>+VLOOKUP($A28,'1g -izabrana lica u pravosuđu'!$A$15:$V$42,H$3,FALSE)</f>
        <v>0</v>
      </c>
      <c r="I28">
        <f>+VLOOKUP($A28,'1g -izabrana lica u pravosuđu'!$A$15:$V$42,I$3,FALSE)</f>
        <v>0</v>
      </c>
      <c r="J28">
        <f>+VLOOKUP($A28,'1g -izabrana lica u pravosuđu'!$A$15:$V$42,J$3,FALSE)</f>
        <v>0</v>
      </c>
      <c r="T28" s="44">
        <f>+VLOOKUP($A28,'1g -izabrana lica u pravosuđu'!$A$15:$V$42,T$3,FALSE)</f>
        <v>0</v>
      </c>
      <c r="U28" s="44"/>
      <c r="V28" s="44">
        <f t="shared" si="0"/>
        <v>0</v>
      </c>
      <c r="W28" s="44">
        <f>+VLOOKUP($A28,'1g -izabrana lica u pravosuđu'!$A$15:$V$42,W$3,FALSE)</f>
        <v>0</v>
      </c>
      <c r="X28" s="44">
        <f>+VLOOKUP($A28,'1g -izabrana lica u pravosuđu'!$A$15:$V$42,X$3,FALSE)</f>
        <v>0</v>
      </c>
      <c r="Y28" s="44">
        <f>+VLOOKUP($A28,'1g -izabrana lica u pravosuđu'!$A$15:$V$42,Y$3,FALSE)</f>
        <v>0</v>
      </c>
      <c r="Z28" s="44"/>
      <c r="AA28" s="44">
        <f t="shared" si="1"/>
        <v>0</v>
      </c>
      <c r="AB28" s="44">
        <f>+VLOOKUP($A28,'1g -izabrana lica u pravosuđu'!$A$15:$V$42,AB$3,FALSE)</f>
        <v>0</v>
      </c>
      <c r="AC28" s="44">
        <f>+VLOOKUP($A28,'1g -izabrana lica u pravosuđu'!$A$15:$V$42,AC$3,FALSE)</f>
        <v>0</v>
      </c>
      <c r="AD28" s="44">
        <f>+VLOOKUP($A28,'1g -izabrana lica u pravosuđu'!$A$15:$V$42,AD$3,FALSE)</f>
        <v>0</v>
      </c>
      <c r="AE28" s="44"/>
      <c r="AF28" s="44">
        <f t="shared" si="2"/>
        <v>0</v>
      </c>
      <c r="AG28" s="44">
        <f>+VLOOKUP($A28,'1g -izabrana lica u pravosuđu'!$A$15:$V$42,AG$3,FALSE)</f>
        <v>0</v>
      </c>
      <c r="AH28" s="44">
        <f>+VLOOKUP($A28,'1g -izabrana lica u pravosuđu'!$A$15:$V$42,AH$3,FALSE)</f>
        <v>0</v>
      </c>
      <c r="AI28" s="44">
        <f t="shared" si="3"/>
        <v>0</v>
      </c>
      <c r="AJ28" s="44">
        <f t="shared" si="4"/>
        <v>0</v>
      </c>
      <c r="AK28" s="44">
        <f>+IFERROR(AI28*(100+'1g -izabrana lica u pravosuđu'!$D$6)/100,"")</f>
        <v>0</v>
      </c>
      <c r="AL28" s="44">
        <f>+IFERROR(AJ28*(100+'1g -izabrana lica u pravosuđu'!$D$6)/100,"")</f>
        <v>0</v>
      </c>
    </row>
    <row r="29" spans="1:38">
      <c r="A29">
        <f>+IF(MAX(A$5:A28)+1&lt;=A$1,A28+1,0)</f>
        <v>0</v>
      </c>
      <c r="B29" s="249">
        <f t="shared" si="5"/>
        <v>0</v>
      </c>
      <c r="C29">
        <f t="shared" si="6"/>
        <v>0</v>
      </c>
      <c r="D29" s="249">
        <f t="shared" si="7"/>
        <v>0</v>
      </c>
      <c r="E29">
        <f>IF(A29=0,0,+VLOOKUP($A29,'1g -izabrana lica u pravosuđu'!$A$16:$V$43,$E$3,FALSE))</f>
        <v>0</v>
      </c>
      <c r="G29" t="e">
        <f ca="1">+_xlfn.IFNA(VLOOKUP($A29,'1g -izabrana lica u pravosuđu'!$A$15:$V$42,$G$3,FALSE),"")</f>
        <v>#NAME?</v>
      </c>
      <c r="H29">
        <f>+VLOOKUP($A29,'1g -izabrana lica u pravosuđu'!$A$15:$V$42,H$3,FALSE)</f>
        <v>0</v>
      </c>
      <c r="I29">
        <f>+VLOOKUP($A29,'1g -izabrana lica u pravosuđu'!$A$15:$V$42,I$3,FALSE)</f>
        <v>0</v>
      </c>
      <c r="J29">
        <f>+VLOOKUP($A29,'1g -izabrana lica u pravosuđu'!$A$15:$V$42,J$3,FALSE)</f>
        <v>0</v>
      </c>
      <c r="T29" s="44">
        <f>+VLOOKUP($A29,'1g -izabrana lica u pravosuđu'!$A$15:$V$42,T$3,FALSE)</f>
        <v>0</v>
      </c>
      <c r="U29" s="44"/>
      <c r="V29" s="44">
        <f t="shared" si="0"/>
        <v>0</v>
      </c>
      <c r="W29" s="44">
        <f>+VLOOKUP($A29,'1g -izabrana lica u pravosuđu'!$A$15:$V$42,W$3,FALSE)</f>
        <v>0</v>
      </c>
      <c r="X29" s="44">
        <f>+VLOOKUP($A29,'1g -izabrana lica u pravosuđu'!$A$15:$V$42,X$3,FALSE)</f>
        <v>0</v>
      </c>
      <c r="Y29" s="44">
        <f>+VLOOKUP($A29,'1g -izabrana lica u pravosuđu'!$A$15:$V$42,Y$3,FALSE)</f>
        <v>0</v>
      </c>
      <c r="Z29" s="44"/>
      <c r="AA29" s="44">
        <f t="shared" si="1"/>
        <v>0</v>
      </c>
      <c r="AB29" s="44">
        <f>+VLOOKUP($A29,'1g -izabrana lica u pravosuđu'!$A$15:$V$42,AB$3,FALSE)</f>
        <v>0</v>
      </c>
      <c r="AC29" s="44">
        <f>+VLOOKUP($A29,'1g -izabrana lica u pravosuđu'!$A$15:$V$42,AC$3,FALSE)</f>
        <v>0</v>
      </c>
      <c r="AD29" s="44">
        <f>+VLOOKUP($A29,'1g -izabrana lica u pravosuđu'!$A$15:$V$42,AD$3,FALSE)</f>
        <v>0</v>
      </c>
      <c r="AE29" s="44"/>
      <c r="AF29" s="44">
        <f t="shared" si="2"/>
        <v>0</v>
      </c>
      <c r="AG29" s="44">
        <f>+VLOOKUP($A29,'1g -izabrana lica u pravosuđu'!$A$15:$V$42,AG$3,FALSE)</f>
        <v>0</v>
      </c>
      <c r="AH29" s="44">
        <f>+VLOOKUP($A29,'1g -izabrana lica u pravosuđu'!$A$15:$V$42,AH$3,FALSE)</f>
        <v>0</v>
      </c>
      <c r="AI29" s="44">
        <f t="shared" si="3"/>
        <v>0</v>
      </c>
      <c r="AJ29" s="44">
        <f t="shared" si="4"/>
        <v>0</v>
      </c>
      <c r="AK29" s="44">
        <f>+IFERROR(AI29*(100+'1g -izabrana lica u pravosuđu'!$D$6)/100,"")</f>
        <v>0</v>
      </c>
      <c r="AL29" s="44">
        <f>+IFERROR(AJ29*(100+'1g -izabrana lica u pravosuđu'!$D$6)/100,"")</f>
        <v>0</v>
      </c>
    </row>
    <row r="30" spans="1:38">
      <c r="A30">
        <f>+IF(MAX(A$5:A29)+1&lt;=A$1,A29+1,0)</f>
        <v>0</v>
      </c>
      <c r="B30" s="249">
        <f t="shared" si="5"/>
        <v>0</v>
      </c>
      <c r="C30">
        <f t="shared" si="6"/>
        <v>0</v>
      </c>
      <c r="D30" s="249">
        <f t="shared" si="7"/>
        <v>0</v>
      </c>
      <c r="E30">
        <f>IF(A30=0,0,+VLOOKUP($A30,'1g -izabrana lica u pravosuđu'!$A$16:$V$43,$E$3,FALSE))</f>
        <v>0</v>
      </c>
      <c r="G30" t="e">
        <f ca="1">+_xlfn.IFNA(VLOOKUP($A30,'1g -izabrana lica u pravosuđu'!$A$15:$V$42,$G$3,FALSE),"")</f>
        <v>#NAME?</v>
      </c>
      <c r="H30">
        <f>+VLOOKUP($A30,'1g -izabrana lica u pravosuđu'!$A$15:$V$42,H$3,FALSE)</f>
        <v>0</v>
      </c>
      <c r="I30">
        <f>+VLOOKUP($A30,'1g -izabrana lica u pravosuđu'!$A$15:$V$42,I$3,FALSE)</f>
        <v>0</v>
      </c>
      <c r="J30">
        <f>+VLOOKUP($A30,'1g -izabrana lica u pravosuđu'!$A$15:$V$42,J$3,FALSE)</f>
        <v>0</v>
      </c>
      <c r="T30" s="44">
        <f>+VLOOKUP($A30,'1g -izabrana lica u pravosuđu'!$A$15:$V$42,T$3,FALSE)</f>
        <v>0</v>
      </c>
      <c r="U30" s="44"/>
      <c r="V30" s="44">
        <f t="shared" si="0"/>
        <v>0</v>
      </c>
      <c r="W30" s="44">
        <f>+VLOOKUP($A30,'1g -izabrana lica u pravosuđu'!$A$15:$V$42,W$3,FALSE)</f>
        <v>0</v>
      </c>
      <c r="X30" s="44">
        <f>+VLOOKUP($A30,'1g -izabrana lica u pravosuđu'!$A$15:$V$42,X$3,FALSE)</f>
        <v>0</v>
      </c>
      <c r="Y30" s="44">
        <f>+VLOOKUP($A30,'1g -izabrana lica u pravosuđu'!$A$15:$V$42,Y$3,FALSE)</f>
        <v>0</v>
      </c>
      <c r="Z30" s="44"/>
      <c r="AA30" s="44">
        <f t="shared" si="1"/>
        <v>0</v>
      </c>
      <c r="AB30" s="44">
        <f>+VLOOKUP($A30,'1g -izabrana lica u pravosuđu'!$A$15:$V$42,AB$3,FALSE)</f>
        <v>0</v>
      </c>
      <c r="AC30" s="44">
        <f>+VLOOKUP($A30,'1g -izabrana lica u pravosuđu'!$A$15:$V$42,AC$3,FALSE)</f>
        <v>0</v>
      </c>
      <c r="AD30" s="44">
        <f>+VLOOKUP($A30,'1g -izabrana lica u pravosuđu'!$A$15:$V$42,AD$3,FALSE)</f>
        <v>0</v>
      </c>
      <c r="AE30" s="44"/>
      <c r="AF30" s="44">
        <f t="shared" si="2"/>
        <v>0</v>
      </c>
      <c r="AG30" s="44">
        <f>+VLOOKUP($A30,'1g -izabrana lica u pravosuđu'!$A$15:$V$42,AG$3,FALSE)</f>
        <v>0</v>
      </c>
      <c r="AH30" s="44">
        <f>+VLOOKUP($A30,'1g -izabrana lica u pravosuđu'!$A$15:$V$42,AH$3,FALSE)</f>
        <v>0</v>
      </c>
      <c r="AI30" s="44">
        <f t="shared" si="3"/>
        <v>0</v>
      </c>
      <c r="AJ30" s="44">
        <f t="shared" si="4"/>
        <v>0</v>
      </c>
      <c r="AK30" s="44">
        <f>+IFERROR(AI30*(100+'1g -izabrana lica u pravosuđu'!$D$6)/100,"")</f>
        <v>0</v>
      </c>
      <c r="AL30" s="44">
        <f>+IFERROR(AJ30*(100+'1g -izabrana lica u pravosuđu'!$D$6)/100,"")</f>
        <v>0</v>
      </c>
    </row>
    <row r="31" spans="1:38">
      <c r="A31">
        <f>+IF(MAX(A$5:A30)+1&lt;=A$1,A30+1,0)</f>
        <v>0</v>
      </c>
      <c r="B31" s="249">
        <f t="shared" si="5"/>
        <v>0</v>
      </c>
      <c r="C31">
        <f t="shared" si="6"/>
        <v>0</v>
      </c>
      <c r="D31" s="249">
        <f t="shared" si="7"/>
        <v>0</v>
      </c>
      <c r="E31">
        <f>IF(A31=0,0,+VLOOKUP($A31,'1g -izabrana lica u pravosuđu'!$A$16:$V$43,$E$3,FALSE))</f>
        <v>0</v>
      </c>
      <c r="G31" t="e">
        <f ca="1">+_xlfn.IFNA(VLOOKUP($A31,'1g -izabrana lica u pravosuđu'!$A$15:$V$42,$G$3,FALSE),"")</f>
        <v>#NAME?</v>
      </c>
      <c r="H31">
        <f>+VLOOKUP($A31,'1g -izabrana lica u pravosuđu'!$A$15:$V$42,H$3,FALSE)</f>
        <v>0</v>
      </c>
      <c r="I31">
        <f>+VLOOKUP($A31,'1g -izabrana lica u pravosuđu'!$A$15:$V$42,I$3,FALSE)</f>
        <v>0</v>
      </c>
      <c r="J31">
        <f>+VLOOKUP($A31,'1g -izabrana lica u pravosuđu'!$A$15:$V$42,J$3,FALSE)</f>
        <v>0</v>
      </c>
      <c r="T31" s="44">
        <f>+VLOOKUP($A31,'1g -izabrana lica u pravosuđu'!$A$15:$V$42,T$3,FALSE)</f>
        <v>0</v>
      </c>
      <c r="U31" s="44"/>
      <c r="V31" s="44">
        <f t="shared" si="0"/>
        <v>0</v>
      </c>
      <c r="W31" s="44">
        <f>+VLOOKUP($A31,'1g -izabrana lica u pravosuđu'!$A$15:$V$42,W$3,FALSE)</f>
        <v>0</v>
      </c>
      <c r="X31" s="44">
        <f>+VLOOKUP($A31,'1g -izabrana lica u pravosuđu'!$A$15:$V$42,X$3,FALSE)</f>
        <v>0</v>
      </c>
      <c r="Y31" s="44">
        <f>+VLOOKUP($A31,'1g -izabrana lica u pravosuđu'!$A$15:$V$42,Y$3,FALSE)</f>
        <v>0</v>
      </c>
      <c r="Z31" s="44"/>
      <c r="AA31" s="44">
        <f t="shared" si="1"/>
        <v>0</v>
      </c>
      <c r="AB31" s="44">
        <f>+VLOOKUP($A31,'1g -izabrana lica u pravosuđu'!$A$15:$V$42,AB$3,FALSE)</f>
        <v>0</v>
      </c>
      <c r="AC31" s="44">
        <f>+VLOOKUP($A31,'1g -izabrana lica u pravosuđu'!$A$15:$V$42,AC$3,FALSE)</f>
        <v>0</v>
      </c>
      <c r="AD31" s="44">
        <f>+VLOOKUP($A31,'1g -izabrana lica u pravosuđu'!$A$15:$V$42,AD$3,FALSE)</f>
        <v>0</v>
      </c>
      <c r="AE31" s="44"/>
      <c r="AF31" s="44">
        <f t="shared" si="2"/>
        <v>0</v>
      </c>
      <c r="AG31" s="44">
        <f>+VLOOKUP($A31,'1g -izabrana lica u pravosuđu'!$A$15:$V$42,AG$3,FALSE)</f>
        <v>0</v>
      </c>
      <c r="AH31" s="44">
        <f>+VLOOKUP($A31,'1g -izabrana lica u pravosuđu'!$A$15:$V$42,AH$3,FALSE)</f>
        <v>0</v>
      </c>
      <c r="AI31" s="44">
        <f t="shared" si="3"/>
        <v>0</v>
      </c>
      <c r="AJ31" s="44">
        <f t="shared" si="4"/>
        <v>0</v>
      </c>
      <c r="AK31" s="44">
        <f>+IFERROR(AI31*(100+'1g -izabrana lica u pravosuđu'!$D$6)/100,"")</f>
        <v>0</v>
      </c>
      <c r="AL31" s="44">
        <f>+IFERROR(AJ31*(100+'1g -izabrana lica u pravosuđu'!$D$6)/100,"")</f>
        <v>0</v>
      </c>
    </row>
    <row r="32" spans="1:38">
      <c r="A32">
        <f>+IF(MAX(A$5:A31)+1&lt;=A$1,A31+1,0)</f>
        <v>0</v>
      </c>
      <c r="B32" s="249">
        <f t="shared" si="5"/>
        <v>0</v>
      </c>
      <c r="C32">
        <f t="shared" si="6"/>
        <v>0</v>
      </c>
      <c r="D32" s="249">
        <f t="shared" si="7"/>
        <v>0</v>
      </c>
      <c r="E32">
        <f>IF(A32=0,0,+VLOOKUP($A32,'1g -izabrana lica u pravosuđu'!$A$16:$V$43,$E$3,FALSE))</f>
        <v>0</v>
      </c>
      <c r="G32" t="e">
        <f ca="1">+_xlfn.IFNA(VLOOKUP($A32,'1g -izabrana lica u pravosuđu'!$A$15:$V$42,$G$3,FALSE),"")</f>
        <v>#NAME?</v>
      </c>
      <c r="H32">
        <f>+VLOOKUP($A32,'1g -izabrana lica u pravosuđu'!$A$15:$V$42,H$3,FALSE)</f>
        <v>0</v>
      </c>
      <c r="I32">
        <f>+VLOOKUP($A32,'1g -izabrana lica u pravosuđu'!$A$15:$V$42,I$3,FALSE)</f>
        <v>0</v>
      </c>
      <c r="J32">
        <f>+VLOOKUP($A32,'1g -izabrana lica u pravosuđu'!$A$15:$V$42,J$3,FALSE)</f>
        <v>0</v>
      </c>
      <c r="T32" s="44">
        <f>+VLOOKUP($A32,'1g -izabrana lica u pravosuđu'!$A$15:$V$42,T$3,FALSE)</f>
        <v>0</v>
      </c>
      <c r="U32" s="44"/>
      <c r="V32" s="44">
        <f t="shared" si="0"/>
        <v>0</v>
      </c>
      <c r="W32" s="44">
        <f>+VLOOKUP($A32,'1g -izabrana lica u pravosuđu'!$A$15:$V$42,W$3,FALSE)</f>
        <v>0</v>
      </c>
      <c r="X32" s="44">
        <f>+VLOOKUP($A32,'1g -izabrana lica u pravosuđu'!$A$15:$V$42,X$3,FALSE)</f>
        <v>0</v>
      </c>
      <c r="Y32" s="44">
        <f>+VLOOKUP($A32,'1g -izabrana lica u pravosuđu'!$A$15:$V$42,Y$3,FALSE)</f>
        <v>0</v>
      </c>
      <c r="Z32" s="44"/>
      <c r="AA32" s="44">
        <f t="shared" si="1"/>
        <v>0</v>
      </c>
      <c r="AB32" s="44">
        <f>+VLOOKUP($A32,'1g -izabrana lica u pravosuđu'!$A$15:$V$42,AB$3,FALSE)</f>
        <v>0</v>
      </c>
      <c r="AC32" s="44">
        <f>+VLOOKUP($A32,'1g -izabrana lica u pravosuđu'!$A$15:$V$42,AC$3,FALSE)</f>
        <v>0</v>
      </c>
      <c r="AD32" s="44">
        <f>+VLOOKUP($A32,'1g -izabrana lica u pravosuđu'!$A$15:$V$42,AD$3,FALSE)</f>
        <v>0</v>
      </c>
      <c r="AE32" s="44"/>
      <c r="AF32" s="44">
        <f t="shared" si="2"/>
        <v>0</v>
      </c>
      <c r="AG32" s="44">
        <f>+VLOOKUP($A32,'1g -izabrana lica u pravosuđu'!$A$15:$V$42,AG$3,FALSE)</f>
        <v>0</v>
      </c>
      <c r="AH32" s="44">
        <f>+VLOOKUP($A32,'1g -izabrana lica u pravosuđu'!$A$15:$V$42,AH$3,FALSE)</f>
        <v>0</v>
      </c>
      <c r="AI32" s="44">
        <f t="shared" si="3"/>
        <v>0</v>
      </c>
      <c r="AJ32" s="44">
        <f t="shared" si="4"/>
        <v>0</v>
      </c>
      <c r="AK32" s="44">
        <f>+IFERROR(AI32*(100+'1g -izabrana lica u pravosuđu'!$D$6)/100,"")</f>
        <v>0</v>
      </c>
      <c r="AL32" s="44">
        <f>+IFERROR(AJ32*(100+'1g -izabrana lica u pravosuđu'!$D$6)/100,"")</f>
        <v>0</v>
      </c>
    </row>
    <row r="33" spans="1:38">
      <c r="A33">
        <f>+IF(MAX(A$5:A32)+1&lt;=A$1,A32+1,0)</f>
        <v>0</v>
      </c>
      <c r="B33" s="249">
        <f t="shared" si="5"/>
        <v>0</v>
      </c>
      <c r="C33">
        <f t="shared" si="6"/>
        <v>0</v>
      </c>
      <c r="D33" s="249">
        <f t="shared" si="7"/>
        <v>0</v>
      </c>
      <c r="E33">
        <f>IF(A33=0,0,+VLOOKUP($A33,'1g -izabrana lica u pravosuđu'!$A$16:$V$43,$E$3,FALSE))</f>
        <v>0</v>
      </c>
      <c r="G33" t="e">
        <f ca="1">+_xlfn.IFNA(VLOOKUP($A33,'1g -izabrana lica u pravosuđu'!$A$15:$V$42,$G$3,FALSE),"")</f>
        <v>#NAME?</v>
      </c>
      <c r="H33">
        <f>+VLOOKUP($A33,'1g -izabrana lica u pravosuđu'!$A$15:$V$42,H$3,FALSE)</f>
        <v>0</v>
      </c>
      <c r="I33">
        <f>+VLOOKUP($A33,'1g -izabrana lica u pravosuđu'!$A$15:$V$42,I$3,FALSE)</f>
        <v>0</v>
      </c>
      <c r="J33">
        <f>+VLOOKUP($A33,'1g -izabrana lica u pravosuđu'!$A$15:$V$42,J$3,FALSE)</f>
        <v>0</v>
      </c>
      <c r="T33" s="44">
        <f>+VLOOKUP($A33,'1g -izabrana lica u pravosuđu'!$A$15:$V$42,T$3,FALSE)</f>
        <v>0</v>
      </c>
      <c r="U33" s="44"/>
      <c r="V33" s="44">
        <f t="shared" si="0"/>
        <v>0</v>
      </c>
      <c r="W33" s="44">
        <f>+VLOOKUP($A33,'1g -izabrana lica u pravosuđu'!$A$15:$V$42,W$3,FALSE)</f>
        <v>0</v>
      </c>
      <c r="X33" s="44">
        <f>+VLOOKUP($A33,'1g -izabrana lica u pravosuđu'!$A$15:$V$42,X$3,FALSE)</f>
        <v>0</v>
      </c>
      <c r="Y33" s="44">
        <f>+VLOOKUP($A33,'1g -izabrana lica u pravosuđu'!$A$15:$V$42,Y$3,FALSE)</f>
        <v>0</v>
      </c>
      <c r="Z33" s="44"/>
      <c r="AA33" s="44">
        <f t="shared" si="1"/>
        <v>0</v>
      </c>
      <c r="AB33" s="44">
        <f>+VLOOKUP($A33,'1g -izabrana lica u pravosuđu'!$A$15:$V$42,AB$3,FALSE)</f>
        <v>0</v>
      </c>
      <c r="AC33" s="44">
        <f>+VLOOKUP($A33,'1g -izabrana lica u pravosuđu'!$A$15:$V$42,AC$3,FALSE)</f>
        <v>0</v>
      </c>
      <c r="AD33" s="44">
        <f>+VLOOKUP($A33,'1g -izabrana lica u pravosuđu'!$A$15:$V$42,AD$3,FALSE)</f>
        <v>0</v>
      </c>
      <c r="AE33" s="44"/>
      <c r="AF33" s="44">
        <f t="shared" si="2"/>
        <v>0</v>
      </c>
      <c r="AG33" s="44">
        <f>+VLOOKUP($A33,'1g -izabrana lica u pravosuđu'!$A$15:$V$42,AG$3,FALSE)</f>
        <v>0</v>
      </c>
      <c r="AH33" s="44">
        <f>+VLOOKUP($A33,'1g -izabrana lica u pravosuđu'!$A$15:$V$42,AH$3,FALSE)</f>
        <v>0</v>
      </c>
      <c r="AI33" s="44">
        <f t="shared" si="3"/>
        <v>0</v>
      </c>
      <c r="AJ33" s="44">
        <f t="shared" si="4"/>
        <v>0</v>
      </c>
      <c r="AK33" s="44">
        <f>+IFERROR(AI33*(100+'1g -izabrana lica u pravosuđu'!$D$6)/100,"")</f>
        <v>0</v>
      </c>
      <c r="AL33" s="44">
        <f>+IFERROR(AJ33*(100+'1g -izabrana lica u pravosuđu'!$D$6)/100,"")</f>
        <v>0</v>
      </c>
    </row>
    <row r="34" spans="1:38">
      <c r="A34">
        <f>+IF(MAX(A$5:A33)+1&lt;=A$1,A33+1,0)</f>
        <v>0</v>
      </c>
      <c r="B34" s="249">
        <f t="shared" si="5"/>
        <v>0</v>
      </c>
      <c r="C34">
        <f t="shared" si="6"/>
        <v>0</v>
      </c>
      <c r="D34" s="249">
        <f t="shared" si="7"/>
        <v>0</v>
      </c>
      <c r="E34">
        <f>IF(A34=0,0,+VLOOKUP($A34,'1g -izabrana lica u pravosuđu'!$A$16:$V$43,$E$3,FALSE))</f>
        <v>0</v>
      </c>
      <c r="G34" t="e">
        <f ca="1">+_xlfn.IFNA(VLOOKUP($A34,'1g -izabrana lica u pravosuđu'!$A$15:$V$42,$G$3,FALSE),"")</f>
        <v>#NAME?</v>
      </c>
      <c r="H34">
        <f>+VLOOKUP($A34,'1g -izabrana lica u pravosuđu'!$A$15:$V$42,H$3,FALSE)</f>
        <v>0</v>
      </c>
      <c r="I34">
        <f>+VLOOKUP($A34,'1g -izabrana lica u pravosuđu'!$A$15:$V$42,I$3,FALSE)</f>
        <v>0</v>
      </c>
      <c r="J34">
        <f>+VLOOKUP($A34,'1g -izabrana lica u pravosuđu'!$A$15:$V$42,J$3,FALSE)</f>
        <v>0</v>
      </c>
      <c r="T34" s="44">
        <f>+VLOOKUP($A34,'1g -izabrana lica u pravosuđu'!$A$15:$V$42,T$3,FALSE)</f>
        <v>0</v>
      </c>
      <c r="U34" s="44"/>
      <c r="V34" s="44">
        <f t="shared" si="0"/>
        <v>0</v>
      </c>
      <c r="W34" s="44">
        <f>+VLOOKUP($A34,'1g -izabrana lica u pravosuđu'!$A$15:$V$42,W$3,FALSE)</f>
        <v>0</v>
      </c>
      <c r="X34" s="44">
        <f>+VLOOKUP($A34,'1g -izabrana lica u pravosuđu'!$A$15:$V$42,X$3,FALSE)</f>
        <v>0</v>
      </c>
      <c r="Y34" s="44">
        <f>+VLOOKUP($A34,'1g -izabrana lica u pravosuđu'!$A$15:$V$42,Y$3,FALSE)</f>
        <v>0</v>
      </c>
      <c r="Z34" s="44"/>
      <c r="AA34" s="44">
        <f t="shared" si="1"/>
        <v>0</v>
      </c>
      <c r="AB34" s="44">
        <f>+VLOOKUP($A34,'1g -izabrana lica u pravosuđu'!$A$15:$V$42,AB$3,FALSE)</f>
        <v>0</v>
      </c>
      <c r="AC34" s="44">
        <f>+VLOOKUP($A34,'1g -izabrana lica u pravosuđu'!$A$15:$V$42,AC$3,FALSE)</f>
        <v>0</v>
      </c>
      <c r="AD34" s="44">
        <f>+VLOOKUP($A34,'1g -izabrana lica u pravosuđu'!$A$15:$V$42,AD$3,FALSE)</f>
        <v>0</v>
      </c>
      <c r="AE34" s="44"/>
      <c r="AF34" s="44">
        <f t="shared" si="2"/>
        <v>0</v>
      </c>
      <c r="AG34" s="44">
        <f>+VLOOKUP($A34,'1g -izabrana lica u pravosuđu'!$A$15:$V$42,AG$3,FALSE)</f>
        <v>0</v>
      </c>
      <c r="AH34" s="44">
        <f>+VLOOKUP($A34,'1g -izabrana lica u pravosuđu'!$A$15:$V$42,AH$3,FALSE)</f>
        <v>0</v>
      </c>
      <c r="AI34" s="44">
        <f t="shared" si="3"/>
        <v>0</v>
      </c>
      <c r="AJ34" s="44">
        <f t="shared" si="4"/>
        <v>0</v>
      </c>
      <c r="AK34" s="44">
        <f>+IFERROR(AI34*(100+'1g -izabrana lica u pravosuđu'!$D$6)/100,"")</f>
        <v>0</v>
      </c>
      <c r="AL34" s="44">
        <f>+IFERROR(AJ34*(100+'1g -izabrana lica u pravosuđu'!$D$6)/100,"")</f>
        <v>0</v>
      </c>
    </row>
    <row r="35" spans="1:38">
      <c r="A35">
        <f>+IF(MAX(A$5:A34)+1&lt;=A$1,A34+1,0)</f>
        <v>0</v>
      </c>
      <c r="B35" s="249">
        <f t="shared" si="5"/>
        <v>0</v>
      </c>
      <c r="C35">
        <f t="shared" si="6"/>
        <v>0</v>
      </c>
      <c r="D35" s="249">
        <f t="shared" si="7"/>
        <v>0</v>
      </c>
      <c r="E35">
        <f>IF(A35=0,0,+VLOOKUP($A35,'1g -izabrana lica u pravosuđu'!$A$16:$V$43,$E$3,FALSE))</f>
        <v>0</v>
      </c>
      <c r="G35" t="e">
        <f ca="1">+_xlfn.IFNA(VLOOKUP($A35,'1g -izabrana lica u pravosuđu'!$A$15:$V$42,$G$3,FALSE),"")</f>
        <v>#NAME?</v>
      </c>
      <c r="H35">
        <f>+VLOOKUP($A35,'1g -izabrana lica u pravosuđu'!$A$15:$V$42,H$3,FALSE)</f>
        <v>0</v>
      </c>
      <c r="I35">
        <f>+VLOOKUP($A35,'1g -izabrana lica u pravosuđu'!$A$15:$V$42,I$3,FALSE)</f>
        <v>0</v>
      </c>
      <c r="J35">
        <f>+VLOOKUP($A35,'1g -izabrana lica u pravosuđu'!$A$15:$V$42,J$3,FALSE)</f>
        <v>0</v>
      </c>
      <c r="T35" s="44">
        <f>+VLOOKUP($A35,'1g -izabrana lica u pravosuđu'!$A$15:$V$42,T$3,FALSE)</f>
        <v>0</v>
      </c>
      <c r="U35" s="44"/>
      <c r="V35" s="44">
        <f t="shared" si="0"/>
        <v>0</v>
      </c>
      <c r="W35" s="44">
        <f>+VLOOKUP($A35,'1g -izabrana lica u pravosuđu'!$A$15:$V$42,W$3,FALSE)</f>
        <v>0</v>
      </c>
      <c r="X35" s="44">
        <f>+VLOOKUP($A35,'1g -izabrana lica u pravosuđu'!$A$15:$V$42,X$3,FALSE)</f>
        <v>0</v>
      </c>
      <c r="Y35" s="44">
        <f>+VLOOKUP($A35,'1g -izabrana lica u pravosuđu'!$A$15:$V$42,Y$3,FALSE)</f>
        <v>0</v>
      </c>
      <c r="Z35" s="44"/>
      <c r="AA35" s="44">
        <f t="shared" si="1"/>
        <v>0</v>
      </c>
      <c r="AB35" s="44">
        <f>+VLOOKUP($A35,'1g -izabrana lica u pravosuđu'!$A$15:$V$42,AB$3,FALSE)</f>
        <v>0</v>
      </c>
      <c r="AC35" s="44">
        <f>+VLOOKUP($A35,'1g -izabrana lica u pravosuđu'!$A$15:$V$42,AC$3,FALSE)</f>
        <v>0</v>
      </c>
      <c r="AD35" s="44">
        <f>+VLOOKUP($A35,'1g -izabrana lica u pravosuđu'!$A$15:$V$42,AD$3,FALSE)</f>
        <v>0</v>
      </c>
      <c r="AE35" s="44"/>
      <c r="AF35" s="44">
        <f t="shared" si="2"/>
        <v>0</v>
      </c>
      <c r="AG35" s="44">
        <f>+VLOOKUP($A35,'1g -izabrana lica u pravosuđu'!$A$15:$V$42,AG$3,FALSE)</f>
        <v>0</v>
      </c>
      <c r="AH35" s="44">
        <f>+VLOOKUP($A35,'1g -izabrana lica u pravosuđu'!$A$15:$V$42,AH$3,FALSE)</f>
        <v>0</v>
      </c>
      <c r="AI35" s="44">
        <f t="shared" si="3"/>
        <v>0</v>
      </c>
      <c r="AJ35" s="44">
        <f t="shared" si="4"/>
        <v>0</v>
      </c>
      <c r="AK35" s="44">
        <f>+IFERROR(AI35*(100+'1g -izabrana lica u pravosuđu'!$D$6)/100,"")</f>
        <v>0</v>
      </c>
      <c r="AL35" s="44">
        <f>+IFERROR(AJ35*(100+'1g -izabrana lica u pravosuđu'!$D$6)/100,"")</f>
        <v>0</v>
      </c>
    </row>
    <row r="36" spans="1:38">
      <c r="A36">
        <f>+IF(MAX(A$5:A35)+1&lt;=A$1,A35+1,0)</f>
        <v>0</v>
      </c>
      <c r="B36" s="249">
        <f t="shared" si="5"/>
        <v>0</v>
      </c>
      <c r="C36">
        <f t="shared" si="6"/>
        <v>0</v>
      </c>
      <c r="D36" s="249">
        <f t="shared" si="7"/>
        <v>0</v>
      </c>
      <c r="E36">
        <f>IF(A36=0,0,+VLOOKUP($A36,'1g -izabrana lica u pravosuđu'!$A$16:$V$43,$E$3,FALSE))</f>
        <v>0</v>
      </c>
      <c r="G36" t="e">
        <f ca="1">+_xlfn.IFNA(VLOOKUP($A36,'1g -izabrana lica u pravosuđu'!$A$15:$V$42,$G$3,FALSE),"")</f>
        <v>#NAME?</v>
      </c>
      <c r="H36">
        <f>+VLOOKUP($A36,'1g -izabrana lica u pravosuđu'!$A$15:$V$42,H$3,FALSE)</f>
        <v>0</v>
      </c>
      <c r="I36">
        <f>+VLOOKUP($A36,'1g -izabrana lica u pravosuđu'!$A$15:$V$42,I$3,FALSE)</f>
        <v>0</v>
      </c>
      <c r="J36">
        <f>+VLOOKUP($A36,'1g -izabrana lica u pravosuđu'!$A$15:$V$42,J$3,FALSE)</f>
        <v>0</v>
      </c>
      <c r="T36" s="44">
        <f>+VLOOKUP($A36,'1g -izabrana lica u pravosuđu'!$A$15:$V$42,T$3,FALSE)</f>
        <v>0</v>
      </c>
      <c r="U36" s="44"/>
      <c r="V36" s="44">
        <f t="shared" si="0"/>
        <v>0</v>
      </c>
      <c r="W36" s="44">
        <f>+VLOOKUP($A36,'1g -izabrana lica u pravosuđu'!$A$15:$V$42,W$3,FALSE)</f>
        <v>0</v>
      </c>
      <c r="X36" s="44">
        <f>+VLOOKUP($A36,'1g -izabrana lica u pravosuđu'!$A$15:$V$42,X$3,FALSE)</f>
        <v>0</v>
      </c>
      <c r="Y36" s="44">
        <f>+VLOOKUP($A36,'1g -izabrana lica u pravosuđu'!$A$15:$V$42,Y$3,FALSE)</f>
        <v>0</v>
      </c>
      <c r="Z36" s="44"/>
      <c r="AA36" s="44">
        <f t="shared" si="1"/>
        <v>0</v>
      </c>
      <c r="AB36" s="44">
        <f>+VLOOKUP($A36,'1g -izabrana lica u pravosuđu'!$A$15:$V$42,AB$3,FALSE)</f>
        <v>0</v>
      </c>
      <c r="AC36" s="44">
        <f>+VLOOKUP($A36,'1g -izabrana lica u pravosuđu'!$A$15:$V$42,AC$3,FALSE)</f>
        <v>0</v>
      </c>
      <c r="AD36" s="44">
        <f>+VLOOKUP($A36,'1g -izabrana lica u pravosuđu'!$A$15:$V$42,AD$3,FALSE)</f>
        <v>0</v>
      </c>
      <c r="AE36" s="44"/>
      <c r="AF36" s="44">
        <f t="shared" si="2"/>
        <v>0</v>
      </c>
      <c r="AG36" s="44">
        <f>+VLOOKUP($A36,'1g -izabrana lica u pravosuđu'!$A$15:$V$42,AG$3,FALSE)</f>
        <v>0</v>
      </c>
      <c r="AH36" s="44">
        <f>+VLOOKUP($A36,'1g -izabrana lica u pravosuđu'!$A$15:$V$42,AH$3,FALSE)</f>
        <v>0</v>
      </c>
      <c r="AI36" s="44">
        <f t="shared" si="3"/>
        <v>0</v>
      </c>
      <c r="AJ36" s="44">
        <f t="shared" si="4"/>
        <v>0</v>
      </c>
      <c r="AK36" s="44">
        <f>+IFERROR(AI36*(100+'1g -izabrana lica u pravosuđu'!$D$6)/100,"")</f>
        <v>0</v>
      </c>
      <c r="AL36" s="44">
        <f>+IFERROR(AJ36*(100+'1g -izabrana lica u pravosuđu'!$D$6)/100,"")</f>
        <v>0</v>
      </c>
    </row>
    <row r="37" spans="1:38">
      <c r="A37">
        <f>+IF(MAX(A$5:A36)+1&lt;=A$1,A36+1,0)</f>
        <v>0</v>
      </c>
      <c r="B37" s="249">
        <f t="shared" si="5"/>
        <v>0</v>
      </c>
      <c r="C37">
        <f t="shared" si="6"/>
        <v>0</v>
      </c>
      <c r="D37" s="249">
        <f t="shared" si="7"/>
        <v>0</v>
      </c>
      <c r="E37">
        <f>IF(A37=0,0,+VLOOKUP($A37,'1g -izabrana lica u pravosuđu'!$A$16:$V$43,$E$3,FALSE))</f>
        <v>0</v>
      </c>
      <c r="G37" t="e">
        <f ca="1">+_xlfn.IFNA(VLOOKUP($A37,'1g -izabrana lica u pravosuđu'!$A$15:$V$42,$G$3,FALSE),"")</f>
        <v>#NAME?</v>
      </c>
      <c r="H37">
        <f>+VLOOKUP($A37,'1g -izabrana lica u pravosuđu'!$A$15:$V$42,H$3,FALSE)</f>
        <v>0</v>
      </c>
      <c r="I37">
        <f>+VLOOKUP($A37,'1g -izabrana lica u pravosuđu'!$A$15:$V$42,I$3,FALSE)</f>
        <v>0</v>
      </c>
      <c r="J37">
        <f>+VLOOKUP($A37,'1g -izabrana lica u pravosuđu'!$A$15:$V$42,J$3,FALSE)</f>
        <v>0</v>
      </c>
      <c r="T37" s="44">
        <f>+VLOOKUP($A37,'1g -izabrana lica u pravosuđu'!$A$15:$V$42,T$3,FALSE)</f>
        <v>0</v>
      </c>
      <c r="U37" s="44"/>
      <c r="V37" s="44">
        <f t="shared" si="0"/>
        <v>0</v>
      </c>
      <c r="W37" s="44">
        <f>+VLOOKUP($A37,'1g -izabrana lica u pravosuđu'!$A$15:$V$42,W$3,FALSE)</f>
        <v>0</v>
      </c>
      <c r="X37" s="44">
        <f>+VLOOKUP($A37,'1g -izabrana lica u pravosuđu'!$A$15:$V$42,X$3,FALSE)</f>
        <v>0</v>
      </c>
      <c r="Y37" s="44">
        <f>+VLOOKUP($A37,'1g -izabrana lica u pravosuđu'!$A$15:$V$42,Y$3,FALSE)</f>
        <v>0</v>
      </c>
      <c r="Z37" s="44"/>
      <c r="AA37" s="44">
        <f t="shared" si="1"/>
        <v>0</v>
      </c>
      <c r="AB37" s="44">
        <f>+VLOOKUP($A37,'1g -izabrana lica u pravosuđu'!$A$15:$V$42,AB$3,FALSE)</f>
        <v>0</v>
      </c>
      <c r="AC37" s="44">
        <f>+VLOOKUP($A37,'1g -izabrana lica u pravosuđu'!$A$15:$V$42,AC$3,FALSE)</f>
        <v>0</v>
      </c>
      <c r="AD37" s="44">
        <f>+VLOOKUP($A37,'1g -izabrana lica u pravosuđu'!$A$15:$V$42,AD$3,FALSE)</f>
        <v>0</v>
      </c>
      <c r="AE37" s="44"/>
      <c r="AF37" s="44">
        <f t="shared" si="2"/>
        <v>0</v>
      </c>
      <c r="AG37" s="44">
        <f>+VLOOKUP($A37,'1g -izabrana lica u pravosuđu'!$A$15:$V$42,AG$3,FALSE)</f>
        <v>0</v>
      </c>
      <c r="AH37" s="44">
        <f>+VLOOKUP($A37,'1g -izabrana lica u pravosuđu'!$A$15:$V$42,AH$3,FALSE)</f>
        <v>0</v>
      </c>
      <c r="AI37" s="44">
        <f t="shared" si="3"/>
        <v>0</v>
      </c>
      <c r="AJ37" s="44">
        <f t="shared" si="4"/>
        <v>0</v>
      </c>
      <c r="AK37" s="44">
        <f>+IFERROR(AI37*(100+'1g -izabrana lica u pravosuđu'!$D$6)/100,"")</f>
        <v>0</v>
      </c>
      <c r="AL37" s="44">
        <f>+IFERROR(AJ37*(100+'1g -izabrana lica u pravosuđu'!$D$6)/100,"")</f>
        <v>0</v>
      </c>
    </row>
    <row r="38" spans="1:38">
      <c r="A38">
        <f>+IF(MAX(A$5:A37)+1&lt;=A$1,A37+1,0)</f>
        <v>0</v>
      </c>
      <c r="B38" s="249">
        <f t="shared" si="5"/>
        <v>0</v>
      </c>
      <c r="C38">
        <f t="shared" si="6"/>
        <v>0</v>
      </c>
      <c r="D38" s="249">
        <f t="shared" si="7"/>
        <v>0</v>
      </c>
      <c r="E38">
        <f>IF(A38=0,0,+VLOOKUP($A38,'1g -izabrana lica u pravosuđu'!$A$16:$V$43,$E$3,FALSE))</f>
        <v>0</v>
      </c>
      <c r="G38" t="e">
        <f ca="1">+_xlfn.IFNA(VLOOKUP($A38,'1g -izabrana lica u pravosuđu'!$A$15:$V$42,$G$3,FALSE),"")</f>
        <v>#NAME?</v>
      </c>
      <c r="H38">
        <f>+VLOOKUP($A38,'1g -izabrana lica u pravosuđu'!$A$15:$V$42,H$3,FALSE)</f>
        <v>0</v>
      </c>
      <c r="I38">
        <f>+VLOOKUP($A38,'1g -izabrana lica u pravosuđu'!$A$15:$V$42,I$3,FALSE)</f>
        <v>0</v>
      </c>
      <c r="J38">
        <f>+VLOOKUP($A38,'1g -izabrana lica u pravosuđu'!$A$15:$V$42,J$3,FALSE)</f>
        <v>0</v>
      </c>
      <c r="T38" s="44">
        <f>+VLOOKUP($A38,'1g -izabrana lica u pravosuđu'!$A$15:$V$42,T$3,FALSE)</f>
        <v>0</v>
      </c>
      <c r="U38" s="44"/>
      <c r="V38" s="44">
        <f t="shared" si="0"/>
        <v>0</v>
      </c>
      <c r="W38" s="44">
        <f>+VLOOKUP($A38,'1g -izabrana lica u pravosuđu'!$A$15:$V$42,W$3,FALSE)</f>
        <v>0</v>
      </c>
      <c r="X38" s="44">
        <f>+VLOOKUP($A38,'1g -izabrana lica u pravosuđu'!$A$15:$V$42,X$3,FALSE)</f>
        <v>0</v>
      </c>
      <c r="Y38" s="44">
        <f>+VLOOKUP($A38,'1g -izabrana lica u pravosuđu'!$A$15:$V$42,Y$3,FALSE)</f>
        <v>0</v>
      </c>
      <c r="Z38" s="44"/>
      <c r="AA38" s="44">
        <f t="shared" si="1"/>
        <v>0</v>
      </c>
      <c r="AB38" s="44">
        <f>+VLOOKUP($A38,'1g -izabrana lica u pravosuđu'!$A$15:$V$42,AB$3,FALSE)</f>
        <v>0</v>
      </c>
      <c r="AC38" s="44">
        <f>+VLOOKUP($A38,'1g -izabrana lica u pravosuđu'!$A$15:$V$42,AC$3,FALSE)</f>
        <v>0</v>
      </c>
      <c r="AD38" s="44">
        <f>+VLOOKUP($A38,'1g -izabrana lica u pravosuđu'!$A$15:$V$42,AD$3,FALSE)</f>
        <v>0</v>
      </c>
      <c r="AE38" s="44"/>
      <c r="AF38" s="44">
        <f t="shared" si="2"/>
        <v>0</v>
      </c>
      <c r="AG38" s="44">
        <f>+VLOOKUP($A38,'1g -izabrana lica u pravosuđu'!$A$15:$V$42,AG$3,FALSE)</f>
        <v>0</v>
      </c>
      <c r="AH38" s="44">
        <f>+VLOOKUP($A38,'1g -izabrana lica u pravosuđu'!$A$15:$V$42,AH$3,FALSE)</f>
        <v>0</v>
      </c>
      <c r="AI38" s="44">
        <f t="shared" si="3"/>
        <v>0</v>
      </c>
      <c r="AJ38" s="44">
        <f t="shared" si="4"/>
        <v>0</v>
      </c>
      <c r="AK38" s="44">
        <f>+IFERROR(AI38*(100+'1g -izabrana lica u pravosuđu'!$D$6)/100,"")</f>
        <v>0</v>
      </c>
      <c r="AL38" s="44">
        <f>+IFERROR(AJ38*(100+'1g -izabrana lica u pravosuđu'!$D$6)/100,"")</f>
        <v>0</v>
      </c>
    </row>
    <row r="39" spans="1:38">
      <c r="A39">
        <f>+IF(MAX(A$5:A38)+1&lt;=A$1,A38+1,0)</f>
        <v>0</v>
      </c>
      <c r="B39" s="249">
        <f t="shared" si="5"/>
        <v>0</v>
      </c>
      <c r="C39">
        <f t="shared" si="6"/>
        <v>0</v>
      </c>
      <c r="D39" s="249">
        <f t="shared" si="7"/>
        <v>0</v>
      </c>
      <c r="E39">
        <f>IF(A39=0,0,+VLOOKUP($A39,'1g -izabrana lica u pravosuđu'!$A$16:$V$43,$E$3,FALSE))</f>
        <v>0</v>
      </c>
      <c r="G39" t="e">
        <f ca="1">+_xlfn.IFNA(VLOOKUP($A39,'1g -izabrana lica u pravosuđu'!$A$15:$V$42,$G$3,FALSE),"")</f>
        <v>#NAME?</v>
      </c>
      <c r="H39">
        <f>+VLOOKUP($A39,'1g -izabrana lica u pravosuđu'!$A$15:$V$42,H$3,FALSE)</f>
        <v>0</v>
      </c>
      <c r="I39">
        <f>+VLOOKUP($A39,'1g -izabrana lica u pravosuđu'!$A$15:$V$42,I$3,FALSE)</f>
        <v>0</v>
      </c>
      <c r="J39">
        <f>+VLOOKUP($A39,'1g -izabrana lica u pravosuđu'!$A$15:$V$42,J$3,FALSE)</f>
        <v>0</v>
      </c>
      <c r="T39" s="44">
        <f>+VLOOKUP($A39,'1g -izabrana lica u pravosuđu'!$A$15:$V$42,T$3,FALSE)</f>
        <v>0</v>
      </c>
      <c r="U39" s="44"/>
      <c r="V39" s="44">
        <f t="shared" si="0"/>
        <v>0</v>
      </c>
      <c r="W39" s="44">
        <f>+VLOOKUP($A39,'1g -izabrana lica u pravosuđu'!$A$15:$V$42,W$3,FALSE)</f>
        <v>0</v>
      </c>
      <c r="X39" s="44">
        <f>+VLOOKUP($A39,'1g -izabrana lica u pravosuđu'!$A$15:$V$42,X$3,FALSE)</f>
        <v>0</v>
      </c>
      <c r="Y39" s="44">
        <f>+VLOOKUP($A39,'1g -izabrana lica u pravosuđu'!$A$15:$V$42,Y$3,FALSE)</f>
        <v>0</v>
      </c>
      <c r="Z39" s="44"/>
      <c r="AA39" s="44">
        <f t="shared" si="1"/>
        <v>0</v>
      </c>
      <c r="AB39" s="44">
        <f>+VLOOKUP($A39,'1g -izabrana lica u pravosuđu'!$A$15:$V$42,AB$3,FALSE)</f>
        <v>0</v>
      </c>
      <c r="AC39" s="44">
        <f>+VLOOKUP($A39,'1g -izabrana lica u pravosuđu'!$A$15:$V$42,AC$3,FALSE)</f>
        <v>0</v>
      </c>
      <c r="AD39" s="44">
        <f>+VLOOKUP($A39,'1g -izabrana lica u pravosuđu'!$A$15:$V$42,AD$3,FALSE)</f>
        <v>0</v>
      </c>
      <c r="AE39" s="44"/>
      <c r="AF39" s="44">
        <f t="shared" si="2"/>
        <v>0</v>
      </c>
      <c r="AG39" s="44">
        <f>+VLOOKUP($A39,'1g -izabrana lica u pravosuđu'!$A$15:$V$42,AG$3,FALSE)</f>
        <v>0</v>
      </c>
      <c r="AH39" s="44">
        <f>+VLOOKUP($A39,'1g -izabrana lica u pravosuđu'!$A$15:$V$42,AH$3,FALSE)</f>
        <v>0</v>
      </c>
      <c r="AI39" s="44">
        <f t="shared" si="3"/>
        <v>0</v>
      </c>
      <c r="AJ39" s="44">
        <f t="shared" si="4"/>
        <v>0</v>
      </c>
      <c r="AK39" s="44">
        <f>+IFERROR(AI39*(100+'1g -izabrana lica u pravosuđu'!$D$6)/100,"")</f>
        <v>0</v>
      </c>
      <c r="AL39" s="44">
        <f>+IFERROR(AJ39*(100+'1g -izabrana lica u pravosuđu'!$D$6)/100,"")</f>
        <v>0</v>
      </c>
    </row>
    <row r="40" spans="1:38">
      <c r="A40">
        <f>+IF(MAX(A$5:A39)+1&lt;=A$1,A39+1,0)</f>
        <v>0</v>
      </c>
      <c r="B40" s="249">
        <f t="shared" si="5"/>
        <v>0</v>
      </c>
      <c r="C40">
        <f t="shared" si="6"/>
        <v>0</v>
      </c>
      <c r="D40" s="249">
        <f t="shared" si="7"/>
        <v>0</v>
      </c>
      <c r="E40">
        <f>IF(A40=0,0,+VLOOKUP($A40,'1g -izabrana lica u pravosuđu'!$A$16:$V$43,$E$3,FALSE))</f>
        <v>0</v>
      </c>
      <c r="G40" t="e">
        <f ca="1">+_xlfn.IFNA(VLOOKUP($A40,'1g -izabrana lica u pravosuđu'!$A$15:$V$42,$G$3,FALSE),"")</f>
        <v>#NAME?</v>
      </c>
      <c r="H40">
        <f>+VLOOKUP($A40,'1g -izabrana lica u pravosuđu'!$A$15:$V$42,H$3,FALSE)</f>
        <v>0</v>
      </c>
      <c r="I40">
        <f>+VLOOKUP($A40,'1g -izabrana lica u pravosuđu'!$A$15:$V$42,I$3,FALSE)</f>
        <v>0</v>
      </c>
      <c r="J40">
        <f>+VLOOKUP($A40,'1g -izabrana lica u pravosuđu'!$A$15:$V$42,J$3,FALSE)</f>
        <v>0</v>
      </c>
      <c r="T40" s="44">
        <f>+VLOOKUP($A40,'1g -izabrana lica u pravosuđu'!$A$15:$V$42,T$3,FALSE)</f>
        <v>0</v>
      </c>
      <c r="U40" s="44"/>
      <c r="V40" s="44">
        <f t="shared" si="0"/>
        <v>0</v>
      </c>
      <c r="W40" s="44">
        <f>+VLOOKUP($A40,'1g -izabrana lica u pravosuđu'!$A$15:$V$42,W$3,FALSE)</f>
        <v>0</v>
      </c>
      <c r="X40" s="44">
        <f>+VLOOKUP($A40,'1g -izabrana lica u pravosuđu'!$A$15:$V$42,X$3,FALSE)</f>
        <v>0</v>
      </c>
      <c r="Y40" s="44">
        <f>+VLOOKUP($A40,'1g -izabrana lica u pravosuđu'!$A$15:$V$42,Y$3,FALSE)</f>
        <v>0</v>
      </c>
      <c r="Z40" s="44"/>
      <c r="AA40" s="44">
        <f t="shared" si="1"/>
        <v>0</v>
      </c>
      <c r="AB40" s="44">
        <f>+VLOOKUP($A40,'1g -izabrana lica u pravosuđu'!$A$15:$V$42,AB$3,FALSE)</f>
        <v>0</v>
      </c>
      <c r="AC40" s="44">
        <f>+VLOOKUP($A40,'1g -izabrana lica u pravosuđu'!$A$15:$V$42,AC$3,FALSE)</f>
        <v>0</v>
      </c>
      <c r="AD40" s="44">
        <f>+VLOOKUP($A40,'1g -izabrana lica u pravosuđu'!$A$15:$V$42,AD$3,FALSE)</f>
        <v>0</v>
      </c>
      <c r="AE40" s="44"/>
      <c r="AF40" s="44">
        <f t="shared" si="2"/>
        <v>0</v>
      </c>
      <c r="AG40" s="44">
        <f>+VLOOKUP($A40,'1g -izabrana lica u pravosuđu'!$A$15:$V$42,AG$3,FALSE)</f>
        <v>0</v>
      </c>
      <c r="AH40" s="44">
        <f>+VLOOKUP($A40,'1g -izabrana lica u pravosuđu'!$A$15:$V$42,AH$3,FALSE)</f>
        <v>0</v>
      </c>
      <c r="AI40" s="44">
        <f t="shared" si="3"/>
        <v>0</v>
      </c>
      <c r="AJ40" s="44">
        <f t="shared" si="4"/>
        <v>0</v>
      </c>
      <c r="AK40" s="44">
        <f>+IFERROR(AI40*(100+'1g -izabrana lica u pravosuđu'!$D$6)/100,"")</f>
        <v>0</v>
      </c>
      <c r="AL40" s="44">
        <f>+IFERROR(AJ40*(100+'1g -izabrana lica u pravosuđu'!$D$6)/100,"")</f>
        <v>0</v>
      </c>
    </row>
    <row r="41" spans="1:38">
      <c r="A41">
        <f>+IF(MAX(A$5:A40)+1&lt;=A$1,A40+1,0)</f>
        <v>0</v>
      </c>
      <c r="B41" s="249">
        <f t="shared" si="5"/>
        <v>0</v>
      </c>
      <c r="C41">
        <f t="shared" si="6"/>
        <v>0</v>
      </c>
      <c r="D41" s="249">
        <f t="shared" si="7"/>
        <v>0</v>
      </c>
      <c r="E41">
        <f>IF(A41=0,0,+VLOOKUP($A41,'1g -izabrana lica u pravosuđu'!$A$16:$V$43,$E$3,FALSE))</f>
        <v>0</v>
      </c>
      <c r="G41" t="e">
        <f ca="1">+_xlfn.IFNA(VLOOKUP($A41,'1g -izabrana lica u pravosuđu'!$A$15:$V$42,$G$3,FALSE),"")</f>
        <v>#NAME?</v>
      </c>
      <c r="H41">
        <f>+VLOOKUP($A41,'1g -izabrana lica u pravosuđu'!$A$15:$V$42,H$3,FALSE)</f>
        <v>0</v>
      </c>
      <c r="I41">
        <f>+VLOOKUP($A41,'1g -izabrana lica u pravosuđu'!$A$15:$V$42,I$3,FALSE)</f>
        <v>0</v>
      </c>
      <c r="J41">
        <f>+VLOOKUP($A41,'1g -izabrana lica u pravosuđu'!$A$15:$V$42,J$3,FALSE)</f>
        <v>0</v>
      </c>
      <c r="T41" s="44">
        <f>+VLOOKUP($A41,'1g -izabrana lica u pravosuđu'!$A$15:$V$42,T$3,FALSE)</f>
        <v>0</v>
      </c>
      <c r="U41" s="44"/>
      <c r="V41" s="44">
        <f t="shared" si="0"/>
        <v>0</v>
      </c>
      <c r="W41" s="44">
        <f>+VLOOKUP($A41,'1g -izabrana lica u pravosuđu'!$A$15:$V$42,W$3,FALSE)</f>
        <v>0</v>
      </c>
      <c r="X41" s="44">
        <f>+VLOOKUP($A41,'1g -izabrana lica u pravosuđu'!$A$15:$V$42,X$3,FALSE)</f>
        <v>0</v>
      </c>
      <c r="Y41" s="44">
        <f>+VLOOKUP($A41,'1g -izabrana lica u pravosuđu'!$A$15:$V$42,Y$3,FALSE)</f>
        <v>0</v>
      </c>
      <c r="Z41" s="44"/>
      <c r="AA41" s="44">
        <f t="shared" si="1"/>
        <v>0</v>
      </c>
      <c r="AB41" s="44">
        <f>+VLOOKUP($A41,'1g -izabrana lica u pravosuđu'!$A$15:$V$42,AB$3,FALSE)</f>
        <v>0</v>
      </c>
      <c r="AC41" s="44">
        <f>+VLOOKUP($A41,'1g -izabrana lica u pravosuđu'!$A$15:$V$42,AC$3,FALSE)</f>
        <v>0</v>
      </c>
      <c r="AD41" s="44">
        <f>+VLOOKUP($A41,'1g -izabrana lica u pravosuđu'!$A$15:$V$42,AD$3,FALSE)</f>
        <v>0</v>
      </c>
      <c r="AE41" s="44"/>
      <c r="AF41" s="44">
        <f t="shared" si="2"/>
        <v>0</v>
      </c>
      <c r="AG41" s="44">
        <f>+VLOOKUP($A41,'1g -izabrana lica u pravosuđu'!$A$15:$V$42,AG$3,FALSE)</f>
        <v>0</v>
      </c>
      <c r="AH41" s="44">
        <f>+VLOOKUP($A41,'1g -izabrana lica u pravosuđu'!$A$15:$V$42,AH$3,FALSE)</f>
        <v>0</v>
      </c>
      <c r="AI41" s="44">
        <f t="shared" si="3"/>
        <v>0</v>
      </c>
      <c r="AJ41" s="44">
        <f t="shared" si="4"/>
        <v>0</v>
      </c>
      <c r="AK41" s="44">
        <f>+IFERROR(AI41*(100+'1g -izabrana lica u pravosuđu'!$D$6)/100,"")</f>
        <v>0</v>
      </c>
      <c r="AL41" s="44">
        <f>+IFERROR(AJ41*(100+'1g -izabrana lica u pravosuđu'!$D$6)/100,"")</f>
        <v>0</v>
      </c>
    </row>
    <row r="42" spans="1:38">
      <c r="A42">
        <f>+IF(MAX(A$5:A41)+1&lt;=A$1,A41+1,0)</f>
        <v>0</v>
      </c>
      <c r="B42" s="249">
        <f t="shared" si="5"/>
        <v>0</v>
      </c>
      <c r="C42">
        <f t="shared" si="6"/>
        <v>0</v>
      </c>
      <c r="D42" s="249">
        <f t="shared" si="7"/>
        <v>0</v>
      </c>
      <c r="E42">
        <f>IF(A42=0,0,+VLOOKUP($A42,'1g -izabrana lica u pravosuđu'!$A$16:$V$43,$E$3,FALSE))</f>
        <v>0</v>
      </c>
      <c r="G42" t="e">
        <f ca="1">+_xlfn.IFNA(VLOOKUP($A42,'1g -izabrana lica u pravosuđu'!$A$15:$V$42,$G$3,FALSE),"")</f>
        <v>#NAME?</v>
      </c>
      <c r="H42">
        <f>+VLOOKUP($A42,'1g -izabrana lica u pravosuđu'!$A$15:$V$42,H$3,FALSE)</f>
        <v>0</v>
      </c>
      <c r="I42">
        <f>+VLOOKUP($A42,'1g -izabrana lica u pravosuđu'!$A$15:$V$42,I$3,FALSE)</f>
        <v>0</v>
      </c>
      <c r="J42">
        <f>+VLOOKUP($A42,'1g -izabrana lica u pravosuđu'!$A$15:$V$42,J$3,FALSE)</f>
        <v>0</v>
      </c>
      <c r="T42" s="44">
        <f>+VLOOKUP($A42,'1g -izabrana lica u pravosuđu'!$A$15:$V$42,T$3,FALSE)</f>
        <v>0</v>
      </c>
      <c r="U42" s="44"/>
      <c r="V42" s="44">
        <f t="shared" si="0"/>
        <v>0</v>
      </c>
      <c r="W42" s="44">
        <f>+VLOOKUP($A42,'1g -izabrana lica u pravosuđu'!$A$15:$V$42,W$3,FALSE)</f>
        <v>0</v>
      </c>
      <c r="X42" s="44">
        <f>+VLOOKUP($A42,'1g -izabrana lica u pravosuđu'!$A$15:$V$42,X$3,FALSE)</f>
        <v>0</v>
      </c>
      <c r="Y42" s="44">
        <f>+VLOOKUP($A42,'1g -izabrana lica u pravosuđu'!$A$15:$V$42,Y$3,FALSE)</f>
        <v>0</v>
      </c>
      <c r="Z42" s="44"/>
      <c r="AA42" s="44">
        <f t="shared" si="1"/>
        <v>0</v>
      </c>
      <c r="AB42" s="44">
        <f>+VLOOKUP($A42,'1g -izabrana lica u pravosuđu'!$A$15:$V$42,AB$3,FALSE)</f>
        <v>0</v>
      </c>
      <c r="AC42" s="44">
        <f>+VLOOKUP($A42,'1g -izabrana lica u pravosuđu'!$A$15:$V$42,AC$3,FALSE)</f>
        <v>0</v>
      </c>
      <c r="AD42" s="44">
        <f>+VLOOKUP($A42,'1g -izabrana lica u pravosuđu'!$A$15:$V$42,AD$3,FALSE)</f>
        <v>0</v>
      </c>
      <c r="AE42" s="44"/>
      <c r="AF42" s="44">
        <f t="shared" si="2"/>
        <v>0</v>
      </c>
      <c r="AG42" s="44">
        <f>+VLOOKUP($A42,'1g -izabrana lica u pravosuđu'!$A$15:$V$42,AG$3,FALSE)</f>
        <v>0</v>
      </c>
      <c r="AH42" s="44">
        <f>+VLOOKUP($A42,'1g -izabrana lica u pravosuđu'!$A$15:$V$42,AH$3,FALSE)</f>
        <v>0</v>
      </c>
      <c r="AI42" s="44">
        <f t="shared" si="3"/>
        <v>0</v>
      </c>
      <c r="AJ42" s="44">
        <f t="shared" si="4"/>
        <v>0</v>
      </c>
      <c r="AK42" s="44">
        <f>+IFERROR(AI42*(100+'1g -izabrana lica u pravosuđu'!$D$6)/100,"")</f>
        <v>0</v>
      </c>
      <c r="AL42" s="44">
        <f>+IFERROR(AJ42*(100+'1g -izabrana lica u pravosuđu'!$D$6)/100,"")</f>
        <v>0</v>
      </c>
    </row>
    <row r="43" spans="1:38">
      <c r="A43">
        <f>+IF(MAX(A$5:A42)+1&lt;=A$1,A42+1,0)</f>
        <v>0</v>
      </c>
      <c r="B43" s="249">
        <f t="shared" si="5"/>
        <v>0</v>
      </c>
      <c r="C43">
        <f t="shared" si="6"/>
        <v>0</v>
      </c>
      <c r="D43" s="249">
        <f t="shared" si="7"/>
        <v>0</v>
      </c>
      <c r="E43">
        <f>IF(A43=0,0,+VLOOKUP($A43,'1g -izabrana lica u pravosuđu'!$A$16:$V$43,$E$3,FALSE))</f>
        <v>0</v>
      </c>
      <c r="G43" t="e">
        <f ca="1">+_xlfn.IFNA(VLOOKUP($A43,'1g -izabrana lica u pravosuđu'!$A$15:$V$42,$G$3,FALSE),"")</f>
        <v>#NAME?</v>
      </c>
      <c r="H43">
        <f>+VLOOKUP($A43,'1g -izabrana lica u pravosuđu'!$A$15:$V$42,H$3,FALSE)</f>
        <v>0</v>
      </c>
      <c r="I43">
        <f>+VLOOKUP($A43,'1g -izabrana lica u pravosuđu'!$A$15:$V$42,I$3,FALSE)</f>
        <v>0</v>
      </c>
      <c r="J43">
        <f>+VLOOKUP($A43,'1g -izabrana lica u pravosuđu'!$A$15:$V$42,J$3,FALSE)</f>
        <v>0</v>
      </c>
      <c r="T43" s="44">
        <f>+VLOOKUP($A43,'1g -izabrana lica u pravosuđu'!$A$15:$V$42,T$3,FALSE)</f>
        <v>0</v>
      </c>
      <c r="U43" s="44"/>
      <c r="V43" s="44">
        <f t="shared" si="0"/>
        <v>0</v>
      </c>
      <c r="W43" s="44">
        <f>+VLOOKUP($A43,'1g -izabrana lica u pravosuđu'!$A$15:$V$42,W$3,FALSE)</f>
        <v>0</v>
      </c>
      <c r="X43" s="44">
        <f>+VLOOKUP($A43,'1g -izabrana lica u pravosuđu'!$A$15:$V$42,X$3,FALSE)</f>
        <v>0</v>
      </c>
      <c r="Y43" s="44">
        <f>+VLOOKUP($A43,'1g -izabrana lica u pravosuđu'!$A$15:$V$42,Y$3,FALSE)</f>
        <v>0</v>
      </c>
      <c r="Z43" s="44"/>
      <c r="AA43" s="44">
        <f t="shared" si="1"/>
        <v>0</v>
      </c>
      <c r="AB43" s="44">
        <f>+VLOOKUP($A43,'1g -izabrana lica u pravosuđu'!$A$15:$V$42,AB$3,FALSE)</f>
        <v>0</v>
      </c>
      <c r="AC43" s="44">
        <f>+VLOOKUP($A43,'1g -izabrana lica u pravosuđu'!$A$15:$V$42,AC$3,FALSE)</f>
        <v>0</v>
      </c>
      <c r="AD43" s="44">
        <f>+VLOOKUP($A43,'1g -izabrana lica u pravosuđu'!$A$15:$V$42,AD$3,FALSE)</f>
        <v>0</v>
      </c>
      <c r="AE43" s="44"/>
      <c r="AF43" s="44">
        <f t="shared" si="2"/>
        <v>0</v>
      </c>
      <c r="AG43" s="44">
        <f>+VLOOKUP($A43,'1g -izabrana lica u pravosuđu'!$A$15:$V$42,AG$3,FALSE)</f>
        <v>0</v>
      </c>
      <c r="AH43" s="44">
        <f>+VLOOKUP($A43,'1g -izabrana lica u pravosuđu'!$A$15:$V$42,AH$3,FALSE)</f>
        <v>0</v>
      </c>
      <c r="AI43" s="44">
        <f t="shared" si="3"/>
        <v>0</v>
      </c>
      <c r="AJ43" s="44">
        <f t="shared" si="4"/>
        <v>0</v>
      </c>
      <c r="AK43" s="44">
        <f>+IFERROR(AI43*(100+'1g -izabrana lica u pravosuđu'!$D$6)/100,"")</f>
        <v>0</v>
      </c>
      <c r="AL43" s="44">
        <f>+IFERROR(AJ43*(100+'1g -izabrana lica u pravosuđu'!$D$6)/100,"")</f>
        <v>0</v>
      </c>
    </row>
    <row r="44" spans="1:38">
      <c r="A44">
        <f>+IF(MAX(A$5:A43)+1&lt;=A$1,A43+1,0)</f>
        <v>0</v>
      </c>
      <c r="B44" s="249">
        <f t="shared" si="5"/>
        <v>0</v>
      </c>
      <c r="C44">
        <f t="shared" si="6"/>
        <v>0</v>
      </c>
      <c r="D44" s="249">
        <f t="shared" si="7"/>
        <v>0</v>
      </c>
      <c r="E44">
        <f>IF(A44=0,0,+VLOOKUP($A44,'1g -izabrana lica u pravosuđu'!$A$16:$V$43,$E$3,FALSE))</f>
        <v>0</v>
      </c>
      <c r="G44" t="e">
        <f ca="1">+_xlfn.IFNA(VLOOKUP($A44,'1g -izabrana lica u pravosuđu'!$A$15:$V$42,$G$3,FALSE),"")</f>
        <v>#NAME?</v>
      </c>
      <c r="H44">
        <f>+VLOOKUP($A44,'1g -izabrana lica u pravosuđu'!$A$15:$V$42,H$3,FALSE)</f>
        <v>0</v>
      </c>
      <c r="I44">
        <f>+VLOOKUP($A44,'1g -izabrana lica u pravosuđu'!$A$15:$V$42,I$3,FALSE)</f>
        <v>0</v>
      </c>
      <c r="J44">
        <f>+VLOOKUP($A44,'1g -izabrana lica u pravosuđu'!$A$15:$V$42,J$3,FALSE)</f>
        <v>0</v>
      </c>
      <c r="T44" s="44">
        <f>+VLOOKUP($A44,'1g -izabrana lica u pravosuđu'!$A$15:$V$42,T$3,FALSE)</f>
        <v>0</v>
      </c>
      <c r="U44" s="44"/>
      <c r="V44" s="44">
        <f t="shared" si="0"/>
        <v>0</v>
      </c>
      <c r="W44" s="44">
        <f>+VLOOKUP($A44,'1g -izabrana lica u pravosuđu'!$A$15:$V$42,W$3,FALSE)</f>
        <v>0</v>
      </c>
      <c r="X44" s="44">
        <f>+VLOOKUP($A44,'1g -izabrana lica u pravosuđu'!$A$15:$V$42,X$3,FALSE)</f>
        <v>0</v>
      </c>
      <c r="Y44" s="44">
        <f>+VLOOKUP($A44,'1g -izabrana lica u pravosuđu'!$A$15:$V$42,Y$3,FALSE)</f>
        <v>0</v>
      </c>
      <c r="Z44" s="44"/>
      <c r="AA44" s="44">
        <f t="shared" si="1"/>
        <v>0</v>
      </c>
      <c r="AB44" s="44">
        <f>+VLOOKUP($A44,'1g -izabrana lica u pravosuđu'!$A$15:$V$42,AB$3,FALSE)</f>
        <v>0</v>
      </c>
      <c r="AC44" s="44">
        <f>+VLOOKUP($A44,'1g -izabrana lica u pravosuđu'!$A$15:$V$42,AC$3,FALSE)</f>
        <v>0</v>
      </c>
      <c r="AD44" s="44">
        <f>+VLOOKUP($A44,'1g -izabrana lica u pravosuđu'!$A$15:$V$42,AD$3,FALSE)</f>
        <v>0</v>
      </c>
      <c r="AE44" s="44"/>
      <c r="AF44" s="44">
        <f t="shared" si="2"/>
        <v>0</v>
      </c>
      <c r="AG44" s="44">
        <f>+VLOOKUP($A44,'1g -izabrana lica u pravosuđu'!$A$15:$V$42,AG$3,FALSE)</f>
        <v>0</v>
      </c>
      <c r="AH44" s="44">
        <f>+VLOOKUP($A44,'1g -izabrana lica u pravosuđu'!$A$15:$V$42,AH$3,FALSE)</f>
        <v>0</v>
      </c>
      <c r="AI44" s="44">
        <f t="shared" si="3"/>
        <v>0</v>
      </c>
      <c r="AJ44" s="44">
        <f t="shared" si="4"/>
        <v>0</v>
      </c>
      <c r="AK44" s="44">
        <f>+IFERROR(AI44*(100+'1g -izabrana lica u pravosuđu'!$D$6)/100,"")</f>
        <v>0</v>
      </c>
      <c r="AL44" s="44">
        <f>+IFERROR(AJ44*(100+'1g -izabrana lica u pravosuđu'!$D$6)/100,"")</f>
        <v>0</v>
      </c>
    </row>
    <row r="45" spans="1:38">
      <c r="A45">
        <f>+IF(MAX(A$5:A44)+1&lt;=A$1,A44+1,0)</f>
        <v>0</v>
      </c>
      <c r="B45" s="249">
        <f t="shared" si="5"/>
        <v>0</v>
      </c>
      <c r="C45">
        <f t="shared" si="6"/>
        <v>0</v>
      </c>
      <c r="D45" s="249">
        <f t="shared" si="7"/>
        <v>0</v>
      </c>
      <c r="E45">
        <f>IF(A45=0,0,+VLOOKUP($A45,'1g -izabrana lica u pravosuđu'!$A$16:$V$43,$E$3,FALSE))</f>
        <v>0</v>
      </c>
      <c r="G45" t="e">
        <f ca="1">+_xlfn.IFNA(VLOOKUP($A45,'1g -izabrana lica u pravosuđu'!$A$15:$V$42,$G$3,FALSE),"")</f>
        <v>#NAME?</v>
      </c>
      <c r="H45">
        <f>+VLOOKUP($A45,'1g -izabrana lica u pravosuđu'!$A$15:$V$42,H$3,FALSE)</f>
        <v>0</v>
      </c>
      <c r="I45">
        <f>+VLOOKUP($A45,'1g -izabrana lica u pravosuđu'!$A$15:$V$42,I$3,FALSE)</f>
        <v>0</v>
      </c>
      <c r="J45">
        <f>+VLOOKUP($A45,'1g -izabrana lica u pravosuđu'!$A$15:$V$42,J$3,FALSE)</f>
        <v>0</v>
      </c>
      <c r="T45" s="44">
        <f>+VLOOKUP($A45,'1g -izabrana lica u pravosuđu'!$A$15:$V$42,T$3,FALSE)</f>
        <v>0</v>
      </c>
      <c r="U45" s="44"/>
      <c r="V45" s="44">
        <f t="shared" si="0"/>
        <v>0</v>
      </c>
      <c r="W45" s="44">
        <f>+VLOOKUP($A45,'1g -izabrana lica u pravosuđu'!$A$15:$V$42,W$3,FALSE)</f>
        <v>0</v>
      </c>
      <c r="X45" s="44">
        <f>+VLOOKUP($A45,'1g -izabrana lica u pravosuđu'!$A$15:$V$42,X$3,FALSE)</f>
        <v>0</v>
      </c>
      <c r="Y45" s="44">
        <f>+VLOOKUP($A45,'1g -izabrana lica u pravosuđu'!$A$15:$V$42,Y$3,FALSE)</f>
        <v>0</v>
      </c>
      <c r="Z45" s="44"/>
      <c r="AA45" s="44">
        <f t="shared" si="1"/>
        <v>0</v>
      </c>
      <c r="AB45" s="44">
        <f>+VLOOKUP($A45,'1g -izabrana lica u pravosuđu'!$A$15:$V$42,AB$3,FALSE)</f>
        <v>0</v>
      </c>
      <c r="AC45" s="44">
        <f>+VLOOKUP($A45,'1g -izabrana lica u pravosuđu'!$A$15:$V$42,AC$3,FALSE)</f>
        <v>0</v>
      </c>
      <c r="AD45" s="44">
        <f>+VLOOKUP($A45,'1g -izabrana lica u pravosuđu'!$A$15:$V$42,AD$3,FALSE)</f>
        <v>0</v>
      </c>
      <c r="AE45" s="44"/>
      <c r="AF45" s="44">
        <f t="shared" si="2"/>
        <v>0</v>
      </c>
      <c r="AG45" s="44">
        <f>+VLOOKUP($A45,'1g -izabrana lica u pravosuđu'!$A$15:$V$42,AG$3,FALSE)</f>
        <v>0</v>
      </c>
      <c r="AH45" s="44">
        <f>+VLOOKUP($A45,'1g -izabrana lica u pravosuđu'!$A$15:$V$42,AH$3,FALSE)</f>
        <v>0</v>
      </c>
      <c r="AI45" s="44">
        <f t="shared" si="3"/>
        <v>0</v>
      </c>
      <c r="AJ45" s="44">
        <f t="shared" si="4"/>
        <v>0</v>
      </c>
      <c r="AK45" s="44">
        <f>+IFERROR(AI45*(100+'1g -izabrana lica u pravosuđu'!$D$6)/100,"")</f>
        <v>0</v>
      </c>
      <c r="AL45" s="44">
        <f>+IFERROR(AJ45*(100+'1g -izabrana lica u pravosuđu'!$D$6)/100,"")</f>
        <v>0</v>
      </c>
    </row>
    <row r="46" spans="1:38">
      <c r="A46">
        <f>+IF(MAX(A$5:A45)+1&lt;=A$1,A45+1,0)</f>
        <v>0</v>
      </c>
      <c r="B46" s="249">
        <f t="shared" si="5"/>
        <v>0</v>
      </c>
      <c r="C46">
        <f t="shared" si="6"/>
        <v>0</v>
      </c>
      <c r="D46" s="249">
        <f t="shared" si="7"/>
        <v>0</v>
      </c>
      <c r="E46">
        <f>IF(A46=0,0,+VLOOKUP($A46,'1g -izabrana lica u pravosuđu'!$A$16:$V$43,$E$3,FALSE))</f>
        <v>0</v>
      </c>
      <c r="G46" t="e">
        <f ca="1">+_xlfn.IFNA(VLOOKUP($A46,'1g -izabrana lica u pravosuđu'!$A$15:$V$42,$G$3,FALSE),"")</f>
        <v>#NAME?</v>
      </c>
      <c r="H46">
        <f>+VLOOKUP($A46,'1g -izabrana lica u pravosuđu'!$A$15:$V$42,H$3,FALSE)</f>
        <v>0</v>
      </c>
      <c r="I46">
        <f>+VLOOKUP($A46,'1g -izabrana lica u pravosuđu'!$A$15:$V$42,I$3,FALSE)</f>
        <v>0</v>
      </c>
      <c r="J46">
        <f>+VLOOKUP($A46,'1g -izabrana lica u pravosuđu'!$A$15:$V$42,J$3,FALSE)</f>
        <v>0</v>
      </c>
      <c r="T46" s="44">
        <f>+VLOOKUP($A46,'1g -izabrana lica u pravosuđu'!$A$15:$V$42,T$3,FALSE)</f>
        <v>0</v>
      </c>
      <c r="U46" s="44"/>
      <c r="V46" s="44">
        <f t="shared" si="0"/>
        <v>0</v>
      </c>
      <c r="W46" s="44">
        <f>+VLOOKUP($A46,'1g -izabrana lica u pravosuđu'!$A$15:$V$42,W$3,FALSE)</f>
        <v>0</v>
      </c>
      <c r="X46" s="44">
        <f>+VLOOKUP($A46,'1g -izabrana lica u pravosuđu'!$A$15:$V$42,X$3,FALSE)</f>
        <v>0</v>
      </c>
      <c r="Y46" s="44">
        <f>+VLOOKUP($A46,'1g -izabrana lica u pravosuđu'!$A$15:$V$42,Y$3,FALSE)</f>
        <v>0</v>
      </c>
      <c r="Z46" s="44"/>
      <c r="AA46" s="44">
        <f t="shared" si="1"/>
        <v>0</v>
      </c>
      <c r="AB46" s="44">
        <f>+VLOOKUP($A46,'1g -izabrana lica u pravosuđu'!$A$15:$V$42,AB$3,FALSE)</f>
        <v>0</v>
      </c>
      <c r="AC46" s="44">
        <f>+VLOOKUP($A46,'1g -izabrana lica u pravosuđu'!$A$15:$V$42,AC$3,FALSE)</f>
        <v>0</v>
      </c>
      <c r="AD46" s="44">
        <f>+VLOOKUP($A46,'1g -izabrana lica u pravosuđu'!$A$15:$V$42,AD$3,FALSE)</f>
        <v>0</v>
      </c>
      <c r="AE46" s="44"/>
      <c r="AF46" s="44">
        <f t="shared" si="2"/>
        <v>0</v>
      </c>
      <c r="AG46" s="44">
        <f>+VLOOKUP($A46,'1g -izabrana lica u pravosuđu'!$A$15:$V$42,AG$3,FALSE)</f>
        <v>0</v>
      </c>
      <c r="AH46" s="44">
        <f>+VLOOKUP($A46,'1g -izabrana lica u pravosuđu'!$A$15:$V$42,AH$3,FALSE)</f>
        <v>0</v>
      </c>
      <c r="AI46" s="44">
        <f t="shared" si="3"/>
        <v>0</v>
      </c>
      <c r="AJ46" s="44">
        <f t="shared" si="4"/>
        <v>0</v>
      </c>
      <c r="AK46" s="44">
        <f>+IFERROR(AI46*(100+'1g -izabrana lica u pravosuđu'!$D$6)/100,"")</f>
        <v>0</v>
      </c>
      <c r="AL46" s="44">
        <f>+IFERROR(AJ46*(100+'1g -izabrana lica u pravosuđu'!$D$6)/100,"")</f>
        <v>0</v>
      </c>
    </row>
    <row r="47" spans="1:38">
      <c r="A47">
        <f>+IF(MAX(A$5:A46)+1&lt;=A$1,A46+1,0)</f>
        <v>0</v>
      </c>
      <c r="B47" s="249">
        <f t="shared" si="5"/>
        <v>0</v>
      </c>
      <c r="C47">
        <f t="shared" si="6"/>
        <v>0</v>
      </c>
      <c r="D47" s="249">
        <f t="shared" si="7"/>
        <v>0</v>
      </c>
      <c r="E47">
        <f>IF(A47=0,0,+VLOOKUP($A47,'1g -izabrana lica u pravosuđu'!$A$16:$V$43,$E$3,FALSE))</f>
        <v>0</v>
      </c>
      <c r="G47" t="e">
        <f ca="1">+_xlfn.IFNA(VLOOKUP($A47,'1g -izabrana lica u pravosuđu'!$A$15:$V$42,$G$3,FALSE),"")</f>
        <v>#NAME?</v>
      </c>
      <c r="H47">
        <f>+VLOOKUP($A47,'1g -izabrana lica u pravosuđu'!$A$15:$V$42,H$3,FALSE)</f>
        <v>0</v>
      </c>
      <c r="I47">
        <f>+VLOOKUP($A47,'1g -izabrana lica u pravosuđu'!$A$15:$V$42,I$3,FALSE)</f>
        <v>0</v>
      </c>
      <c r="J47">
        <f>+VLOOKUP($A47,'1g -izabrana lica u pravosuđu'!$A$15:$V$42,J$3,FALSE)</f>
        <v>0</v>
      </c>
      <c r="T47" s="44">
        <f>+VLOOKUP($A47,'1g -izabrana lica u pravosuđu'!$A$15:$V$42,T$3,FALSE)</f>
        <v>0</v>
      </c>
      <c r="U47" s="44"/>
      <c r="V47" s="44">
        <f t="shared" si="0"/>
        <v>0</v>
      </c>
      <c r="W47" s="44">
        <f>+VLOOKUP($A47,'1g -izabrana lica u pravosuđu'!$A$15:$V$42,W$3,FALSE)</f>
        <v>0</v>
      </c>
      <c r="X47" s="44">
        <f>+VLOOKUP($A47,'1g -izabrana lica u pravosuđu'!$A$15:$V$42,X$3,FALSE)</f>
        <v>0</v>
      </c>
      <c r="Y47" s="44">
        <f>+VLOOKUP($A47,'1g -izabrana lica u pravosuđu'!$A$15:$V$42,Y$3,FALSE)</f>
        <v>0</v>
      </c>
      <c r="Z47" s="44"/>
      <c r="AA47" s="44">
        <f t="shared" si="1"/>
        <v>0</v>
      </c>
      <c r="AB47" s="44">
        <f>+VLOOKUP($A47,'1g -izabrana lica u pravosuđu'!$A$15:$V$42,AB$3,FALSE)</f>
        <v>0</v>
      </c>
      <c r="AC47" s="44">
        <f>+VLOOKUP($A47,'1g -izabrana lica u pravosuđu'!$A$15:$V$42,AC$3,FALSE)</f>
        <v>0</v>
      </c>
      <c r="AD47" s="44">
        <f>+VLOOKUP($A47,'1g -izabrana lica u pravosuđu'!$A$15:$V$42,AD$3,FALSE)</f>
        <v>0</v>
      </c>
      <c r="AE47" s="44"/>
      <c r="AF47" s="44">
        <f t="shared" si="2"/>
        <v>0</v>
      </c>
      <c r="AG47" s="44">
        <f>+VLOOKUP($A47,'1g -izabrana lica u pravosuđu'!$A$15:$V$42,AG$3,FALSE)</f>
        <v>0</v>
      </c>
      <c r="AH47" s="44">
        <f>+VLOOKUP($A47,'1g -izabrana lica u pravosuđu'!$A$15:$V$42,AH$3,FALSE)</f>
        <v>0</v>
      </c>
      <c r="AI47" s="44">
        <f t="shared" si="3"/>
        <v>0</v>
      </c>
      <c r="AJ47" s="44">
        <f t="shared" si="4"/>
        <v>0</v>
      </c>
      <c r="AK47" s="44">
        <f>+IFERROR(AI47*(100+'1g -izabrana lica u pravosuđu'!$D$6)/100,"")</f>
        <v>0</v>
      </c>
      <c r="AL47" s="44">
        <f>+IFERROR(AJ47*(100+'1g -izabrana lica u pravosuđu'!$D$6)/100,"")</f>
        <v>0</v>
      </c>
    </row>
    <row r="48" spans="1:38">
      <c r="A48">
        <f>+IF(MAX(A$5:A47)+1&lt;=A$1,A47+1,0)</f>
        <v>0</v>
      </c>
      <c r="B48" s="249">
        <f t="shared" si="5"/>
        <v>0</v>
      </c>
      <c r="C48">
        <f t="shared" si="6"/>
        <v>0</v>
      </c>
      <c r="D48" s="249">
        <f t="shared" si="7"/>
        <v>0</v>
      </c>
      <c r="E48">
        <f>IF(A48=0,0,+VLOOKUP($A48,'1g -izabrana lica u pravosuđu'!$A$16:$V$43,$E$3,FALSE))</f>
        <v>0</v>
      </c>
      <c r="G48" t="e">
        <f ca="1">+_xlfn.IFNA(VLOOKUP($A48,'1g -izabrana lica u pravosuđu'!$A$15:$V$42,$G$3,FALSE),"")</f>
        <v>#NAME?</v>
      </c>
      <c r="H48">
        <f>+VLOOKUP($A48,'1g -izabrana lica u pravosuđu'!$A$15:$V$42,H$3,FALSE)</f>
        <v>0</v>
      </c>
      <c r="I48">
        <f>+VLOOKUP($A48,'1g -izabrana lica u pravosuđu'!$A$15:$V$42,I$3,FALSE)</f>
        <v>0</v>
      </c>
      <c r="J48">
        <f>+VLOOKUP($A48,'1g -izabrana lica u pravosuđu'!$A$15:$V$42,J$3,FALSE)</f>
        <v>0</v>
      </c>
      <c r="T48" s="44">
        <f>+VLOOKUP($A48,'1g -izabrana lica u pravosuđu'!$A$15:$V$42,T$3,FALSE)</f>
        <v>0</v>
      </c>
      <c r="U48" s="44"/>
      <c r="V48" s="44">
        <f t="shared" si="0"/>
        <v>0</v>
      </c>
      <c r="W48" s="44">
        <f>+VLOOKUP($A48,'1g -izabrana lica u pravosuđu'!$A$15:$V$42,W$3,FALSE)</f>
        <v>0</v>
      </c>
      <c r="X48" s="44">
        <f>+VLOOKUP($A48,'1g -izabrana lica u pravosuđu'!$A$15:$V$42,X$3,FALSE)</f>
        <v>0</v>
      </c>
      <c r="Y48" s="44">
        <f>+VLOOKUP($A48,'1g -izabrana lica u pravosuđu'!$A$15:$V$42,Y$3,FALSE)</f>
        <v>0</v>
      </c>
      <c r="Z48" s="44"/>
      <c r="AA48" s="44">
        <f t="shared" si="1"/>
        <v>0</v>
      </c>
      <c r="AB48" s="44">
        <f>+VLOOKUP($A48,'1g -izabrana lica u pravosuđu'!$A$15:$V$42,AB$3,FALSE)</f>
        <v>0</v>
      </c>
      <c r="AC48" s="44">
        <f>+VLOOKUP($A48,'1g -izabrana lica u pravosuđu'!$A$15:$V$42,AC$3,FALSE)</f>
        <v>0</v>
      </c>
      <c r="AD48" s="44">
        <f>+VLOOKUP($A48,'1g -izabrana lica u pravosuđu'!$A$15:$V$42,AD$3,FALSE)</f>
        <v>0</v>
      </c>
      <c r="AE48" s="44"/>
      <c r="AF48" s="44">
        <f t="shared" si="2"/>
        <v>0</v>
      </c>
      <c r="AG48" s="44">
        <f>+VLOOKUP($A48,'1g -izabrana lica u pravosuđu'!$A$15:$V$42,AG$3,FALSE)</f>
        <v>0</v>
      </c>
      <c r="AH48" s="44">
        <f>+VLOOKUP($A48,'1g -izabrana lica u pravosuđu'!$A$15:$V$42,AH$3,FALSE)</f>
        <v>0</v>
      </c>
      <c r="AI48" s="44">
        <f t="shared" si="3"/>
        <v>0</v>
      </c>
      <c r="AJ48" s="44">
        <f t="shared" si="4"/>
        <v>0</v>
      </c>
      <c r="AK48" s="44">
        <f>+IFERROR(AI48*(100+'1g -izabrana lica u pravosuđu'!$D$6)/100,"")</f>
        <v>0</v>
      </c>
      <c r="AL48" s="44">
        <f>+IFERROR(AJ48*(100+'1g -izabrana lica u pravosuđu'!$D$6)/100,"")</f>
        <v>0</v>
      </c>
    </row>
    <row r="49" spans="1:38">
      <c r="A49">
        <f>+IF(MAX(A$5:A48)+1&lt;=A$1,A48+1,0)</f>
        <v>0</v>
      </c>
      <c r="B49" s="249">
        <f t="shared" si="5"/>
        <v>0</v>
      </c>
      <c r="C49">
        <f t="shared" si="6"/>
        <v>0</v>
      </c>
      <c r="D49" s="249">
        <f t="shared" si="7"/>
        <v>0</v>
      </c>
      <c r="E49">
        <f>IF(A49=0,0,+VLOOKUP($A49,'1g -izabrana lica u pravosuđu'!$A$16:$V$43,$E$3,FALSE))</f>
        <v>0</v>
      </c>
      <c r="G49" t="e">
        <f ca="1">+_xlfn.IFNA(VLOOKUP($A49,'1g -izabrana lica u pravosuđu'!$A$15:$V$42,$G$3,FALSE),"")</f>
        <v>#NAME?</v>
      </c>
      <c r="H49">
        <f>+VLOOKUP($A49,'1g -izabrana lica u pravosuđu'!$A$15:$V$42,H$3,FALSE)</f>
        <v>0</v>
      </c>
      <c r="I49">
        <f>+VLOOKUP($A49,'1g -izabrana lica u pravosuđu'!$A$15:$V$42,I$3,FALSE)</f>
        <v>0</v>
      </c>
      <c r="J49">
        <f>+VLOOKUP($A49,'1g -izabrana lica u pravosuđu'!$A$15:$V$42,J$3,FALSE)</f>
        <v>0</v>
      </c>
      <c r="T49" s="44">
        <f>+VLOOKUP($A49,'1g -izabrana lica u pravosuđu'!$A$15:$V$42,T$3,FALSE)</f>
        <v>0</v>
      </c>
      <c r="U49" s="44"/>
      <c r="V49" s="44">
        <f t="shared" si="0"/>
        <v>0</v>
      </c>
      <c r="W49" s="44">
        <f>+VLOOKUP($A49,'1g -izabrana lica u pravosuđu'!$A$15:$V$42,W$3,FALSE)</f>
        <v>0</v>
      </c>
      <c r="X49" s="44">
        <f>+VLOOKUP($A49,'1g -izabrana lica u pravosuđu'!$A$15:$V$42,X$3,FALSE)</f>
        <v>0</v>
      </c>
      <c r="Y49" s="44">
        <f>+VLOOKUP($A49,'1g -izabrana lica u pravosuđu'!$A$15:$V$42,Y$3,FALSE)</f>
        <v>0</v>
      </c>
      <c r="Z49" s="44"/>
      <c r="AA49" s="44">
        <f t="shared" si="1"/>
        <v>0</v>
      </c>
      <c r="AB49" s="44">
        <f>+VLOOKUP($A49,'1g -izabrana lica u pravosuđu'!$A$15:$V$42,AB$3,FALSE)</f>
        <v>0</v>
      </c>
      <c r="AC49" s="44">
        <f>+VLOOKUP($A49,'1g -izabrana lica u pravosuđu'!$A$15:$V$42,AC$3,FALSE)</f>
        <v>0</v>
      </c>
      <c r="AD49" s="44">
        <f>+VLOOKUP($A49,'1g -izabrana lica u pravosuđu'!$A$15:$V$42,AD$3,FALSE)</f>
        <v>0</v>
      </c>
      <c r="AE49" s="44"/>
      <c r="AF49" s="44">
        <f t="shared" si="2"/>
        <v>0</v>
      </c>
      <c r="AG49" s="44">
        <f>+VLOOKUP($A49,'1g -izabrana lica u pravosuđu'!$A$15:$V$42,AG$3,FALSE)</f>
        <v>0</v>
      </c>
      <c r="AH49" s="44">
        <f>+VLOOKUP($A49,'1g -izabrana lica u pravosuđu'!$A$15:$V$42,AH$3,FALSE)</f>
        <v>0</v>
      </c>
      <c r="AI49" s="44">
        <f t="shared" si="3"/>
        <v>0</v>
      </c>
      <c r="AJ49" s="44">
        <f t="shared" si="4"/>
        <v>0</v>
      </c>
      <c r="AK49" s="44">
        <f>+IFERROR(AI49*(100+'1g -izabrana lica u pravosuđu'!$D$6)/100,"")</f>
        <v>0</v>
      </c>
      <c r="AL49" s="44">
        <f>+IFERROR(AJ49*(100+'1g -izabrana lica u pravosuđu'!$D$6)/100,"")</f>
        <v>0</v>
      </c>
    </row>
    <row r="50" spans="1:38">
      <c r="A50">
        <f>+IF(MAX(A$5:A49)+1&lt;=A$1,A49+1,0)</f>
        <v>0</v>
      </c>
      <c r="B50" s="249">
        <f t="shared" si="5"/>
        <v>0</v>
      </c>
      <c r="C50">
        <f t="shared" si="6"/>
        <v>0</v>
      </c>
      <c r="D50" s="249">
        <f t="shared" si="7"/>
        <v>0</v>
      </c>
      <c r="E50">
        <f>IF(A50=0,0,+VLOOKUP($A50,'1g -izabrana lica u pravosuđu'!$A$16:$V$43,$E$3,FALSE))</f>
        <v>0</v>
      </c>
      <c r="G50" t="e">
        <f ca="1">+_xlfn.IFNA(VLOOKUP($A50,'1g -izabrana lica u pravosuđu'!$A$15:$V$42,$G$3,FALSE),"")</f>
        <v>#NAME?</v>
      </c>
      <c r="H50">
        <f>+VLOOKUP($A50,'1g -izabrana lica u pravosuđu'!$A$15:$V$42,H$3,FALSE)</f>
        <v>0</v>
      </c>
      <c r="I50">
        <f>+VLOOKUP($A50,'1g -izabrana lica u pravosuđu'!$A$15:$V$42,I$3,FALSE)</f>
        <v>0</v>
      </c>
      <c r="J50">
        <f>+VLOOKUP($A50,'1g -izabrana lica u pravosuđu'!$A$15:$V$42,J$3,FALSE)</f>
        <v>0</v>
      </c>
      <c r="T50" s="44">
        <f>+VLOOKUP($A50,'1g -izabrana lica u pravosuđu'!$A$15:$V$42,T$3,FALSE)</f>
        <v>0</v>
      </c>
      <c r="U50" s="44"/>
      <c r="V50" s="44">
        <f t="shared" si="0"/>
        <v>0</v>
      </c>
      <c r="W50" s="44">
        <f>+VLOOKUP($A50,'1g -izabrana lica u pravosuđu'!$A$15:$V$42,W$3,FALSE)</f>
        <v>0</v>
      </c>
      <c r="X50" s="44">
        <f>+VLOOKUP($A50,'1g -izabrana lica u pravosuđu'!$A$15:$V$42,X$3,FALSE)</f>
        <v>0</v>
      </c>
      <c r="Y50" s="44">
        <f>+VLOOKUP($A50,'1g -izabrana lica u pravosuđu'!$A$15:$V$42,Y$3,FALSE)</f>
        <v>0</v>
      </c>
      <c r="Z50" s="44"/>
      <c r="AA50" s="44">
        <f t="shared" si="1"/>
        <v>0</v>
      </c>
      <c r="AB50" s="44">
        <f>+VLOOKUP($A50,'1g -izabrana lica u pravosuđu'!$A$15:$V$42,AB$3,FALSE)</f>
        <v>0</v>
      </c>
      <c r="AC50" s="44">
        <f>+VLOOKUP($A50,'1g -izabrana lica u pravosuđu'!$A$15:$V$42,AC$3,FALSE)</f>
        <v>0</v>
      </c>
      <c r="AD50" s="44">
        <f>+VLOOKUP($A50,'1g -izabrana lica u pravosuđu'!$A$15:$V$42,AD$3,FALSE)</f>
        <v>0</v>
      </c>
      <c r="AE50" s="44"/>
      <c r="AF50" s="44">
        <f t="shared" si="2"/>
        <v>0</v>
      </c>
      <c r="AG50" s="44">
        <f>+VLOOKUP($A50,'1g -izabrana lica u pravosuđu'!$A$15:$V$42,AG$3,FALSE)</f>
        <v>0</v>
      </c>
      <c r="AH50" s="44">
        <f>+VLOOKUP($A50,'1g -izabrana lica u pravosuđu'!$A$15:$V$42,AH$3,FALSE)</f>
        <v>0</v>
      </c>
      <c r="AI50" s="44">
        <f t="shared" si="3"/>
        <v>0</v>
      </c>
      <c r="AJ50" s="44">
        <f t="shared" si="4"/>
        <v>0</v>
      </c>
      <c r="AK50" s="44">
        <f>+IFERROR(AI50*(100+'1g -izabrana lica u pravosuđu'!$D$6)/100,"")</f>
        <v>0</v>
      </c>
      <c r="AL50" s="44">
        <f>+IFERROR(AJ50*(100+'1g -izabrana lica u pravosuđu'!$D$6)/100,"")</f>
        <v>0</v>
      </c>
    </row>
    <row r="51" spans="1:38">
      <c r="A51">
        <f>+IF(MAX(A$5:A50)+1&lt;=A$1,A50+1,0)</f>
        <v>0</v>
      </c>
      <c r="B51" s="249">
        <f t="shared" si="5"/>
        <v>0</v>
      </c>
      <c r="C51">
        <f t="shared" si="6"/>
        <v>0</v>
      </c>
      <c r="D51" s="249">
        <f t="shared" si="7"/>
        <v>0</v>
      </c>
      <c r="E51">
        <f>IF(A51=0,0,+VLOOKUP($A51,'1g -izabrana lica u pravosuđu'!$A$16:$V$43,$E$3,FALSE))</f>
        <v>0</v>
      </c>
      <c r="G51" t="e">
        <f ca="1">+_xlfn.IFNA(VLOOKUP($A51,'1g -izabrana lica u pravosuđu'!$A$15:$V$42,$G$3,FALSE),"")</f>
        <v>#NAME?</v>
      </c>
      <c r="H51">
        <f>+VLOOKUP($A51,'1g -izabrana lica u pravosuđu'!$A$15:$V$42,H$3,FALSE)</f>
        <v>0</v>
      </c>
      <c r="I51">
        <f>+VLOOKUP($A51,'1g -izabrana lica u pravosuđu'!$A$15:$V$42,I$3,FALSE)</f>
        <v>0</v>
      </c>
      <c r="J51">
        <f>+VLOOKUP($A51,'1g -izabrana lica u pravosuđu'!$A$15:$V$42,J$3,FALSE)</f>
        <v>0</v>
      </c>
      <c r="T51" s="44">
        <f>+VLOOKUP($A51,'1g -izabrana lica u pravosuđu'!$A$15:$V$42,T$3,FALSE)</f>
        <v>0</v>
      </c>
      <c r="U51" s="44"/>
      <c r="V51" s="44">
        <f t="shared" si="0"/>
        <v>0</v>
      </c>
      <c r="W51" s="44">
        <f>+VLOOKUP($A51,'1g -izabrana lica u pravosuđu'!$A$15:$V$42,W$3,FALSE)</f>
        <v>0</v>
      </c>
      <c r="X51" s="44">
        <f>+VLOOKUP($A51,'1g -izabrana lica u pravosuđu'!$A$15:$V$42,X$3,FALSE)</f>
        <v>0</v>
      </c>
      <c r="Y51" s="44">
        <f>+VLOOKUP($A51,'1g -izabrana lica u pravosuđu'!$A$15:$V$42,Y$3,FALSE)</f>
        <v>0</v>
      </c>
      <c r="Z51" s="44"/>
      <c r="AA51" s="44">
        <f t="shared" si="1"/>
        <v>0</v>
      </c>
      <c r="AB51" s="44">
        <f>+VLOOKUP($A51,'1g -izabrana lica u pravosuđu'!$A$15:$V$42,AB$3,FALSE)</f>
        <v>0</v>
      </c>
      <c r="AC51" s="44">
        <f>+VLOOKUP($A51,'1g -izabrana lica u pravosuđu'!$A$15:$V$42,AC$3,FALSE)</f>
        <v>0</v>
      </c>
      <c r="AD51" s="44">
        <f>+VLOOKUP($A51,'1g -izabrana lica u pravosuđu'!$A$15:$V$42,AD$3,FALSE)</f>
        <v>0</v>
      </c>
      <c r="AE51" s="44"/>
      <c r="AF51" s="44">
        <f t="shared" si="2"/>
        <v>0</v>
      </c>
      <c r="AG51" s="44">
        <f>+VLOOKUP($A51,'1g -izabrana lica u pravosuđu'!$A$15:$V$42,AG$3,FALSE)</f>
        <v>0</v>
      </c>
      <c r="AH51" s="44">
        <f>+VLOOKUP($A51,'1g -izabrana lica u pravosuđu'!$A$15:$V$42,AH$3,FALSE)</f>
        <v>0</v>
      </c>
      <c r="AI51" s="44">
        <f t="shared" si="3"/>
        <v>0</v>
      </c>
      <c r="AJ51" s="44">
        <f t="shared" si="4"/>
        <v>0</v>
      </c>
      <c r="AK51" s="44">
        <f>+IFERROR(AI51*(100+'1g -izabrana lica u pravosuđu'!$D$6)/100,"")</f>
        <v>0</v>
      </c>
      <c r="AL51" s="44">
        <f>+IFERROR(AJ51*(100+'1g -izabrana lica u pravosuđu'!$D$6)/100,"")</f>
        <v>0</v>
      </c>
    </row>
    <row r="52" spans="1:38">
      <c r="A52">
        <f>+IF(MAX(A$5:A51)+1&lt;=A$1,A51+1,0)</f>
        <v>0</v>
      </c>
      <c r="B52" s="249">
        <f t="shared" si="5"/>
        <v>0</v>
      </c>
      <c r="C52">
        <f t="shared" si="6"/>
        <v>0</v>
      </c>
      <c r="D52" s="249">
        <f t="shared" si="7"/>
        <v>0</v>
      </c>
      <c r="E52">
        <f>IF(A52=0,0,+VLOOKUP($A52,'1g -izabrana lica u pravosuđu'!$A$16:$V$43,$E$3,FALSE))</f>
        <v>0</v>
      </c>
      <c r="G52" t="e">
        <f ca="1">+_xlfn.IFNA(VLOOKUP($A52,'1g -izabrana lica u pravosuđu'!$A$15:$V$42,$G$3,FALSE),"")</f>
        <v>#NAME?</v>
      </c>
      <c r="H52">
        <f>+VLOOKUP($A52,'1g -izabrana lica u pravosuđu'!$A$15:$V$42,H$3,FALSE)</f>
        <v>0</v>
      </c>
      <c r="I52">
        <f>+VLOOKUP($A52,'1g -izabrana lica u pravosuđu'!$A$15:$V$42,I$3,FALSE)</f>
        <v>0</v>
      </c>
      <c r="J52">
        <f>+VLOOKUP($A52,'1g -izabrana lica u pravosuđu'!$A$15:$V$42,J$3,FALSE)</f>
        <v>0</v>
      </c>
      <c r="T52" s="44">
        <f>+VLOOKUP($A52,'1g -izabrana lica u pravosuđu'!$A$15:$V$42,T$3,FALSE)</f>
        <v>0</v>
      </c>
      <c r="U52" s="44"/>
      <c r="V52" s="44">
        <f t="shared" si="0"/>
        <v>0</v>
      </c>
      <c r="W52" s="44">
        <f>+VLOOKUP($A52,'1g -izabrana lica u pravosuđu'!$A$15:$V$42,W$3,FALSE)</f>
        <v>0</v>
      </c>
      <c r="X52" s="44">
        <f>+VLOOKUP($A52,'1g -izabrana lica u pravosuđu'!$A$15:$V$42,X$3,FALSE)</f>
        <v>0</v>
      </c>
      <c r="Y52" s="44">
        <f>+VLOOKUP($A52,'1g -izabrana lica u pravosuđu'!$A$15:$V$42,Y$3,FALSE)</f>
        <v>0</v>
      </c>
      <c r="Z52" s="44"/>
      <c r="AA52" s="44">
        <f t="shared" si="1"/>
        <v>0</v>
      </c>
      <c r="AB52" s="44">
        <f>+VLOOKUP($A52,'1g -izabrana lica u pravosuđu'!$A$15:$V$42,AB$3,FALSE)</f>
        <v>0</v>
      </c>
      <c r="AC52" s="44">
        <f>+VLOOKUP($A52,'1g -izabrana lica u pravosuđu'!$A$15:$V$42,AC$3,FALSE)</f>
        <v>0</v>
      </c>
      <c r="AD52" s="44">
        <f>+VLOOKUP($A52,'1g -izabrana lica u pravosuđu'!$A$15:$V$42,AD$3,FALSE)</f>
        <v>0</v>
      </c>
      <c r="AE52" s="44"/>
      <c r="AF52" s="44">
        <f t="shared" si="2"/>
        <v>0</v>
      </c>
      <c r="AG52" s="44">
        <f>+VLOOKUP($A52,'1g -izabrana lica u pravosuđu'!$A$15:$V$42,AG$3,FALSE)</f>
        <v>0</v>
      </c>
      <c r="AH52" s="44">
        <f>+VLOOKUP($A52,'1g -izabrana lica u pravosuđu'!$A$15:$V$42,AH$3,FALSE)</f>
        <v>0</v>
      </c>
      <c r="AI52" s="44">
        <f t="shared" si="3"/>
        <v>0</v>
      </c>
      <c r="AJ52" s="44">
        <f t="shared" si="4"/>
        <v>0</v>
      </c>
      <c r="AK52" s="44">
        <f>+IFERROR(AI52*(100+'1g -izabrana lica u pravosuđu'!$D$6)/100,"")</f>
        <v>0</v>
      </c>
      <c r="AL52" s="44">
        <f>+IFERROR(AJ52*(100+'1g -izabrana lica u pravosuđu'!$D$6)/100,"")</f>
        <v>0</v>
      </c>
    </row>
    <row r="53" spans="1:38">
      <c r="A53">
        <f>+IF(MAX(A$5:A52)+1&lt;=A$1,A52+1,0)</f>
        <v>0</v>
      </c>
      <c r="B53" s="249">
        <f t="shared" si="5"/>
        <v>0</v>
      </c>
      <c r="C53">
        <f t="shared" si="6"/>
        <v>0</v>
      </c>
      <c r="D53" s="249">
        <f t="shared" si="7"/>
        <v>0</v>
      </c>
      <c r="E53">
        <f>IF(A53=0,0,+VLOOKUP($A53,'1g -izabrana lica u pravosuđu'!$A$16:$V$43,$E$3,FALSE))</f>
        <v>0</v>
      </c>
      <c r="G53" t="e">
        <f ca="1">+_xlfn.IFNA(VLOOKUP($A53,'1g -izabrana lica u pravosuđu'!$A$15:$V$42,$G$3,FALSE),"")</f>
        <v>#NAME?</v>
      </c>
      <c r="H53">
        <f>+VLOOKUP($A53,'1g -izabrana lica u pravosuđu'!$A$15:$V$42,H$3,FALSE)</f>
        <v>0</v>
      </c>
      <c r="I53">
        <f>+VLOOKUP($A53,'1g -izabrana lica u pravosuđu'!$A$15:$V$42,I$3,FALSE)</f>
        <v>0</v>
      </c>
      <c r="J53">
        <f>+VLOOKUP($A53,'1g -izabrana lica u pravosuđu'!$A$15:$V$42,J$3,FALSE)</f>
        <v>0</v>
      </c>
      <c r="T53" s="44">
        <f>+VLOOKUP($A53,'1g -izabrana lica u pravosuđu'!$A$15:$V$42,T$3,FALSE)</f>
        <v>0</v>
      </c>
      <c r="U53" s="44"/>
      <c r="V53" s="44">
        <f t="shared" si="0"/>
        <v>0</v>
      </c>
      <c r="W53" s="44">
        <f>+VLOOKUP($A53,'1g -izabrana lica u pravosuđu'!$A$15:$V$42,W$3,FALSE)</f>
        <v>0</v>
      </c>
      <c r="X53" s="44">
        <f>+VLOOKUP($A53,'1g -izabrana lica u pravosuđu'!$A$15:$V$42,X$3,FALSE)</f>
        <v>0</v>
      </c>
      <c r="Y53" s="44">
        <f>+VLOOKUP($A53,'1g -izabrana lica u pravosuđu'!$A$15:$V$42,Y$3,FALSE)</f>
        <v>0</v>
      </c>
      <c r="Z53" s="44"/>
      <c r="AA53" s="44">
        <f t="shared" si="1"/>
        <v>0</v>
      </c>
      <c r="AB53" s="44">
        <f>+VLOOKUP($A53,'1g -izabrana lica u pravosuđu'!$A$15:$V$42,AB$3,FALSE)</f>
        <v>0</v>
      </c>
      <c r="AC53" s="44">
        <f>+VLOOKUP($A53,'1g -izabrana lica u pravosuđu'!$A$15:$V$42,AC$3,FALSE)</f>
        <v>0</v>
      </c>
      <c r="AD53" s="44">
        <f>+VLOOKUP($A53,'1g -izabrana lica u pravosuđu'!$A$15:$V$42,AD$3,FALSE)</f>
        <v>0</v>
      </c>
      <c r="AE53" s="44"/>
      <c r="AF53" s="44">
        <f t="shared" si="2"/>
        <v>0</v>
      </c>
      <c r="AG53" s="44">
        <f>+VLOOKUP($A53,'1g -izabrana lica u pravosuđu'!$A$15:$V$42,AG$3,FALSE)</f>
        <v>0</v>
      </c>
      <c r="AH53" s="44">
        <f>+VLOOKUP($A53,'1g -izabrana lica u pravosuđu'!$A$15:$V$42,AH$3,FALSE)</f>
        <v>0</v>
      </c>
      <c r="AI53" s="44">
        <f t="shared" si="3"/>
        <v>0</v>
      </c>
      <c r="AJ53" s="44">
        <f t="shared" si="4"/>
        <v>0</v>
      </c>
      <c r="AK53" s="44">
        <f>+IFERROR(AI53*(100+'1g -izabrana lica u pravosuđu'!$D$6)/100,"")</f>
        <v>0</v>
      </c>
      <c r="AL53" s="44">
        <f>+IFERROR(AJ53*(100+'1g -izabrana lica u pravosuđu'!$D$6)/100,"")</f>
        <v>0</v>
      </c>
    </row>
    <row r="54" spans="1:38">
      <c r="A54">
        <f>+IF(MAX(A$5:A53)+1&lt;=A$1,A53+1,0)</f>
        <v>0</v>
      </c>
      <c r="B54" s="249">
        <f t="shared" si="5"/>
        <v>0</v>
      </c>
      <c r="C54">
        <f t="shared" si="6"/>
        <v>0</v>
      </c>
      <c r="D54" s="249">
        <f t="shared" si="7"/>
        <v>0</v>
      </c>
      <c r="E54">
        <f>IF(A54=0,0,+VLOOKUP($A54,'1g -izabrana lica u pravosuđu'!$A$16:$V$43,$E$3,FALSE))</f>
        <v>0</v>
      </c>
      <c r="G54" t="e">
        <f ca="1">+_xlfn.IFNA(VLOOKUP($A54,'1g -izabrana lica u pravosuđu'!$A$15:$V$42,$G$3,FALSE),"")</f>
        <v>#NAME?</v>
      </c>
      <c r="H54">
        <f>+VLOOKUP($A54,'1g -izabrana lica u pravosuđu'!$A$15:$V$42,H$3,FALSE)</f>
        <v>0</v>
      </c>
      <c r="I54">
        <f>+VLOOKUP($A54,'1g -izabrana lica u pravosuđu'!$A$15:$V$42,I$3,FALSE)</f>
        <v>0</v>
      </c>
      <c r="J54">
        <f>+VLOOKUP($A54,'1g -izabrana lica u pravosuđu'!$A$15:$V$42,J$3,FALSE)</f>
        <v>0</v>
      </c>
      <c r="T54" s="44">
        <f>+VLOOKUP($A54,'1g -izabrana lica u pravosuđu'!$A$15:$V$42,T$3,FALSE)</f>
        <v>0</v>
      </c>
      <c r="U54" s="44"/>
      <c r="V54" s="44">
        <f t="shared" si="0"/>
        <v>0</v>
      </c>
      <c r="W54" s="44">
        <f>+VLOOKUP($A54,'1g -izabrana lica u pravosuđu'!$A$15:$V$42,W$3,FALSE)</f>
        <v>0</v>
      </c>
      <c r="X54" s="44">
        <f>+VLOOKUP($A54,'1g -izabrana lica u pravosuđu'!$A$15:$V$42,X$3,FALSE)</f>
        <v>0</v>
      </c>
      <c r="Y54" s="44">
        <f>+VLOOKUP($A54,'1g -izabrana lica u pravosuđu'!$A$15:$V$42,Y$3,FALSE)</f>
        <v>0</v>
      </c>
      <c r="Z54" s="44"/>
      <c r="AA54" s="44">
        <f t="shared" si="1"/>
        <v>0</v>
      </c>
      <c r="AB54" s="44">
        <f>+VLOOKUP($A54,'1g -izabrana lica u pravosuđu'!$A$15:$V$42,AB$3,FALSE)</f>
        <v>0</v>
      </c>
      <c r="AC54" s="44">
        <f>+VLOOKUP($A54,'1g -izabrana lica u pravosuđu'!$A$15:$V$42,AC$3,FALSE)</f>
        <v>0</v>
      </c>
      <c r="AD54" s="44">
        <f>+VLOOKUP($A54,'1g -izabrana lica u pravosuđu'!$A$15:$V$42,AD$3,FALSE)</f>
        <v>0</v>
      </c>
      <c r="AE54" s="44"/>
      <c r="AF54" s="44">
        <f t="shared" si="2"/>
        <v>0</v>
      </c>
      <c r="AG54" s="44">
        <f>+VLOOKUP($A54,'1g -izabrana lica u pravosuđu'!$A$15:$V$42,AG$3,FALSE)</f>
        <v>0</v>
      </c>
      <c r="AH54" s="44">
        <f>+VLOOKUP($A54,'1g -izabrana lica u pravosuđu'!$A$15:$V$42,AH$3,FALSE)</f>
        <v>0</v>
      </c>
      <c r="AI54" s="44">
        <f t="shared" si="3"/>
        <v>0</v>
      </c>
      <c r="AJ54" s="44">
        <f t="shared" si="4"/>
        <v>0</v>
      </c>
      <c r="AK54" s="44">
        <f>+IFERROR(AI54*(100+'1g -izabrana lica u pravosuđu'!$D$6)/100,"")</f>
        <v>0</v>
      </c>
      <c r="AL54" s="44">
        <f>+IFERROR(AJ54*(100+'1g -izabrana lica u pravosuđu'!$D$6)/100,"")</f>
        <v>0</v>
      </c>
    </row>
    <row r="55" spans="1:38">
      <c r="A55">
        <f>+IF(MAX(A$5:A54)+1&lt;=A$1,A54+1,0)</f>
        <v>0</v>
      </c>
      <c r="B55" s="249">
        <f t="shared" si="5"/>
        <v>0</v>
      </c>
      <c r="C55">
        <f t="shared" si="6"/>
        <v>0</v>
      </c>
      <c r="D55" s="249">
        <f t="shared" si="7"/>
        <v>0</v>
      </c>
      <c r="E55">
        <f>IF(A55=0,0,+VLOOKUP($A55,'1g -izabrana lica u pravosuđu'!$A$16:$V$43,$E$3,FALSE))</f>
        <v>0</v>
      </c>
      <c r="G55" t="e">
        <f ca="1">+_xlfn.IFNA(VLOOKUP($A55,'1g -izabrana lica u pravosuđu'!$A$15:$V$42,$G$3,FALSE),"")</f>
        <v>#NAME?</v>
      </c>
      <c r="H55">
        <f>+VLOOKUP($A55,'1g -izabrana lica u pravosuđu'!$A$15:$V$42,H$3,FALSE)</f>
        <v>0</v>
      </c>
      <c r="I55">
        <f>+VLOOKUP($A55,'1g -izabrana lica u pravosuđu'!$A$15:$V$42,I$3,FALSE)</f>
        <v>0</v>
      </c>
      <c r="J55">
        <f>+VLOOKUP($A55,'1g -izabrana lica u pravosuđu'!$A$15:$V$42,J$3,FALSE)</f>
        <v>0</v>
      </c>
      <c r="T55" s="44">
        <f>+VLOOKUP($A55,'1g -izabrana lica u pravosuđu'!$A$15:$V$42,T$3,FALSE)</f>
        <v>0</v>
      </c>
      <c r="U55" s="44"/>
      <c r="V55" s="44">
        <f t="shared" si="0"/>
        <v>0</v>
      </c>
      <c r="W55" s="44">
        <f>+VLOOKUP($A55,'1g -izabrana lica u pravosuđu'!$A$15:$V$42,W$3,FALSE)</f>
        <v>0</v>
      </c>
      <c r="X55" s="44">
        <f>+VLOOKUP($A55,'1g -izabrana lica u pravosuđu'!$A$15:$V$42,X$3,FALSE)</f>
        <v>0</v>
      </c>
      <c r="Y55" s="44">
        <f>+VLOOKUP($A55,'1g -izabrana lica u pravosuđu'!$A$15:$V$42,Y$3,FALSE)</f>
        <v>0</v>
      </c>
      <c r="Z55" s="44"/>
      <c r="AA55" s="44">
        <f t="shared" si="1"/>
        <v>0</v>
      </c>
      <c r="AB55" s="44">
        <f>+VLOOKUP($A55,'1g -izabrana lica u pravosuđu'!$A$15:$V$42,AB$3,FALSE)</f>
        <v>0</v>
      </c>
      <c r="AC55" s="44">
        <f>+VLOOKUP($A55,'1g -izabrana lica u pravosuđu'!$A$15:$V$42,AC$3,FALSE)</f>
        <v>0</v>
      </c>
      <c r="AD55" s="44">
        <f>+VLOOKUP($A55,'1g -izabrana lica u pravosuđu'!$A$15:$V$42,AD$3,FALSE)</f>
        <v>0</v>
      </c>
      <c r="AE55" s="44"/>
      <c r="AF55" s="44">
        <f t="shared" si="2"/>
        <v>0</v>
      </c>
      <c r="AG55" s="44">
        <f>+VLOOKUP($A55,'1g -izabrana lica u pravosuđu'!$A$15:$V$42,AG$3,FALSE)</f>
        <v>0</v>
      </c>
      <c r="AH55" s="44">
        <f>+VLOOKUP($A55,'1g -izabrana lica u pravosuđu'!$A$15:$V$42,AH$3,FALSE)</f>
        <v>0</v>
      </c>
      <c r="AI55" s="44">
        <f t="shared" si="3"/>
        <v>0</v>
      </c>
      <c r="AJ55" s="44">
        <f t="shared" si="4"/>
        <v>0</v>
      </c>
      <c r="AK55" s="44">
        <f>+IFERROR(AI55*(100+'1g -izabrana lica u pravosuđu'!$D$6)/100,"")</f>
        <v>0</v>
      </c>
      <c r="AL55" s="44">
        <f>+IFERROR(AJ55*(100+'1g -izabrana lica u pravosuđu'!$D$6)/100,"")</f>
        <v>0</v>
      </c>
    </row>
    <row r="56" spans="1:38">
      <c r="A56">
        <f>+IF(MAX(A$5:A55)+1&lt;=A$1,A55+1,0)</f>
        <v>0</v>
      </c>
      <c r="B56" s="249">
        <f t="shared" si="5"/>
        <v>0</v>
      </c>
      <c r="C56">
        <f t="shared" si="6"/>
        <v>0</v>
      </c>
      <c r="D56" s="249">
        <f t="shared" si="7"/>
        <v>0</v>
      </c>
      <c r="E56">
        <f>IF(A56=0,0,+VLOOKUP($A56,'1g -izabrana lica u pravosuđu'!$A$16:$V$43,$E$3,FALSE))</f>
        <v>0</v>
      </c>
      <c r="G56" t="e">
        <f ca="1">+_xlfn.IFNA(VLOOKUP($A56,'1g -izabrana lica u pravosuđu'!$A$15:$V$42,$G$3,FALSE),"")</f>
        <v>#NAME?</v>
      </c>
      <c r="H56">
        <f>+VLOOKUP($A56,'1g -izabrana lica u pravosuđu'!$A$15:$V$42,H$3,FALSE)</f>
        <v>0</v>
      </c>
      <c r="I56">
        <f>+VLOOKUP($A56,'1g -izabrana lica u pravosuđu'!$A$15:$V$42,I$3,FALSE)</f>
        <v>0</v>
      </c>
      <c r="J56">
        <f>+VLOOKUP($A56,'1g -izabrana lica u pravosuđu'!$A$15:$V$42,J$3,FALSE)</f>
        <v>0</v>
      </c>
      <c r="T56" s="44">
        <f>+VLOOKUP($A56,'1g -izabrana lica u pravosuđu'!$A$15:$V$42,T$3,FALSE)</f>
        <v>0</v>
      </c>
      <c r="U56" s="44"/>
      <c r="V56" s="44">
        <f t="shared" si="0"/>
        <v>0</v>
      </c>
      <c r="W56" s="44">
        <f>+VLOOKUP($A56,'1g -izabrana lica u pravosuđu'!$A$15:$V$42,W$3,FALSE)</f>
        <v>0</v>
      </c>
      <c r="X56" s="44">
        <f>+VLOOKUP($A56,'1g -izabrana lica u pravosuđu'!$A$15:$V$42,X$3,FALSE)</f>
        <v>0</v>
      </c>
      <c r="Y56" s="44">
        <f>+VLOOKUP($A56,'1g -izabrana lica u pravosuđu'!$A$15:$V$42,Y$3,FALSE)</f>
        <v>0</v>
      </c>
      <c r="Z56" s="44"/>
      <c r="AA56" s="44">
        <f t="shared" si="1"/>
        <v>0</v>
      </c>
      <c r="AB56" s="44">
        <f>+VLOOKUP($A56,'1g -izabrana lica u pravosuđu'!$A$15:$V$42,AB$3,FALSE)</f>
        <v>0</v>
      </c>
      <c r="AC56" s="44">
        <f>+VLOOKUP($A56,'1g -izabrana lica u pravosuđu'!$A$15:$V$42,AC$3,FALSE)</f>
        <v>0</v>
      </c>
      <c r="AD56" s="44">
        <f>+VLOOKUP($A56,'1g -izabrana lica u pravosuđu'!$A$15:$V$42,AD$3,FALSE)</f>
        <v>0</v>
      </c>
      <c r="AE56" s="44"/>
      <c r="AF56" s="44">
        <f t="shared" si="2"/>
        <v>0</v>
      </c>
      <c r="AG56" s="44">
        <f>+VLOOKUP($A56,'1g -izabrana lica u pravosuđu'!$A$15:$V$42,AG$3,FALSE)</f>
        <v>0</v>
      </c>
      <c r="AH56" s="44">
        <f>+VLOOKUP($A56,'1g -izabrana lica u pravosuđu'!$A$15:$V$42,AH$3,FALSE)</f>
        <v>0</v>
      </c>
      <c r="AI56" s="44">
        <f t="shared" si="3"/>
        <v>0</v>
      </c>
      <c r="AJ56" s="44">
        <f t="shared" si="4"/>
        <v>0</v>
      </c>
      <c r="AK56" s="44">
        <f>+IFERROR(AI56*(100+'1g -izabrana lica u pravosuđu'!$D$6)/100,"")</f>
        <v>0</v>
      </c>
      <c r="AL56" s="44">
        <f>+IFERROR(AJ56*(100+'1g -izabrana lica u pravosuđu'!$D$6)/100,"")</f>
        <v>0</v>
      </c>
    </row>
    <row r="57" spans="1:38">
      <c r="A57">
        <f>+IF(MAX(A$5:A56)+1&lt;=A$1,A56+1,0)</f>
        <v>0</v>
      </c>
      <c r="B57" s="249">
        <f t="shared" si="5"/>
        <v>0</v>
      </c>
      <c r="C57">
        <f t="shared" si="6"/>
        <v>0</v>
      </c>
      <c r="D57" s="249">
        <f t="shared" si="7"/>
        <v>0</v>
      </c>
      <c r="E57">
        <f>IF(A57=0,0,+VLOOKUP($A57,'1g -izabrana lica u pravosuđu'!$A$16:$V$43,$E$3,FALSE))</f>
        <v>0</v>
      </c>
      <c r="G57" t="e">
        <f ca="1">+_xlfn.IFNA(VLOOKUP($A57,'1g -izabrana lica u pravosuđu'!$A$15:$V$42,$G$3,FALSE),"")</f>
        <v>#NAME?</v>
      </c>
      <c r="H57">
        <f>+VLOOKUP($A57,'1g -izabrana lica u pravosuđu'!$A$15:$V$42,H$3,FALSE)</f>
        <v>0</v>
      </c>
      <c r="I57">
        <f>+VLOOKUP($A57,'1g -izabrana lica u pravosuđu'!$A$15:$V$42,I$3,FALSE)</f>
        <v>0</v>
      </c>
      <c r="J57">
        <f>+VLOOKUP($A57,'1g -izabrana lica u pravosuđu'!$A$15:$V$42,J$3,FALSE)</f>
        <v>0</v>
      </c>
      <c r="T57" s="44">
        <f>+VLOOKUP($A57,'1g -izabrana lica u pravosuđu'!$A$15:$V$42,T$3,FALSE)</f>
        <v>0</v>
      </c>
      <c r="U57" s="44"/>
      <c r="V57" s="44">
        <f t="shared" si="0"/>
        <v>0</v>
      </c>
      <c r="W57" s="44">
        <f>+VLOOKUP($A57,'1g -izabrana lica u pravosuđu'!$A$15:$V$42,W$3,FALSE)</f>
        <v>0</v>
      </c>
      <c r="X57" s="44">
        <f>+VLOOKUP($A57,'1g -izabrana lica u pravosuđu'!$A$15:$V$42,X$3,FALSE)</f>
        <v>0</v>
      </c>
      <c r="Y57" s="44">
        <f>+VLOOKUP($A57,'1g -izabrana lica u pravosuđu'!$A$15:$V$42,Y$3,FALSE)</f>
        <v>0</v>
      </c>
      <c r="Z57" s="44"/>
      <c r="AA57" s="44">
        <f t="shared" si="1"/>
        <v>0</v>
      </c>
      <c r="AB57" s="44">
        <f>+VLOOKUP($A57,'1g -izabrana lica u pravosuđu'!$A$15:$V$42,AB$3,FALSE)</f>
        <v>0</v>
      </c>
      <c r="AC57" s="44">
        <f>+VLOOKUP($A57,'1g -izabrana lica u pravosuđu'!$A$15:$V$42,AC$3,FALSE)</f>
        <v>0</v>
      </c>
      <c r="AD57" s="44">
        <f>+VLOOKUP($A57,'1g -izabrana lica u pravosuđu'!$A$15:$V$42,AD$3,FALSE)</f>
        <v>0</v>
      </c>
      <c r="AE57" s="44"/>
      <c r="AF57" s="44">
        <f t="shared" si="2"/>
        <v>0</v>
      </c>
      <c r="AG57" s="44">
        <f>+VLOOKUP($A57,'1g -izabrana lica u pravosuđu'!$A$15:$V$42,AG$3,FALSE)</f>
        <v>0</v>
      </c>
      <c r="AH57" s="44">
        <f>+VLOOKUP($A57,'1g -izabrana lica u pravosuđu'!$A$15:$V$42,AH$3,FALSE)</f>
        <v>0</v>
      </c>
      <c r="AI57" s="44">
        <f t="shared" si="3"/>
        <v>0</v>
      </c>
      <c r="AJ57" s="44">
        <f t="shared" si="4"/>
        <v>0</v>
      </c>
      <c r="AK57" s="44">
        <f>+IFERROR(AI57*(100+'1g -izabrana lica u pravosuđu'!$D$6)/100,"")</f>
        <v>0</v>
      </c>
      <c r="AL57" s="44">
        <f>+IFERROR(AJ57*(100+'1g -izabrana lica u pravosuđu'!$D$6)/100,"")</f>
        <v>0</v>
      </c>
    </row>
    <row r="58" spans="1:38">
      <c r="A58">
        <f>+IF(MAX(A$5:A57)+1&lt;=A$1,A57+1,0)</f>
        <v>0</v>
      </c>
      <c r="B58" s="249">
        <f t="shared" si="5"/>
        <v>0</v>
      </c>
      <c r="C58">
        <f t="shared" si="6"/>
        <v>0</v>
      </c>
      <c r="D58" s="249">
        <f t="shared" si="7"/>
        <v>0</v>
      </c>
      <c r="E58">
        <f>IF(A58=0,0,+VLOOKUP($A58,'1g -izabrana lica u pravosuđu'!$A$16:$V$43,$E$3,FALSE))</f>
        <v>0</v>
      </c>
      <c r="G58" t="e">
        <f ca="1">+_xlfn.IFNA(VLOOKUP($A58,'1g -izabrana lica u pravosuđu'!$A$15:$V$42,$G$3,FALSE),"")</f>
        <v>#NAME?</v>
      </c>
      <c r="H58">
        <f>+VLOOKUP($A58,'1g -izabrana lica u pravosuđu'!$A$15:$V$42,H$3,FALSE)</f>
        <v>0</v>
      </c>
      <c r="I58">
        <f>+VLOOKUP($A58,'1g -izabrana lica u pravosuđu'!$A$15:$V$42,I$3,FALSE)</f>
        <v>0</v>
      </c>
      <c r="J58">
        <f>+VLOOKUP($A58,'1g -izabrana lica u pravosuđu'!$A$15:$V$42,J$3,FALSE)</f>
        <v>0</v>
      </c>
      <c r="T58" s="44">
        <f>+VLOOKUP($A58,'1g -izabrana lica u pravosuđu'!$A$15:$V$42,T$3,FALSE)</f>
        <v>0</v>
      </c>
      <c r="U58" s="44"/>
      <c r="V58" s="44">
        <f t="shared" si="0"/>
        <v>0</v>
      </c>
      <c r="W58" s="44">
        <f>+VLOOKUP($A58,'1g -izabrana lica u pravosuđu'!$A$15:$V$42,W$3,FALSE)</f>
        <v>0</v>
      </c>
      <c r="X58" s="44">
        <f>+VLOOKUP($A58,'1g -izabrana lica u pravosuđu'!$A$15:$V$42,X$3,FALSE)</f>
        <v>0</v>
      </c>
      <c r="Y58" s="44">
        <f>+VLOOKUP($A58,'1g -izabrana lica u pravosuđu'!$A$15:$V$42,Y$3,FALSE)</f>
        <v>0</v>
      </c>
      <c r="Z58" s="44"/>
      <c r="AA58" s="44">
        <f t="shared" si="1"/>
        <v>0</v>
      </c>
      <c r="AB58" s="44">
        <f>+VLOOKUP($A58,'1g -izabrana lica u pravosuđu'!$A$15:$V$42,AB$3,FALSE)</f>
        <v>0</v>
      </c>
      <c r="AC58" s="44">
        <f>+VLOOKUP($A58,'1g -izabrana lica u pravosuđu'!$A$15:$V$42,AC$3,FALSE)</f>
        <v>0</v>
      </c>
      <c r="AD58" s="44">
        <f>+VLOOKUP($A58,'1g -izabrana lica u pravosuđu'!$A$15:$V$42,AD$3,FALSE)</f>
        <v>0</v>
      </c>
      <c r="AE58" s="44"/>
      <c r="AF58" s="44">
        <f t="shared" si="2"/>
        <v>0</v>
      </c>
      <c r="AG58" s="44">
        <f>+VLOOKUP($A58,'1g -izabrana lica u pravosuđu'!$A$15:$V$42,AG$3,FALSE)</f>
        <v>0</v>
      </c>
      <c r="AH58" s="44">
        <f>+VLOOKUP($A58,'1g -izabrana lica u pravosuđu'!$A$15:$V$42,AH$3,FALSE)</f>
        <v>0</v>
      </c>
      <c r="AI58" s="44">
        <f t="shared" si="3"/>
        <v>0</v>
      </c>
      <c r="AJ58" s="44">
        <f t="shared" si="4"/>
        <v>0</v>
      </c>
      <c r="AK58" s="44">
        <f>+IFERROR(AI58*(100+'1g -izabrana lica u pravosuđu'!$D$6)/100,"")</f>
        <v>0</v>
      </c>
      <c r="AL58" s="44">
        <f>+IFERROR(AJ58*(100+'1g -izabrana lica u pravosuđu'!$D$6)/100,"")</f>
        <v>0</v>
      </c>
    </row>
    <row r="59" spans="1:38">
      <c r="A59">
        <f>+IF(MAX(A$5:A58)+1&lt;=A$1,A58+1,0)</f>
        <v>0</v>
      </c>
      <c r="B59" s="249">
        <f t="shared" si="5"/>
        <v>0</v>
      </c>
      <c r="C59">
        <f t="shared" si="6"/>
        <v>0</v>
      </c>
      <c r="D59" s="249">
        <f t="shared" si="7"/>
        <v>0</v>
      </c>
      <c r="E59">
        <f>IF(A59=0,0,+VLOOKUP($A59,'1g -izabrana lica u pravosuđu'!$A$16:$V$43,$E$3,FALSE))</f>
        <v>0</v>
      </c>
      <c r="G59" t="e">
        <f ca="1">+_xlfn.IFNA(VLOOKUP($A59,'1g -izabrana lica u pravosuđu'!$A$15:$V$42,$G$3,FALSE),"")</f>
        <v>#NAME?</v>
      </c>
      <c r="H59">
        <f>+VLOOKUP($A59,'1g -izabrana lica u pravosuđu'!$A$15:$V$42,H$3,FALSE)</f>
        <v>0</v>
      </c>
      <c r="I59">
        <f>+VLOOKUP($A59,'1g -izabrana lica u pravosuđu'!$A$15:$V$42,I$3,FALSE)</f>
        <v>0</v>
      </c>
      <c r="J59">
        <f>+VLOOKUP($A59,'1g -izabrana lica u pravosuđu'!$A$15:$V$42,J$3,FALSE)</f>
        <v>0</v>
      </c>
      <c r="T59" s="44">
        <f>+VLOOKUP($A59,'1g -izabrana lica u pravosuđu'!$A$15:$V$42,T$3,FALSE)</f>
        <v>0</v>
      </c>
      <c r="U59" s="44"/>
      <c r="V59" s="44">
        <f t="shared" si="0"/>
        <v>0</v>
      </c>
      <c r="W59" s="44">
        <f>+VLOOKUP($A59,'1g -izabrana lica u pravosuđu'!$A$15:$V$42,W$3,FALSE)</f>
        <v>0</v>
      </c>
      <c r="X59" s="44">
        <f>+VLOOKUP($A59,'1g -izabrana lica u pravosuđu'!$A$15:$V$42,X$3,FALSE)</f>
        <v>0</v>
      </c>
      <c r="Y59" s="44">
        <f>+VLOOKUP($A59,'1g -izabrana lica u pravosuđu'!$A$15:$V$42,Y$3,FALSE)</f>
        <v>0</v>
      </c>
      <c r="Z59" s="44"/>
      <c r="AA59" s="44">
        <f t="shared" si="1"/>
        <v>0</v>
      </c>
      <c r="AB59" s="44">
        <f>+VLOOKUP($A59,'1g -izabrana lica u pravosuđu'!$A$15:$V$42,AB$3,FALSE)</f>
        <v>0</v>
      </c>
      <c r="AC59" s="44">
        <f>+VLOOKUP($A59,'1g -izabrana lica u pravosuđu'!$A$15:$V$42,AC$3,FALSE)</f>
        <v>0</v>
      </c>
      <c r="AD59" s="44">
        <f>+VLOOKUP($A59,'1g -izabrana lica u pravosuđu'!$A$15:$V$42,AD$3,FALSE)</f>
        <v>0</v>
      </c>
      <c r="AE59" s="44"/>
      <c r="AF59" s="44">
        <f t="shared" si="2"/>
        <v>0</v>
      </c>
      <c r="AG59" s="44">
        <f>+VLOOKUP($A59,'1g -izabrana lica u pravosuđu'!$A$15:$V$42,AG$3,FALSE)</f>
        <v>0</v>
      </c>
      <c r="AH59" s="44">
        <f>+VLOOKUP($A59,'1g -izabrana lica u pravosuđu'!$A$15:$V$42,AH$3,FALSE)</f>
        <v>0</v>
      </c>
      <c r="AI59" s="44">
        <f t="shared" si="3"/>
        <v>0</v>
      </c>
      <c r="AJ59" s="44">
        <f t="shared" si="4"/>
        <v>0</v>
      </c>
      <c r="AK59" s="44">
        <f>+IFERROR(AI59*(100+'1g -izabrana lica u pravosuđu'!$D$6)/100,"")</f>
        <v>0</v>
      </c>
      <c r="AL59" s="44">
        <f>+IFERROR(AJ59*(100+'1g -izabrana lica u pravosuđu'!$D$6)/100,"")</f>
        <v>0</v>
      </c>
    </row>
    <row r="60" spans="1:38">
      <c r="A60">
        <f>+IF(MAX(A$5:A59)+1&lt;=A$1,A59+1,0)</f>
        <v>0</v>
      </c>
      <c r="B60" s="249">
        <f t="shared" si="5"/>
        <v>0</v>
      </c>
      <c r="C60">
        <f t="shared" si="6"/>
        <v>0</v>
      </c>
      <c r="D60" s="249">
        <f t="shared" si="7"/>
        <v>0</v>
      </c>
      <c r="E60">
        <f>IF(A60=0,0,+VLOOKUP($A60,'1g -izabrana lica u pravosuđu'!$A$16:$V$43,$E$3,FALSE))</f>
        <v>0</v>
      </c>
      <c r="G60" t="e">
        <f ca="1">+_xlfn.IFNA(VLOOKUP($A60,'1g -izabrana lica u pravosuđu'!$A$15:$V$42,$G$3,FALSE),"")</f>
        <v>#NAME?</v>
      </c>
      <c r="H60">
        <f>+VLOOKUP($A60,'1g -izabrana lica u pravosuđu'!$A$15:$V$42,H$3,FALSE)</f>
        <v>0</v>
      </c>
      <c r="I60">
        <f>+VLOOKUP($A60,'1g -izabrana lica u pravosuđu'!$A$15:$V$42,I$3,FALSE)</f>
        <v>0</v>
      </c>
      <c r="J60">
        <f>+VLOOKUP($A60,'1g -izabrana lica u pravosuđu'!$A$15:$V$42,J$3,FALSE)</f>
        <v>0</v>
      </c>
      <c r="T60" s="44">
        <f>+VLOOKUP($A60,'1g -izabrana lica u pravosuđu'!$A$15:$V$42,T$3,FALSE)</f>
        <v>0</v>
      </c>
      <c r="U60" s="44"/>
      <c r="V60" s="44">
        <f t="shared" si="0"/>
        <v>0</v>
      </c>
      <c r="W60" s="44">
        <f>+VLOOKUP($A60,'1g -izabrana lica u pravosuđu'!$A$15:$V$42,W$3,FALSE)</f>
        <v>0</v>
      </c>
      <c r="X60" s="44">
        <f>+VLOOKUP($A60,'1g -izabrana lica u pravosuđu'!$A$15:$V$42,X$3,FALSE)</f>
        <v>0</v>
      </c>
      <c r="Y60" s="44">
        <f>+VLOOKUP($A60,'1g -izabrana lica u pravosuđu'!$A$15:$V$42,Y$3,FALSE)</f>
        <v>0</v>
      </c>
      <c r="Z60" s="44"/>
      <c r="AA60" s="44">
        <f t="shared" si="1"/>
        <v>0</v>
      </c>
      <c r="AB60" s="44">
        <f>+VLOOKUP($A60,'1g -izabrana lica u pravosuđu'!$A$15:$V$42,AB$3,FALSE)</f>
        <v>0</v>
      </c>
      <c r="AC60" s="44">
        <f>+VLOOKUP($A60,'1g -izabrana lica u pravosuđu'!$A$15:$V$42,AC$3,FALSE)</f>
        <v>0</v>
      </c>
      <c r="AD60" s="44">
        <f>+VLOOKUP($A60,'1g -izabrana lica u pravosuđu'!$A$15:$V$42,AD$3,FALSE)</f>
        <v>0</v>
      </c>
      <c r="AE60" s="44"/>
      <c r="AF60" s="44">
        <f t="shared" si="2"/>
        <v>0</v>
      </c>
      <c r="AG60" s="44">
        <f>+VLOOKUP($A60,'1g -izabrana lica u pravosuđu'!$A$15:$V$42,AG$3,FALSE)</f>
        <v>0</v>
      </c>
      <c r="AH60" s="44">
        <f>+VLOOKUP($A60,'1g -izabrana lica u pravosuđu'!$A$15:$V$42,AH$3,FALSE)</f>
        <v>0</v>
      </c>
      <c r="AI60" s="44">
        <f t="shared" si="3"/>
        <v>0</v>
      </c>
      <c r="AJ60" s="44">
        <f t="shared" si="4"/>
        <v>0</v>
      </c>
      <c r="AK60" s="44">
        <f>+IFERROR(AI60*(100+'1g -izabrana lica u pravosuđu'!$D$6)/100,"")</f>
        <v>0</v>
      </c>
      <c r="AL60" s="44">
        <f>+IFERROR(AJ60*(100+'1g -izabrana lica u pravosuđu'!$D$6)/100,"")</f>
        <v>0</v>
      </c>
    </row>
    <row r="61" spans="1:38">
      <c r="A61">
        <f>+IF(MAX(A$5:A60)+1&lt;=A$1,A60+1,0)</f>
        <v>0</v>
      </c>
      <c r="B61" s="249">
        <f t="shared" si="5"/>
        <v>0</v>
      </c>
      <c r="C61">
        <f t="shared" si="6"/>
        <v>0</v>
      </c>
      <c r="D61" s="249">
        <f t="shared" si="7"/>
        <v>0</v>
      </c>
      <c r="E61">
        <f>IF(A61=0,0,+VLOOKUP($A61,'1g -izabrana lica u pravosuđu'!$A$16:$V$43,$E$3,FALSE))</f>
        <v>0</v>
      </c>
      <c r="G61" t="e">
        <f ca="1">+_xlfn.IFNA(VLOOKUP($A61,'1g -izabrana lica u pravosuđu'!$A$15:$V$42,$G$3,FALSE),"")</f>
        <v>#NAME?</v>
      </c>
      <c r="H61">
        <f>+VLOOKUP($A61,'1g -izabrana lica u pravosuđu'!$A$15:$V$42,H$3,FALSE)</f>
        <v>0</v>
      </c>
      <c r="I61">
        <f>+VLOOKUP($A61,'1g -izabrana lica u pravosuđu'!$A$15:$V$42,I$3,FALSE)</f>
        <v>0</v>
      </c>
      <c r="J61">
        <f>+VLOOKUP($A61,'1g -izabrana lica u pravosuđu'!$A$15:$V$42,J$3,FALSE)</f>
        <v>0</v>
      </c>
      <c r="T61" s="44">
        <f>+VLOOKUP($A61,'1g -izabrana lica u pravosuđu'!$A$15:$V$42,T$3,FALSE)</f>
        <v>0</v>
      </c>
      <c r="U61" s="44"/>
      <c r="V61" s="44">
        <f t="shared" si="0"/>
        <v>0</v>
      </c>
      <c r="W61" s="44">
        <f>+VLOOKUP($A61,'1g -izabrana lica u pravosuđu'!$A$15:$V$42,W$3,FALSE)</f>
        <v>0</v>
      </c>
      <c r="X61" s="44">
        <f>+VLOOKUP($A61,'1g -izabrana lica u pravosuđu'!$A$15:$V$42,X$3,FALSE)</f>
        <v>0</v>
      </c>
      <c r="Y61" s="44">
        <f>+VLOOKUP($A61,'1g -izabrana lica u pravosuđu'!$A$15:$V$42,Y$3,FALSE)</f>
        <v>0</v>
      </c>
      <c r="Z61" s="44"/>
      <c r="AA61" s="44">
        <f t="shared" si="1"/>
        <v>0</v>
      </c>
      <c r="AB61" s="44">
        <f>+VLOOKUP($A61,'1g -izabrana lica u pravosuđu'!$A$15:$V$42,AB$3,FALSE)</f>
        <v>0</v>
      </c>
      <c r="AC61" s="44">
        <f>+VLOOKUP($A61,'1g -izabrana lica u pravosuđu'!$A$15:$V$42,AC$3,FALSE)</f>
        <v>0</v>
      </c>
      <c r="AD61" s="44">
        <f>+VLOOKUP($A61,'1g -izabrana lica u pravosuđu'!$A$15:$V$42,AD$3,FALSE)</f>
        <v>0</v>
      </c>
      <c r="AE61" s="44"/>
      <c r="AF61" s="44">
        <f t="shared" si="2"/>
        <v>0</v>
      </c>
      <c r="AG61" s="44">
        <f>+VLOOKUP($A61,'1g -izabrana lica u pravosuđu'!$A$15:$V$42,AG$3,FALSE)</f>
        <v>0</v>
      </c>
      <c r="AH61" s="44">
        <f>+VLOOKUP($A61,'1g -izabrana lica u pravosuđu'!$A$15:$V$42,AH$3,FALSE)</f>
        <v>0</v>
      </c>
      <c r="AI61" s="44">
        <f t="shared" si="3"/>
        <v>0</v>
      </c>
      <c r="AJ61" s="44">
        <f t="shared" si="4"/>
        <v>0</v>
      </c>
      <c r="AK61" s="44">
        <f>+IFERROR(AI61*(100+'1g -izabrana lica u pravosuđu'!$D$6)/100,"")</f>
        <v>0</v>
      </c>
      <c r="AL61" s="44">
        <f>+IFERROR(AJ61*(100+'1g -izabrana lica u pravosuđu'!$D$6)/100,"")</f>
        <v>0</v>
      </c>
    </row>
    <row r="62" spans="1:38">
      <c r="A62">
        <f>+IF(MAX(A$5:A61)+1&lt;=A$1,A61+1,0)</f>
        <v>0</v>
      </c>
      <c r="B62" s="249">
        <f t="shared" si="5"/>
        <v>0</v>
      </c>
      <c r="C62">
        <f t="shared" si="6"/>
        <v>0</v>
      </c>
      <c r="D62" s="249">
        <f t="shared" si="7"/>
        <v>0</v>
      </c>
      <c r="E62">
        <f>IF(A62=0,0,+VLOOKUP($A62,'1g -izabrana lica u pravosuđu'!$A$16:$V$43,$E$3,FALSE))</f>
        <v>0</v>
      </c>
      <c r="G62" t="e">
        <f ca="1">+_xlfn.IFNA(VLOOKUP($A62,'1g -izabrana lica u pravosuđu'!$A$15:$V$42,$G$3,FALSE),"")</f>
        <v>#NAME?</v>
      </c>
      <c r="H62">
        <f>+VLOOKUP($A62,'1g -izabrana lica u pravosuđu'!$A$15:$V$42,H$3,FALSE)</f>
        <v>0</v>
      </c>
      <c r="I62">
        <f>+VLOOKUP($A62,'1g -izabrana lica u pravosuđu'!$A$15:$V$42,I$3,FALSE)</f>
        <v>0</v>
      </c>
      <c r="J62">
        <f>+VLOOKUP($A62,'1g -izabrana lica u pravosuđu'!$A$15:$V$42,J$3,FALSE)</f>
        <v>0</v>
      </c>
      <c r="T62" s="44">
        <f>+VLOOKUP($A62,'1g -izabrana lica u pravosuđu'!$A$15:$V$42,T$3,FALSE)</f>
        <v>0</v>
      </c>
      <c r="U62" s="44"/>
      <c r="V62" s="44">
        <f t="shared" si="0"/>
        <v>0</v>
      </c>
      <c r="W62" s="44">
        <f>+VLOOKUP($A62,'1g -izabrana lica u pravosuđu'!$A$15:$V$42,W$3,FALSE)</f>
        <v>0</v>
      </c>
      <c r="X62" s="44">
        <f>+VLOOKUP($A62,'1g -izabrana lica u pravosuđu'!$A$15:$V$42,X$3,FALSE)</f>
        <v>0</v>
      </c>
      <c r="Y62" s="44">
        <f>+VLOOKUP($A62,'1g -izabrana lica u pravosuđu'!$A$15:$V$42,Y$3,FALSE)</f>
        <v>0</v>
      </c>
      <c r="Z62" s="44"/>
      <c r="AA62" s="44">
        <f t="shared" si="1"/>
        <v>0</v>
      </c>
      <c r="AB62" s="44">
        <f>+VLOOKUP($A62,'1g -izabrana lica u pravosuđu'!$A$15:$V$42,AB$3,FALSE)</f>
        <v>0</v>
      </c>
      <c r="AC62" s="44">
        <f>+VLOOKUP($A62,'1g -izabrana lica u pravosuđu'!$A$15:$V$42,AC$3,FALSE)</f>
        <v>0</v>
      </c>
      <c r="AD62" s="44">
        <f>+VLOOKUP($A62,'1g -izabrana lica u pravosuđu'!$A$15:$V$42,AD$3,FALSE)</f>
        <v>0</v>
      </c>
      <c r="AE62" s="44"/>
      <c r="AF62" s="44">
        <f t="shared" si="2"/>
        <v>0</v>
      </c>
      <c r="AG62" s="44">
        <f>+VLOOKUP($A62,'1g -izabrana lica u pravosuđu'!$A$15:$V$42,AG$3,FALSE)</f>
        <v>0</v>
      </c>
      <c r="AH62" s="44">
        <f>+VLOOKUP($A62,'1g -izabrana lica u pravosuđu'!$A$15:$V$42,AH$3,FALSE)</f>
        <v>0</v>
      </c>
      <c r="AI62" s="44">
        <f t="shared" si="3"/>
        <v>0</v>
      </c>
      <c r="AJ62" s="44">
        <f t="shared" si="4"/>
        <v>0</v>
      </c>
      <c r="AK62" s="44">
        <f>+IFERROR(AI62*(100+'1g -izabrana lica u pravosuđu'!$D$6)/100,"")</f>
        <v>0</v>
      </c>
      <c r="AL62" s="44">
        <f>+IFERROR(AJ62*(100+'1g -izabrana lica u pravosuđu'!$D$6)/100,"")</f>
        <v>0</v>
      </c>
    </row>
    <row r="63" spans="1:38">
      <c r="A63">
        <f>+IF(MAX(A$5:A62)+1&lt;=A$1,A62+1,0)</f>
        <v>0</v>
      </c>
      <c r="B63" s="249">
        <f t="shared" si="5"/>
        <v>0</v>
      </c>
      <c r="C63">
        <f t="shared" si="6"/>
        <v>0</v>
      </c>
      <c r="D63" s="249">
        <f t="shared" si="7"/>
        <v>0</v>
      </c>
      <c r="E63">
        <f>IF(A63=0,0,+VLOOKUP($A63,'1g -izabrana lica u pravosuđu'!$A$16:$V$43,$E$3,FALSE))</f>
        <v>0</v>
      </c>
      <c r="G63" t="e">
        <f ca="1">+_xlfn.IFNA(VLOOKUP($A63,'1g -izabrana lica u pravosuđu'!$A$15:$V$42,$G$3,FALSE),"")</f>
        <v>#NAME?</v>
      </c>
      <c r="H63">
        <f>+VLOOKUP($A63,'1g -izabrana lica u pravosuđu'!$A$15:$V$42,H$3,FALSE)</f>
        <v>0</v>
      </c>
      <c r="I63">
        <f>+VLOOKUP($A63,'1g -izabrana lica u pravosuđu'!$A$15:$V$42,I$3,FALSE)</f>
        <v>0</v>
      </c>
      <c r="J63">
        <f>+VLOOKUP($A63,'1g -izabrana lica u pravosuđu'!$A$15:$V$42,J$3,FALSE)</f>
        <v>0</v>
      </c>
      <c r="T63" s="44">
        <f>+VLOOKUP($A63,'1g -izabrana lica u pravosuđu'!$A$15:$V$42,T$3,FALSE)</f>
        <v>0</v>
      </c>
      <c r="U63" s="44"/>
      <c r="V63" s="44">
        <f t="shared" si="0"/>
        <v>0</v>
      </c>
      <c r="W63" s="44">
        <f>+VLOOKUP($A63,'1g -izabrana lica u pravosuđu'!$A$15:$V$42,W$3,FALSE)</f>
        <v>0</v>
      </c>
      <c r="X63" s="44">
        <f>+VLOOKUP($A63,'1g -izabrana lica u pravosuđu'!$A$15:$V$42,X$3,FALSE)</f>
        <v>0</v>
      </c>
      <c r="Y63" s="44">
        <f>+VLOOKUP($A63,'1g -izabrana lica u pravosuđu'!$A$15:$V$42,Y$3,FALSE)</f>
        <v>0</v>
      </c>
      <c r="Z63" s="44"/>
      <c r="AA63" s="44">
        <f t="shared" si="1"/>
        <v>0</v>
      </c>
      <c r="AB63" s="44">
        <f>+VLOOKUP($A63,'1g -izabrana lica u pravosuđu'!$A$15:$V$42,AB$3,FALSE)</f>
        <v>0</v>
      </c>
      <c r="AC63" s="44">
        <f>+VLOOKUP($A63,'1g -izabrana lica u pravosuđu'!$A$15:$V$42,AC$3,FALSE)</f>
        <v>0</v>
      </c>
      <c r="AD63" s="44">
        <f>+VLOOKUP($A63,'1g -izabrana lica u pravosuđu'!$A$15:$V$42,AD$3,FALSE)</f>
        <v>0</v>
      </c>
      <c r="AE63" s="44"/>
      <c r="AF63" s="44">
        <f t="shared" si="2"/>
        <v>0</v>
      </c>
      <c r="AG63" s="44">
        <f>+VLOOKUP($A63,'1g -izabrana lica u pravosuđu'!$A$15:$V$42,AG$3,FALSE)</f>
        <v>0</v>
      </c>
      <c r="AH63" s="44">
        <f>+VLOOKUP($A63,'1g -izabrana lica u pravosuđu'!$A$15:$V$42,AH$3,FALSE)</f>
        <v>0</v>
      </c>
      <c r="AI63" s="44">
        <f t="shared" si="3"/>
        <v>0</v>
      </c>
      <c r="AJ63" s="44">
        <f t="shared" si="4"/>
        <v>0</v>
      </c>
      <c r="AK63" s="44">
        <f>+IFERROR(AI63*(100+'1g -izabrana lica u pravosuđu'!$D$6)/100,"")</f>
        <v>0</v>
      </c>
      <c r="AL63" s="44">
        <f>+IFERROR(AJ63*(100+'1g -izabrana lica u pravosuđu'!$D$6)/100,"")</f>
        <v>0</v>
      </c>
    </row>
    <row r="64" spans="1:38">
      <c r="A64">
        <f>+IF(MAX(A$5:A63)+1&lt;=A$1,A63+1,0)</f>
        <v>0</v>
      </c>
      <c r="B64" s="249">
        <f t="shared" si="5"/>
        <v>0</v>
      </c>
      <c r="C64">
        <f t="shared" si="6"/>
        <v>0</v>
      </c>
      <c r="D64" s="249">
        <f t="shared" si="7"/>
        <v>0</v>
      </c>
      <c r="E64">
        <f>IF(A64=0,0,+VLOOKUP($A64,'1g -izabrana lica u pravosuđu'!$A$16:$V$43,$E$3,FALSE))</f>
        <v>0</v>
      </c>
      <c r="G64" t="e">
        <f ca="1">+_xlfn.IFNA(VLOOKUP($A64,'1g -izabrana lica u pravosuđu'!$A$15:$V$42,$G$3,FALSE),"")</f>
        <v>#NAME?</v>
      </c>
      <c r="H64">
        <f>+VLOOKUP($A64,'1g -izabrana lica u pravosuđu'!$A$15:$V$42,H$3,FALSE)</f>
        <v>0</v>
      </c>
      <c r="I64">
        <f>+VLOOKUP($A64,'1g -izabrana lica u pravosuđu'!$A$15:$V$42,I$3,FALSE)</f>
        <v>0</v>
      </c>
      <c r="J64">
        <f>+VLOOKUP($A64,'1g -izabrana lica u pravosuđu'!$A$15:$V$42,J$3,FALSE)</f>
        <v>0</v>
      </c>
      <c r="T64" s="44">
        <f>+VLOOKUP($A64,'1g -izabrana lica u pravosuđu'!$A$15:$V$42,T$3,FALSE)</f>
        <v>0</v>
      </c>
      <c r="U64" s="44"/>
      <c r="V64" s="44">
        <f t="shared" si="0"/>
        <v>0</v>
      </c>
      <c r="W64" s="44">
        <f>+VLOOKUP($A64,'1g -izabrana lica u pravosuđu'!$A$15:$V$42,W$3,FALSE)</f>
        <v>0</v>
      </c>
      <c r="X64" s="44">
        <f>+VLOOKUP($A64,'1g -izabrana lica u pravosuđu'!$A$15:$V$42,X$3,FALSE)</f>
        <v>0</v>
      </c>
      <c r="Y64" s="44">
        <f>+VLOOKUP($A64,'1g -izabrana lica u pravosuđu'!$A$15:$V$42,Y$3,FALSE)</f>
        <v>0</v>
      </c>
      <c r="Z64" s="44"/>
      <c r="AA64" s="44">
        <f t="shared" si="1"/>
        <v>0</v>
      </c>
      <c r="AB64" s="44">
        <f>+VLOOKUP($A64,'1g -izabrana lica u pravosuđu'!$A$15:$V$42,AB$3,FALSE)</f>
        <v>0</v>
      </c>
      <c r="AC64" s="44">
        <f>+VLOOKUP($A64,'1g -izabrana lica u pravosuđu'!$A$15:$V$42,AC$3,FALSE)</f>
        <v>0</v>
      </c>
      <c r="AD64" s="44">
        <f>+VLOOKUP($A64,'1g -izabrana lica u pravosuđu'!$A$15:$V$42,AD$3,FALSE)</f>
        <v>0</v>
      </c>
      <c r="AE64" s="44"/>
      <c r="AF64" s="44">
        <f t="shared" si="2"/>
        <v>0</v>
      </c>
      <c r="AG64" s="44">
        <f>+VLOOKUP($A64,'1g -izabrana lica u pravosuđu'!$A$15:$V$42,AG$3,FALSE)</f>
        <v>0</v>
      </c>
      <c r="AH64" s="44">
        <f>+VLOOKUP($A64,'1g -izabrana lica u pravosuđu'!$A$15:$V$42,AH$3,FALSE)</f>
        <v>0</v>
      </c>
      <c r="AI64" s="44">
        <f t="shared" si="3"/>
        <v>0</v>
      </c>
      <c r="AJ64" s="44">
        <f t="shared" si="4"/>
        <v>0</v>
      </c>
      <c r="AK64" s="44">
        <f>+IFERROR(AI64*(100+'1g -izabrana lica u pravosuđu'!$D$6)/100,"")</f>
        <v>0</v>
      </c>
      <c r="AL64" s="44">
        <f>+IFERROR(AJ64*(100+'1g -izabrana lica u pravosuđu'!$D$6)/100,"")</f>
        <v>0</v>
      </c>
    </row>
    <row r="65" spans="1:38">
      <c r="A65">
        <f>+IF(MAX(A$5:A64)+1&lt;=A$1,A64+1,0)</f>
        <v>0</v>
      </c>
      <c r="B65" s="249">
        <f t="shared" si="5"/>
        <v>0</v>
      </c>
      <c r="C65">
        <f t="shared" si="6"/>
        <v>0</v>
      </c>
      <c r="D65" s="249">
        <f t="shared" si="7"/>
        <v>0</v>
      </c>
      <c r="E65">
        <f>IF(A65=0,0,+VLOOKUP($A65,'1g -izabrana lica u pravosuđu'!$A$16:$V$43,$E$3,FALSE))</f>
        <v>0</v>
      </c>
      <c r="G65" t="e">
        <f ca="1">+_xlfn.IFNA(VLOOKUP($A65,'1g -izabrana lica u pravosuđu'!$A$15:$V$42,$G$3,FALSE),"")</f>
        <v>#NAME?</v>
      </c>
      <c r="H65">
        <f>+VLOOKUP($A65,'1g -izabrana lica u pravosuđu'!$A$15:$V$42,H$3,FALSE)</f>
        <v>0</v>
      </c>
      <c r="I65">
        <f>+VLOOKUP($A65,'1g -izabrana lica u pravosuđu'!$A$15:$V$42,I$3,FALSE)</f>
        <v>0</v>
      </c>
      <c r="J65">
        <f>+VLOOKUP($A65,'1g -izabrana lica u pravosuđu'!$A$15:$V$42,J$3,FALSE)</f>
        <v>0</v>
      </c>
      <c r="T65" s="44">
        <f>+VLOOKUP($A65,'1g -izabrana lica u pravosuđu'!$A$15:$V$42,T$3,FALSE)</f>
        <v>0</v>
      </c>
      <c r="U65" s="44"/>
      <c r="V65" s="44">
        <f t="shared" si="0"/>
        <v>0</v>
      </c>
      <c r="W65" s="44">
        <f>+VLOOKUP($A65,'1g -izabrana lica u pravosuđu'!$A$15:$V$42,W$3,FALSE)</f>
        <v>0</v>
      </c>
      <c r="X65" s="44">
        <f>+VLOOKUP($A65,'1g -izabrana lica u pravosuđu'!$A$15:$V$42,X$3,FALSE)</f>
        <v>0</v>
      </c>
      <c r="Y65" s="44">
        <f>+VLOOKUP($A65,'1g -izabrana lica u pravosuđu'!$A$15:$V$42,Y$3,FALSE)</f>
        <v>0</v>
      </c>
      <c r="Z65" s="44"/>
      <c r="AA65" s="44">
        <f t="shared" si="1"/>
        <v>0</v>
      </c>
      <c r="AB65" s="44">
        <f>+VLOOKUP($A65,'1g -izabrana lica u pravosuđu'!$A$15:$V$42,AB$3,FALSE)</f>
        <v>0</v>
      </c>
      <c r="AC65" s="44">
        <f>+VLOOKUP($A65,'1g -izabrana lica u pravosuđu'!$A$15:$V$42,AC$3,FALSE)</f>
        <v>0</v>
      </c>
      <c r="AD65" s="44">
        <f>+VLOOKUP($A65,'1g -izabrana lica u pravosuđu'!$A$15:$V$42,AD$3,FALSE)</f>
        <v>0</v>
      </c>
      <c r="AE65" s="44"/>
      <c r="AF65" s="44">
        <f t="shared" si="2"/>
        <v>0</v>
      </c>
      <c r="AG65" s="44">
        <f>+VLOOKUP($A65,'1g -izabrana lica u pravosuđu'!$A$15:$V$42,AG$3,FALSE)</f>
        <v>0</v>
      </c>
      <c r="AH65" s="44">
        <f>+VLOOKUP($A65,'1g -izabrana lica u pravosuđu'!$A$15:$V$42,AH$3,FALSE)</f>
        <v>0</v>
      </c>
      <c r="AI65" s="44">
        <f t="shared" si="3"/>
        <v>0</v>
      </c>
      <c r="AJ65" s="44">
        <f t="shared" si="4"/>
        <v>0</v>
      </c>
      <c r="AK65" s="44">
        <f>+IFERROR(AI65*(100+'1g -izabrana lica u pravosuđu'!$D$6)/100,"")</f>
        <v>0</v>
      </c>
      <c r="AL65" s="44">
        <f>+IFERROR(AJ65*(100+'1g -izabrana lica u pravosuđu'!$D$6)/100,"")</f>
        <v>0</v>
      </c>
    </row>
    <row r="66" spans="1:38">
      <c r="A66">
        <f>+IF(MAX(A$5:A65)+1&lt;=A$1,A65+1,0)</f>
        <v>0</v>
      </c>
      <c r="B66" s="249">
        <f t="shared" si="5"/>
        <v>0</v>
      </c>
      <c r="C66">
        <f t="shared" si="6"/>
        <v>0</v>
      </c>
      <c r="D66" s="249">
        <f t="shared" si="7"/>
        <v>0</v>
      </c>
      <c r="E66">
        <f>IF(A66=0,0,+VLOOKUP($A66,'1g -izabrana lica u pravosuđu'!$A$16:$V$43,$E$3,FALSE))</f>
        <v>0</v>
      </c>
      <c r="G66" t="e">
        <f ca="1">+_xlfn.IFNA(VLOOKUP($A66,'1g -izabrana lica u pravosuđu'!$A$15:$V$42,$G$3,FALSE),"")</f>
        <v>#NAME?</v>
      </c>
      <c r="H66">
        <f>+VLOOKUP($A66,'1g -izabrana lica u pravosuđu'!$A$15:$V$42,H$3,FALSE)</f>
        <v>0</v>
      </c>
      <c r="I66">
        <f>+VLOOKUP($A66,'1g -izabrana lica u pravosuđu'!$A$15:$V$42,I$3,FALSE)</f>
        <v>0</v>
      </c>
      <c r="J66">
        <f>+VLOOKUP($A66,'1g -izabrana lica u pravosuđu'!$A$15:$V$42,J$3,FALSE)</f>
        <v>0</v>
      </c>
      <c r="T66" s="44">
        <f>+VLOOKUP($A66,'1g -izabrana lica u pravosuđu'!$A$15:$V$42,T$3,FALSE)</f>
        <v>0</v>
      </c>
      <c r="U66" s="44"/>
      <c r="V66" s="44">
        <f t="shared" si="0"/>
        <v>0</v>
      </c>
      <c r="W66" s="44">
        <f>+VLOOKUP($A66,'1g -izabrana lica u pravosuđu'!$A$15:$V$42,W$3,FALSE)</f>
        <v>0</v>
      </c>
      <c r="X66" s="44">
        <f>+VLOOKUP($A66,'1g -izabrana lica u pravosuđu'!$A$15:$V$42,X$3,FALSE)</f>
        <v>0</v>
      </c>
      <c r="Y66" s="44">
        <f>+VLOOKUP($A66,'1g -izabrana lica u pravosuđu'!$A$15:$V$42,Y$3,FALSE)</f>
        <v>0</v>
      </c>
      <c r="Z66" s="44"/>
      <c r="AA66" s="44">
        <f t="shared" si="1"/>
        <v>0</v>
      </c>
      <c r="AB66" s="44">
        <f>+VLOOKUP($A66,'1g -izabrana lica u pravosuđu'!$A$15:$V$42,AB$3,FALSE)</f>
        <v>0</v>
      </c>
      <c r="AC66" s="44">
        <f>+VLOOKUP($A66,'1g -izabrana lica u pravosuđu'!$A$15:$V$42,AC$3,FALSE)</f>
        <v>0</v>
      </c>
      <c r="AD66" s="44">
        <f>+VLOOKUP($A66,'1g -izabrana lica u pravosuđu'!$A$15:$V$42,AD$3,FALSE)</f>
        <v>0</v>
      </c>
      <c r="AE66" s="44"/>
      <c r="AF66" s="44">
        <f t="shared" si="2"/>
        <v>0</v>
      </c>
      <c r="AG66" s="44">
        <f>+VLOOKUP($A66,'1g -izabrana lica u pravosuđu'!$A$15:$V$42,AG$3,FALSE)</f>
        <v>0</v>
      </c>
      <c r="AH66" s="44">
        <f>+VLOOKUP($A66,'1g -izabrana lica u pravosuđu'!$A$15:$V$42,AH$3,FALSE)</f>
        <v>0</v>
      </c>
      <c r="AI66" s="44">
        <f t="shared" si="3"/>
        <v>0</v>
      </c>
      <c r="AJ66" s="44">
        <f t="shared" si="4"/>
        <v>0</v>
      </c>
      <c r="AK66" s="44">
        <f>+IFERROR(AI66*(100+'1g -izabrana lica u pravosuđu'!$D$6)/100,"")</f>
        <v>0</v>
      </c>
      <c r="AL66" s="44">
        <f>+IFERROR(AJ66*(100+'1g -izabrana lica u pravosuđu'!$D$6)/100,"")</f>
        <v>0</v>
      </c>
    </row>
    <row r="67" spans="1:38">
      <c r="A67">
        <f>+IF(MAX(A$5:A66)+1&lt;=A$1,A66+1,0)</f>
        <v>0</v>
      </c>
      <c r="B67" s="249">
        <f t="shared" si="5"/>
        <v>0</v>
      </c>
      <c r="C67">
        <f t="shared" si="6"/>
        <v>0</v>
      </c>
      <c r="D67" s="249">
        <f t="shared" si="7"/>
        <v>0</v>
      </c>
      <c r="E67">
        <f>IF(A67=0,0,+VLOOKUP($A67,'1g -izabrana lica u pravosuđu'!$A$16:$V$43,$E$3,FALSE))</f>
        <v>0</v>
      </c>
      <c r="G67" t="e">
        <f ca="1">+_xlfn.IFNA(VLOOKUP($A67,'1g -izabrana lica u pravosuđu'!$A$15:$V$42,$G$3,FALSE),"")</f>
        <v>#NAME?</v>
      </c>
      <c r="H67">
        <f>+VLOOKUP($A67,'1g -izabrana lica u pravosuđu'!$A$15:$V$42,H$3,FALSE)</f>
        <v>0</v>
      </c>
      <c r="I67">
        <f>+VLOOKUP($A67,'1g -izabrana lica u pravosuđu'!$A$15:$V$42,I$3,FALSE)</f>
        <v>0</v>
      </c>
      <c r="J67">
        <f>+VLOOKUP($A67,'1g -izabrana lica u pravosuđu'!$A$15:$V$42,J$3,FALSE)</f>
        <v>0</v>
      </c>
      <c r="T67" s="44">
        <f>+VLOOKUP($A67,'1g -izabrana lica u pravosuđu'!$A$15:$V$42,T$3,FALSE)</f>
        <v>0</v>
      </c>
      <c r="U67" s="44"/>
      <c r="V67" s="44">
        <f t="shared" si="0"/>
        <v>0</v>
      </c>
      <c r="W67" s="44">
        <f>+VLOOKUP($A67,'1g -izabrana lica u pravosuđu'!$A$15:$V$42,W$3,FALSE)</f>
        <v>0</v>
      </c>
      <c r="X67" s="44">
        <f>+VLOOKUP($A67,'1g -izabrana lica u pravosuđu'!$A$15:$V$42,X$3,FALSE)</f>
        <v>0</v>
      </c>
      <c r="Y67" s="44">
        <f>+VLOOKUP($A67,'1g -izabrana lica u pravosuđu'!$A$15:$V$42,Y$3,FALSE)</f>
        <v>0</v>
      </c>
      <c r="Z67" s="44"/>
      <c r="AA67" s="44">
        <f t="shared" si="1"/>
        <v>0</v>
      </c>
      <c r="AB67" s="44">
        <f>+VLOOKUP($A67,'1g -izabrana lica u pravosuđu'!$A$15:$V$42,AB$3,FALSE)</f>
        <v>0</v>
      </c>
      <c r="AC67" s="44">
        <f>+VLOOKUP($A67,'1g -izabrana lica u pravosuđu'!$A$15:$V$42,AC$3,FALSE)</f>
        <v>0</v>
      </c>
      <c r="AD67" s="44">
        <f>+VLOOKUP($A67,'1g -izabrana lica u pravosuđu'!$A$15:$V$42,AD$3,FALSE)</f>
        <v>0</v>
      </c>
      <c r="AE67" s="44"/>
      <c r="AF67" s="44">
        <f t="shared" si="2"/>
        <v>0</v>
      </c>
      <c r="AG67" s="44">
        <f>+VLOOKUP($A67,'1g -izabrana lica u pravosuđu'!$A$15:$V$42,AG$3,FALSE)</f>
        <v>0</v>
      </c>
      <c r="AH67" s="44">
        <f>+VLOOKUP($A67,'1g -izabrana lica u pravosuđu'!$A$15:$V$42,AH$3,FALSE)</f>
        <v>0</v>
      </c>
      <c r="AI67" s="44">
        <f t="shared" si="3"/>
        <v>0</v>
      </c>
      <c r="AJ67" s="44">
        <f t="shared" si="4"/>
        <v>0</v>
      </c>
      <c r="AK67" s="44">
        <f>+IFERROR(AI67*(100+'1g -izabrana lica u pravosuđu'!$D$6)/100,"")</f>
        <v>0</v>
      </c>
      <c r="AL67" s="44">
        <f>+IFERROR(AJ67*(100+'1g -izabrana lica u pravosuđu'!$D$6)/100,"")</f>
        <v>0</v>
      </c>
    </row>
    <row r="68" spans="1:38">
      <c r="A68">
        <f>+IF(MAX(A$5:A67)+1&lt;=A$1,A67+1,0)</f>
        <v>0</v>
      </c>
      <c r="B68" s="249">
        <f t="shared" si="5"/>
        <v>0</v>
      </c>
      <c r="C68">
        <f t="shared" si="6"/>
        <v>0</v>
      </c>
      <c r="D68" s="249">
        <f t="shared" si="7"/>
        <v>0</v>
      </c>
      <c r="E68">
        <f>IF(A68=0,0,+VLOOKUP($A68,'1g -izabrana lica u pravosuđu'!$A$16:$V$43,$E$3,FALSE))</f>
        <v>0</v>
      </c>
      <c r="G68" t="e">
        <f ca="1">+_xlfn.IFNA(VLOOKUP($A68,'1g -izabrana lica u pravosuđu'!$A$15:$V$42,$G$3,FALSE),"")</f>
        <v>#NAME?</v>
      </c>
      <c r="H68">
        <f>+VLOOKUP($A68,'1g -izabrana lica u pravosuđu'!$A$15:$V$42,H$3,FALSE)</f>
        <v>0</v>
      </c>
      <c r="I68">
        <f>+VLOOKUP($A68,'1g -izabrana lica u pravosuđu'!$A$15:$V$42,I$3,FALSE)</f>
        <v>0</v>
      </c>
      <c r="J68">
        <f>+VLOOKUP($A68,'1g -izabrana lica u pravosuđu'!$A$15:$V$42,J$3,FALSE)</f>
        <v>0</v>
      </c>
      <c r="T68" s="44">
        <f>+VLOOKUP($A68,'1g -izabrana lica u pravosuđu'!$A$15:$V$42,T$3,FALSE)</f>
        <v>0</v>
      </c>
      <c r="U68" s="44"/>
      <c r="V68" s="44">
        <f t="shared" si="0"/>
        <v>0</v>
      </c>
      <c r="W68" s="44">
        <f>+VLOOKUP($A68,'1g -izabrana lica u pravosuđu'!$A$15:$V$42,W$3,FALSE)</f>
        <v>0</v>
      </c>
      <c r="X68" s="44">
        <f>+VLOOKUP($A68,'1g -izabrana lica u pravosuđu'!$A$15:$V$42,X$3,FALSE)</f>
        <v>0</v>
      </c>
      <c r="Y68" s="44">
        <f>+VLOOKUP($A68,'1g -izabrana lica u pravosuđu'!$A$15:$V$42,Y$3,FALSE)</f>
        <v>0</v>
      </c>
      <c r="Z68" s="44"/>
      <c r="AA68" s="44">
        <f t="shared" si="1"/>
        <v>0</v>
      </c>
      <c r="AB68" s="44">
        <f>+VLOOKUP($A68,'1g -izabrana lica u pravosuđu'!$A$15:$V$42,AB$3,FALSE)</f>
        <v>0</v>
      </c>
      <c r="AC68" s="44">
        <f>+VLOOKUP($A68,'1g -izabrana lica u pravosuđu'!$A$15:$V$42,AC$3,FALSE)</f>
        <v>0</v>
      </c>
      <c r="AD68" s="44">
        <f>+VLOOKUP($A68,'1g -izabrana lica u pravosuđu'!$A$15:$V$42,AD$3,FALSE)</f>
        <v>0</v>
      </c>
      <c r="AE68" s="44"/>
      <c r="AF68" s="44">
        <f t="shared" si="2"/>
        <v>0</v>
      </c>
      <c r="AG68" s="44">
        <f>+VLOOKUP($A68,'1g -izabrana lica u pravosuđu'!$A$15:$V$42,AG$3,FALSE)</f>
        <v>0</v>
      </c>
      <c r="AH68" s="44">
        <f>+VLOOKUP($A68,'1g -izabrana lica u pravosuđu'!$A$15:$V$42,AH$3,FALSE)</f>
        <v>0</v>
      </c>
      <c r="AI68" s="44">
        <f t="shared" si="3"/>
        <v>0</v>
      </c>
      <c r="AJ68" s="44">
        <f t="shared" si="4"/>
        <v>0</v>
      </c>
      <c r="AK68" s="44">
        <f>+IFERROR(AI68*(100+'1g -izabrana lica u pravosuđu'!$D$6)/100,"")</f>
        <v>0</v>
      </c>
      <c r="AL68" s="44">
        <f>+IFERROR(AJ68*(100+'1g -izabrana lica u pravosuđu'!$D$6)/100,"")</f>
        <v>0</v>
      </c>
    </row>
    <row r="69" spans="1:38">
      <c r="A69">
        <f>+IF(MAX(A$5:A68)+1&lt;=A$1,A68+1,0)</f>
        <v>0</v>
      </c>
      <c r="B69" s="249">
        <f t="shared" si="5"/>
        <v>0</v>
      </c>
      <c r="C69">
        <f t="shared" si="6"/>
        <v>0</v>
      </c>
      <c r="D69" s="249">
        <f t="shared" si="7"/>
        <v>0</v>
      </c>
      <c r="E69">
        <f>IF(A69=0,0,+VLOOKUP($A69,'1g -izabrana lica u pravosuđu'!$A$16:$V$43,$E$3,FALSE))</f>
        <v>0</v>
      </c>
      <c r="G69" t="e">
        <f ca="1">+_xlfn.IFNA(VLOOKUP($A69,'1g -izabrana lica u pravosuđu'!$A$15:$V$42,$G$3,FALSE),"")</f>
        <v>#NAME?</v>
      </c>
      <c r="H69">
        <f>+VLOOKUP($A69,'1g -izabrana lica u pravosuđu'!$A$15:$V$42,H$3,FALSE)</f>
        <v>0</v>
      </c>
      <c r="I69">
        <f>+VLOOKUP($A69,'1g -izabrana lica u pravosuđu'!$A$15:$V$42,I$3,FALSE)</f>
        <v>0</v>
      </c>
      <c r="J69">
        <f>+VLOOKUP($A69,'1g -izabrana lica u pravosuđu'!$A$15:$V$42,J$3,FALSE)</f>
        <v>0</v>
      </c>
      <c r="T69" s="44">
        <f>+VLOOKUP($A69,'1g -izabrana lica u pravosuđu'!$A$15:$V$42,T$3,FALSE)</f>
        <v>0</v>
      </c>
      <c r="U69" s="44"/>
      <c r="V69" s="44">
        <f t="shared" si="0"/>
        <v>0</v>
      </c>
      <c r="W69" s="44">
        <f>+VLOOKUP($A69,'1g -izabrana lica u pravosuđu'!$A$15:$V$42,W$3,FALSE)</f>
        <v>0</v>
      </c>
      <c r="X69" s="44">
        <f>+VLOOKUP($A69,'1g -izabrana lica u pravosuđu'!$A$15:$V$42,X$3,FALSE)</f>
        <v>0</v>
      </c>
      <c r="Y69" s="44">
        <f>+VLOOKUP($A69,'1g -izabrana lica u pravosuđu'!$A$15:$V$42,Y$3,FALSE)</f>
        <v>0</v>
      </c>
      <c r="Z69" s="44"/>
      <c r="AA69" s="44">
        <f t="shared" si="1"/>
        <v>0</v>
      </c>
      <c r="AB69" s="44">
        <f>+VLOOKUP($A69,'1g -izabrana lica u pravosuđu'!$A$15:$V$42,AB$3,FALSE)</f>
        <v>0</v>
      </c>
      <c r="AC69" s="44">
        <f>+VLOOKUP($A69,'1g -izabrana lica u pravosuđu'!$A$15:$V$42,AC$3,FALSE)</f>
        <v>0</v>
      </c>
      <c r="AD69" s="44">
        <f>+VLOOKUP($A69,'1g -izabrana lica u pravosuđu'!$A$15:$V$42,AD$3,FALSE)</f>
        <v>0</v>
      </c>
      <c r="AE69" s="44"/>
      <c r="AF69" s="44">
        <f t="shared" si="2"/>
        <v>0</v>
      </c>
      <c r="AG69" s="44">
        <f>+VLOOKUP($A69,'1g -izabrana lica u pravosuđu'!$A$15:$V$42,AG$3,FALSE)</f>
        <v>0</v>
      </c>
      <c r="AH69" s="44">
        <f>+VLOOKUP($A69,'1g -izabrana lica u pravosuđu'!$A$15:$V$42,AH$3,FALSE)</f>
        <v>0</v>
      </c>
      <c r="AI69" s="44">
        <f t="shared" si="3"/>
        <v>0</v>
      </c>
      <c r="AJ69" s="44">
        <f t="shared" si="4"/>
        <v>0</v>
      </c>
      <c r="AK69" s="44">
        <f>+IFERROR(AI69*(100+'1g -izabrana lica u pravosuđu'!$D$6)/100,"")</f>
        <v>0</v>
      </c>
      <c r="AL69" s="44">
        <f>+IFERROR(AJ69*(100+'1g -izabrana lica u pravosuđu'!$D$6)/100,"")</f>
        <v>0</v>
      </c>
    </row>
    <row r="70" spans="1:38">
      <c r="A70">
        <f>+IF(MAX(A$5:A69)+1&lt;=A$1,A69+1,0)</f>
        <v>0</v>
      </c>
      <c r="B70" s="249">
        <f t="shared" si="5"/>
        <v>0</v>
      </c>
      <c r="C70">
        <f t="shared" si="6"/>
        <v>0</v>
      </c>
      <c r="D70" s="249">
        <f t="shared" si="7"/>
        <v>0</v>
      </c>
      <c r="E70">
        <f>IF(A70=0,0,+VLOOKUP($A70,'1g -izabrana lica u pravosuđu'!$A$16:$V$43,$E$3,FALSE))</f>
        <v>0</v>
      </c>
      <c r="G70" t="e">
        <f ca="1">+_xlfn.IFNA(VLOOKUP($A70,'1g -izabrana lica u pravosuđu'!$A$15:$V$42,$G$3,FALSE),"")</f>
        <v>#NAME?</v>
      </c>
      <c r="H70">
        <f>+VLOOKUP($A70,'1g -izabrana lica u pravosuđu'!$A$15:$V$42,H$3,FALSE)</f>
        <v>0</v>
      </c>
      <c r="I70">
        <f>+VLOOKUP($A70,'1g -izabrana lica u pravosuđu'!$A$15:$V$42,I$3,FALSE)</f>
        <v>0</v>
      </c>
      <c r="J70">
        <f>+VLOOKUP($A70,'1g -izabrana lica u pravosuđu'!$A$15:$V$42,J$3,FALSE)</f>
        <v>0</v>
      </c>
      <c r="T70" s="44">
        <f>+VLOOKUP($A70,'1g -izabrana lica u pravosuđu'!$A$15:$V$42,T$3,FALSE)</f>
        <v>0</v>
      </c>
      <c r="U70" s="44"/>
      <c r="V70" s="44">
        <f t="shared" ref="V70:V83" si="8">+T70</f>
        <v>0</v>
      </c>
      <c r="W70" s="44">
        <f>+VLOOKUP($A70,'1g -izabrana lica u pravosuđu'!$A$15:$V$42,W$3,FALSE)</f>
        <v>0</v>
      </c>
      <c r="X70" s="44">
        <f>+VLOOKUP($A70,'1g -izabrana lica u pravosuđu'!$A$15:$V$42,X$3,FALSE)</f>
        <v>0</v>
      </c>
      <c r="Y70" s="44">
        <f>+VLOOKUP($A70,'1g -izabrana lica u pravosuđu'!$A$15:$V$42,Y$3,FALSE)</f>
        <v>0</v>
      </c>
      <c r="Z70" s="44"/>
      <c r="AA70" s="44">
        <f t="shared" ref="AA70:AA83" si="9">+Y70</f>
        <v>0</v>
      </c>
      <c r="AB70" s="44">
        <f>+VLOOKUP($A70,'1g -izabrana lica u pravosuđu'!$A$15:$V$42,AB$3,FALSE)</f>
        <v>0</v>
      </c>
      <c r="AC70" s="44">
        <f>+VLOOKUP($A70,'1g -izabrana lica u pravosuđu'!$A$15:$V$42,AC$3,FALSE)</f>
        <v>0</v>
      </c>
      <c r="AD70" s="44">
        <f>+VLOOKUP($A70,'1g -izabrana lica u pravosuđu'!$A$15:$V$42,AD$3,FALSE)</f>
        <v>0</v>
      </c>
      <c r="AE70" s="44"/>
      <c r="AF70" s="44">
        <f t="shared" ref="AF70:AF83" si="10">+AD70</f>
        <v>0</v>
      </c>
      <c r="AG70" s="44">
        <f>+VLOOKUP($A70,'1g -izabrana lica u pravosuđu'!$A$15:$V$42,AG$3,FALSE)</f>
        <v>0</v>
      </c>
      <c r="AH70" s="44">
        <f>+VLOOKUP($A70,'1g -izabrana lica u pravosuđu'!$A$15:$V$42,AH$3,FALSE)</f>
        <v>0</v>
      </c>
      <c r="AI70" s="44">
        <f t="shared" ref="AI70:AI83" si="11">+IFERROR(X70+AC70-AH70,"")</f>
        <v>0</v>
      </c>
      <c r="AJ70" s="44">
        <f t="shared" ref="AJ70:AJ83" si="12">+IFERROR(AI70*AJ$3,"")</f>
        <v>0</v>
      </c>
      <c r="AK70" s="44">
        <f>+IFERROR(AI70*(100+'1g -izabrana lica u pravosuđu'!$D$6)/100,"")</f>
        <v>0</v>
      </c>
      <c r="AL70" s="44">
        <f>+IFERROR(AJ70*(100+'1g -izabrana lica u pravosuđu'!$D$6)/100,"")</f>
        <v>0</v>
      </c>
    </row>
    <row r="71" spans="1:38">
      <c r="A71">
        <f>+IF(MAX(A$5:A70)+1&lt;=A$1,A70+1,0)</f>
        <v>0</v>
      </c>
      <c r="B71" s="249">
        <f t="shared" ref="B71:B83" si="13">+IF(A71&gt;0,B70,0)</f>
        <v>0</v>
      </c>
      <c r="C71">
        <f t="shared" ref="C71:C83" si="14">+IF(B71&gt;0,C70,0)</f>
        <v>0</v>
      </c>
      <c r="D71" s="249">
        <f t="shared" ref="D71:D83" si="15">+IF(C71&gt;0,D70,0)</f>
        <v>0</v>
      </c>
      <c r="E71">
        <f>IF(A71=0,0,+VLOOKUP($A71,'1g -izabrana lica u pravosuđu'!$A$16:$V$43,$E$3,FALSE))</f>
        <v>0</v>
      </c>
      <c r="G71" t="e">
        <f ca="1">+_xlfn.IFNA(VLOOKUP($A71,'1g -izabrana lica u pravosuđu'!$A$15:$V$42,$G$3,FALSE),"")</f>
        <v>#NAME?</v>
      </c>
      <c r="H71">
        <f>+VLOOKUP($A71,'1g -izabrana lica u pravosuđu'!$A$15:$V$42,H$3,FALSE)</f>
        <v>0</v>
      </c>
      <c r="I71">
        <f>+VLOOKUP($A71,'1g -izabrana lica u pravosuđu'!$A$15:$V$42,I$3,FALSE)</f>
        <v>0</v>
      </c>
      <c r="J71">
        <f>+VLOOKUP($A71,'1g -izabrana lica u pravosuđu'!$A$15:$V$42,J$3,FALSE)</f>
        <v>0</v>
      </c>
      <c r="T71" s="44">
        <f>+VLOOKUP($A71,'1g -izabrana lica u pravosuđu'!$A$15:$V$42,T$3,FALSE)</f>
        <v>0</v>
      </c>
      <c r="U71" s="44"/>
      <c r="V71" s="44">
        <f t="shared" si="8"/>
        <v>0</v>
      </c>
      <c r="W71" s="44">
        <f>+VLOOKUP($A71,'1g -izabrana lica u pravosuđu'!$A$15:$V$42,W$3,FALSE)</f>
        <v>0</v>
      </c>
      <c r="X71" s="44">
        <f>+VLOOKUP($A71,'1g -izabrana lica u pravosuđu'!$A$15:$V$42,X$3,FALSE)</f>
        <v>0</v>
      </c>
      <c r="Y71" s="44">
        <f>+VLOOKUP($A71,'1g -izabrana lica u pravosuđu'!$A$15:$V$42,Y$3,FALSE)</f>
        <v>0</v>
      </c>
      <c r="Z71" s="44"/>
      <c r="AA71" s="44">
        <f t="shared" si="9"/>
        <v>0</v>
      </c>
      <c r="AB71" s="44">
        <f>+VLOOKUP($A71,'1g -izabrana lica u pravosuđu'!$A$15:$V$42,AB$3,FALSE)</f>
        <v>0</v>
      </c>
      <c r="AC71" s="44">
        <f>+VLOOKUP($A71,'1g -izabrana lica u pravosuđu'!$A$15:$V$42,AC$3,FALSE)</f>
        <v>0</v>
      </c>
      <c r="AD71" s="44">
        <f>+VLOOKUP($A71,'1g -izabrana lica u pravosuđu'!$A$15:$V$42,AD$3,FALSE)</f>
        <v>0</v>
      </c>
      <c r="AE71" s="44"/>
      <c r="AF71" s="44">
        <f t="shared" si="10"/>
        <v>0</v>
      </c>
      <c r="AG71" s="44">
        <f>+VLOOKUP($A71,'1g -izabrana lica u pravosuđu'!$A$15:$V$42,AG$3,FALSE)</f>
        <v>0</v>
      </c>
      <c r="AH71" s="44">
        <f>+VLOOKUP($A71,'1g -izabrana lica u pravosuđu'!$A$15:$V$42,AH$3,FALSE)</f>
        <v>0</v>
      </c>
      <c r="AI71" s="44">
        <f t="shared" si="11"/>
        <v>0</v>
      </c>
      <c r="AJ71" s="44">
        <f t="shared" si="12"/>
        <v>0</v>
      </c>
      <c r="AK71" s="44">
        <f>+IFERROR(AI71*(100+'1g -izabrana lica u pravosuđu'!$D$6)/100,"")</f>
        <v>0</v>
      </c>
      <c r="AL71" s="44">
        <f>+IFERROR(AJ71*(100+'1g -izabrana lica u pravosuđu'!$D$6)/100,"")</f>
        <v>0</v>
      </c>
    </row>
    <row r="72" spans="1:38">
      <c r="A72">
        <f>+IF(MAX(A$5:A71)+1&lt;=A$1,A71+1,0)</f>
        <v>0</v>
      </c>
      <c r="B72" s="249">
        <f t="shared" si="13"/>
        <v>0</v>
      </c>
      <c r="C72">
        <f t="shared" si="14"/>
        <v>0</v>
      </c>
      <c r="D72" s="249">
        <f t="shared" si="15"/>
        <v>0</v>
      </c>
      <c r="E72">
        <f>IF(A72=0,0,+VLOOKUP($A72,'1g -izabrana lica u pravosuđu'!$A$16:$V$43,$E$3,FALSE))</f>
        <v>0</v>
      </c>
      <c r="G72" t="e">
        <f ca="1">+_xlfn.IFNA(VLOOKUP($A72,'1g -izabrana lica u pravosuđu'!$A$15:$V$42,$G$3,FALSE),"")</f>
        <v>#NAME?</v>
      </c>
      <c r="H72">
        <f>+VLOOKUP($A72,'1g -izabrana lica u pravosuđu'!$A$15:$V$42,H$3,FALSE)</f>
        <v>0</v>
      </c>
      <c r="I72">
        <f>+VLOOKUP($A72,'1g -izabrana lica u pravosuđu'!$A$15:$V$42,I$3,FALSE)</f>
        <v>0</v>
      </c>
      <c r="J72">
        <f>+VLOOKUP($A72,'1g -izabrana lica u pravosuđu'!$A$15:$V$42,J$3,FALSE)</f>
        <v>0</v>
      </c>
      <c r="T72" s="44">
        <f>+VLOOKUP($A72,'1g -izabrana lica u pravosuđu'!$A$15:$V$42,T$3,FALSE)</f>
        <v>0</v>
      </c>
      <c r="U72" s="44"/>
      <c r="V72" s="44">
        <f t="shared" si="8"/>
        <v>0</v>
      </c>
      <c r="W72" s="44">
        <f>+VLOOKUP($A72,'1g -izabrana lica u pravosuđu'!$A$15:$V$42,W$3,FALSE)</f>
        <v>0</v>
      </c>
      <c r="X72" s="44">
        <f>+VLOOKUP($A72,'1g -izabrana lica u pravosuđu'!$A$15:$V$42,X$3,FALSE)</f>
        <v>0</v>
      </c>
      <c r="Y72" s="44">
        <f>+VLOOKUP($A72,'1g -izabrana lica u pravosuđu'!$A$15:$V$42,Y$3,FALSE)</f>
        <v>0</v>
      </c>
      <c r="Z72" s="44"/>
      <c r="AA72" s="44">
        <f t="shared" si="9"/>
        <v>0</v>
      </c>
      <c r="AB72" s="44">
        <f>+VLOOKUP($A72,'1g -izabrana lica u pravosuđu'!$A$15:$V$42,AB$3,FALSE)</f>
        <v>0</v>
      </c>
      <c r="AC72" s="44">
        <f>+VLOOKUP($A72,'1g -izabrana lica u pravosuđu'!$A$15:$V$42,AC$3,FALSE)</f>
        <v>0</v>
      </c>
      <c r="AD72" s="44">
        <f>+VLOOKUP($A72,'1g -izabrana lica u pravosuđu'!$A$15:$V$42,AD$3,FALSE)</f>
        <v>0</v>
      </c>
      <c r="AE72" s="44"/>
      <c r="AF72" s="44">
        <f t="shared" si="10"/>
        <v>0</v>
      </c>
      <c r="AG72" s="44">
        <f>+VLOOKUP($A72,'1g -izabrana lica u pravosuđu'!$A$15:$V$42,AG$3,FALSE)</f>
        <v>0</v>
      </c>
      <c r="AH72" s="44">
        <f>+VLOOKUP($A72,'1g -izabrana lica u pravosuđu'!$A$15:$V$42,AH$3,FALSE)</f>
        <v>0</v>
      </c>
      <c r="AI72" s="44">
        <f t="shared" si="11"/>
        <v>0</v>
      </c>
      <c r="AJ72" s="44">
        <f t="shared" si="12"/>
        <v>0</v>
      </c>
      <c r="AK72" s="44">
        <f>+IFERROR(AI72*(100+'1g -izabrana lica u pravosuđu'!$D$6)/100,"")</f>
        <v>0</v>
      </c>
      <c r="AL72" s="44">
        <f>+IFERROR(AJ72*(100+'1g -izabrana lica u pravosuđu'!$D$6)/100,"")</f>
        <v>0</v>
      </c>
    </row>
    <row r="73" spans="1:38">
      <c r="A73">
        <f>+IF(MAX(A$5:A72)+1&lt;=A$1,A72+1,0)</f>
        <v>0</v>
      </c>
      <c r="B73" s="249">
        <f t="shared" si="13"/>
        <v>0</v>
      </c>
      <c r="C73">
        <f t="shared" si="14"/>
        <v>0</v>
      </c>
      <c r="D73" s="249">
        <f t="shared" si="15"/>
        <v>0</v>
      </c>
      <c r="E73">
        <f>IF(A73=0,0,+VLOOKUP($A73,'1g -izabrana lica u pravosuđu'!$A$16:$V$43,$E$3,FALSE))</f>
        <v>0</v>
      </c>
      <c r="G73" t="e">
        <f ca="1">+_xlfn.IFNA(VLOOKUP($A73,'1g -izabrana lica u pravosuđu'!$A$15:$V$42,$G$3,FALSE),"")</f>
        <v>#NAME?</v>
      </c>
      <c r="H73">
        <f>+VLOOKUP($A73,'1g -izabrana lica u pravosuđu'!$A$15:$V$42,H$3,FALSE)</f>
        <v>0</v>
      </c>
      <c r="I73">
        <f>+VLOOKUP($A73,'1g -izabrana lica u pravosuđu'!$A$15:$V$42,I$3,FALSE)</f>
        <v>0</v>
      </c>
      <c r="J73">
        <f>+VLOOKUP($A73,'1g -izabrana lica u pravosuđu'!$A$15:$V$42,J$3,FALSE)</f>
        <v>0</v>
      </c>
      <c r="T73" s="44">
        <f>+VLOOKUP($A73,'1g -izabrana lica u pravosuđu'!$A$15:$V$42,T$3,FALSE)</f>
        <v>0</v>
      </c>
      <c r="U73" s="44"/>
      <c r="V73" s="44">
        <f t="shared" si="8"/>
        <v>0</v>
      </c>
      <c r="W73" s="44">
        <f>+VLOOKUP($A73,'1g -izabrana lica u pravosuđu'!$A$15:$V$42,W$3,FALSE)</f>
        <v>0</v>
      </c>
      <c r="X73" s="44">
        <f>+VLOOKUP($A73,'1g -izabrana lica u pravosuđu'!$A$15:$V$42,X$3,FALSE)</f>
        <v>0</v>
      </c>
      <c r="Y73" s="44">
        <f>+VLOOKUP($A73,'1g -izabrana lica u pravosuđu'!$A$15:$V$42,Y$3,FALSE)</f>
        <v>0</v>
      </c>
      <c r="Z73" s="44"/>
      <c r="AA73" s="44">
        <f t="shared" si="9"/>
        <v>0</v>
      </c>
      <c r="AB73" s="44">
        <f>+VLOOKUP($A73,'1g -izabrana lica u pravosuđu'!$A$15:$V$42,AB$3,FALSE)</f>
        <v>0</v>
      </c>
      <c r="AC73" s="44">
        <f>+VLOOKUP($A73,'1g -izabrana lica u pravosuđu'!$A$15:$V$42,AC$3,FALSE)</f>
        <v>0</v>
      </c>
      <c r="AD73" s="44">
        <f>+VLOOKUP($A73,'1g -izabrana lica u pravosuđu'!$A$15:$V$42,AD$3,FALSE)</f>
        <v>0</v>
      </c>
      <c r="AE73" s="44"/>
      <c r="AF73" s="44">
        <f t="shared" si="10"/>
        <v>0</v>
      </c>
      <c r="AG73" s="44">
        <f>+VLOOKUP($A73,'1g -izabrana lica u pravosuđu'!$A$15:$V$42,AG$3,FALSE)</f>
        <v>0</v>
      </c>
      <c r="AH73" s="44">
        <f>+VLOOKUP($A73,'1g -izabrana lica u pravosuđu'!$A$15:$V$42,AH$3,FALSE)</f>
        <v>0</v>
      </c>
      <c r="AI73" s="44">
        <f t="shared" si="11"/>
        <v>0</v>
      </c>
      <c r="AJ73" s="44">
        <f t="shared" si="12"/>
        <v>0</v>
      </c>
      <c r="AK73" s="44">
        <f>+IFERROR(AI73*(100+'1g -izabrana lica u pravosuđu'!$D$6)/100,"")</f>
        <v>0</v>
      </c>
      <c r="AL73" s="44">
        <f>+IFERROR(AJ73*(100+'1g -izabrana lica u pravosuđu'!$D$6)/100,"")</f>
        <v>0</v>
      </c>
    </row>
    <row r="74" spans="1:38">
      <c r="A74">
        <f>+IF(MAX(A$5:A73)+1&lt;=A$1,A73+1,0)</f>
        <v>0</v>
      </c>
      <c r="B74" s="249">
        <f t="shared" si="13"/>
        <v>0</v>
      </c>
      <c r="C74">
        <f t="shared" si="14"/>
        <v>0</v>
      </c>
      <c r="D74" s="249">
        <f t="shared" si="15"/>
        <v>0</v>
      </c>
      <c r="E74">
        <f>IF(A74=0,0,+VLOOKUP($A74,'1g -izabrana lica u pravosuđu'!$A$16:$V$43,$E$3,FALSE))</f>
        <v>0</v>
      </c>
      <c r="G74" t="e">
        <f ca="1">+_xlfn.IFNA(VLOOKUP($A74,'1g -izabrana lica u pravosuđu'!$A$15:$V$42,$G$3,FALSE),"")</f>
        <v>#NAME?</v>
      </c>
      <c r="H74">
        <f>+VLOOKUP($A74,'1g -izabrana lica u pravosuđu'!$A$15:$V$42,H$3,FALSE)</f>
        <v>0</v>
      </c>
      <c r="I74">
        <f>+VLOOKUP($A74,'1g -izabrana lica u pravosuđu'!$A$15:$V$42,I$3,FALSE)</f>
        <v>0</v>
      </c>
      <c r="J74">
        <f>+VLOOKUP($A74,'1g -izabrana lica u pravosuđu'!$A$15:$V$42,J$3,FALSE)</f>
        <v>0</v>
      </c>
      <c r="T74" s="44">
        <f>+VLOOKUP($A74,'1g -izabrana lica u pravosuđu'!$A$15:$V$42,T$3,FALSE)</f>
        <v>0</v>
      </c>
      <c r="U74" s="44"/>
      <c r="V74" s="44">
        <f t="shared" si="8"/>
        <v>0</v>
      </c>
      <c r="W74" s="44">
        <f>+VLOOKUP($A74,'1g -izabrana lica u pravosuđu'!$A$15:$V$42,W$3,FALSE)</f>
        <v>0</v>
      </c>
      <c r="X74" s="44">
        <f>+VLOOKUP($A74,'1g -izabrana lica u pravosuđu'!$A$15:$V$42,X$3,FALSE)</f>
        <v>0</v>
      </c>
      <c r="Y74" s="44">
        <f>+VLOOKUP($A74,'1g -izabrana lica u pravosuđu'!$A$15:$V$42,Y$3,FALSE)</f>
        <v>0</v>
      </c>
      <c r="Z74" s="44"/>
      <c r="AA74" s="44">
        <f t="shared" si="9"/>
        <v>0</v>
      </c>
      <c r="AB74" s="44">
        <f>+VLOOKUP($A74,'1g -izabrana lica u pravosuđu'!$A$15:$V$42,AB$3,FALSE)</f>
        <v>0</v>
      </c>
      <c r="AC74" s="44">
        <f>+VLOOKUP($A74,'1g -izabrana lica u pravosuđu'!$A$15:$V$42,AC$3,FALSE)</f>
        <v>0</v>
      </c>
      <c r="AD74" s="44">
        <f>+VLOOKUP($A74,'1g -izabrana lica u pravosuđu'!$A$15:$V$42,AD$3,FALSE)</f>
        <v>0</v>
      </c>
      <c r="AE74" s="44"/>
      <c r="AF74" s="44">
        <f t="shared" si="10"/>
        <v>0</v>
      </c>
      <c r="AG74" s="44">
        <f>+VLOOKUP($A74,'1g -izabrana lica u pravosuđu'!$A$15:$V$42,AG$3,FALSE)</f>
        <v>0</v>
      </c>
      <c r="AH74" s="44">
        <f>+VLOOKUP($A74,'1g -izabrana lica u pravosuđu'!$A$15:$V$42,AH$3,FALSE)</f>
        <v>0</v>
      </c>
      <c r="AI74" s="44">
        <f t="shared" si="11"/>
        <v>0</v>
      </c>
      <c r="AJ74" s="44">
        <f t="shared" si="12"/>
        <v>0</v>
      </c>
      <c r="AK74" s="44">
        <f>+IFERROR(AI74*(100+'1g -izabrana lica u pravosuđu'!$D$6)/100,"")</f>
        <v>0</v>
      </c>
      <c r="AL74" s="44">
        <f>+IFERROR(AJ74*(100+'1g -izabrana lica u pravosuđu'!$D$6)/100,"")</f>
        <v>0</v>
      </c>
    </row>
    <row r="75" spans="1:38">
      <c r="A75">
        <f>+IF(MAX(A$5:A74)+1&lt;=A$1,A74+1,0)</f>
        <v>0</v>
      </c>
      <c r="B75" s="249">
        <f t="shared" si="13"/>
        <v>0</v>
      </c>
      <c r="C75">
        <f t="shared" si="14"/>
        <v>0</v>
      </c>
      <c r="D75" s="249">
        <f t="shared" si="15"/>
        <v>0</v>
      </c>
      <c r="E75">
        <f>IF(A75=0,0,+VLOOKUP($A75,'1g -izabrana lica u pravosuđu'!$A$16:$V$43,$E$3,FALSE))</f>
        <v>0</v>
      </c>
      <c r="G75" t="e">
        <f ca="1">+_xlfn.IFNA(VLOOKUP($A75,'1g -izabrana lica u pravosuđu'!$A$15:$V$42,$G$3,FALSE),"")</f>
        <v>#NAME?</v>
      </c>
      <c r="H75">
        <f>+VLOOKUP($A75,'1g -izabrana lica u pravosuđu'!$A$15:$V$42,H$3,FALSE)</f>
        <v>0</v>
      </c>
      <c r="I75">
        <f>+VLOOKUP($A75,'1g -izabrana lica u pravosuđu'!$A$15:$V$42,I$3,FALSE)</f>
        <v>0</v>
      </c>
      <c r="J75">
        <f>+VLOOKUP($A75,'1g -izabrana lica u pravosuđu'!$A$15:$V$42,J$3,FALSE)</f>
        <v>0</v>
      </c>
      <c r="T75" s="44">
        <f>+VLOOKUP($A75,'1g -izabrana lica u pravosuđu'!$A$15:$V$42,T$3,FALSE)</f>
        <v>0</v>
      </c>
      <c r="U75" s="44"/>
      <c r="V75" s="44">
        <f t="shared" si="8"/>
        <v>0</v>
      </c>
      <c r="W75" s="44">
        <f>+VLOOKUP($A75,'1g -izabrana lica u pravosuđu'!$A$15:$V$42,W$3,FALSE)</f>
        <v>0</v>
      </c>
      <c r="X75" s="44">
        <f>+VLOOKUP($A75,'1g -izabrana lica u pravosuđu'!$A$15:$V$42,X$3,FALSE)</f>
        <v>0</v>
      </c>
      <c r="Y75" s="44">
        <f>+VLOOKUP($A75,'1g -izabrana lica u pravosuđu'!$A$15:$V$42,Y$3,FALSE)</f>
        <v>0</v>
      </c>
      <c r="Z75" s="44"/>
      <c r="AA75" s="44">
        <f t="shared" si="9"/>
        <v>0</v>
      </c>
      <c r="AB75" s="44">
        <f>+VLOOKUP($A75,'1g -izabrana lica u pravosuđu'!$A$15:$V$42,AB$3,FALSE)</f>
        <v>0</v>
      </c>
      <c r="AC75" s="44">
        <f>+VLOOKUP($A75,'1g -izabrana lica u pravosuđu'!$A$15:$V$42,AC$3,FALSE)</f>
        <v>0</v>
      </c>
      <c r="AD75" s="44">
        <f>+VLOOKUP($A75,'1g -izabrana lica u pravosuđu'!$A$15:$V$42,AD$3,FALSE)</f>
        <v>0</v>
      </c>
      <c r="AE75" s="44"/>
      <c r="AF75" s="44">
        <f t="shared" si="10"/>
        <v>0</v>
      </c>
      <c r="AG75" s="44">
        <f>+VLOOKUP($A75,'1g -izabrana lica u pravosuđu'!$A$15:$V$42,AG$3,FALSE)</f>
        <v>0</v>
      </c>
      <c r="AH75" s="44">
        <f>+VLOOKUP($A75,'1g -izabrana lica u pravosuđu'!$A$15:$V$42,AH$3,FALSE)</f>
        <v>0</v>
      </c>
      <c r="AI75" s="44">
        <f t="shared" si="11"/>
        <v>0</v>
      </c>
      <c r="AJ75" s="44">
        <f t="shared" si="12"/>
        <v>0</v>
      </c>
      <c r="AK75" s="44">
        <f>+IFERROR(AI75*(100+'1g -izabrana lica u pravosuđu'!$D$6)/100,"")</f>
        <v>0</v>
      </c>
      <c r="AL75" s="44">
        <f>+IFERROR(AJ75*(100+'1g -izabrana lica u pravosuđu'!$D$6)/100,"")</f>
        <v>0</v>
      </c>
    </row>
    <row r="76" spans="1:38">
      <c r="A76">
        <f>+IF(MAX(A$5:A75)+1&lt;=A$1,A75+1,0)</f>
        <v>0</v>
      </c>
      <c r="B76" s="249">
        <f t="shared" si="13"/>
        <v>0</v>
      </c>
      <c r="C76">
        <f t="shared" si="14"/>
        <v>0</v>
      </c>
      <c r="D76" s="249">
        <f t="shared" si="15"/>
        <v>0</v>
      </c>
      <c r="E76">
        <f>IF(A76=0,0,+VLOOKUP($A76,'1g -izabrana lica u pravosuđu'!$A$16:$V$43,$E$3,FALSE))</f>
        <v>0</v>
      </c>
      <c r="G76" t="e">
        <f ca="1">+_xlfn.IFNA(VLOOKUP($A76,'1g -izabrana lica u pravosuđu'!$A$15:$V$42,$G$3,FALSE),"")</f>
        <v>#NAME?</v>
      </c>
      <c r="H76">
        <f>+VLOOKUP($A76,'1g -izabrana lica u pravosuđu'!$A$15:$V$42,H$3,FALSE)</f>
        <v>0</v>
      </c>
      <c r="I76">
        <f>+VLOOKUP($A76,'1g -izabrana lica u pravosuđu'!$A$15:$V$42,I$3,FALSE)</f>
        <v>0</v>
      </c>
      <c r="J76">
        <f>+VLOOKUP($A76,'1g -izabrana lica u pravosuđu'!$A$15:$V$42,J$3,FALSE)</f>
        <v>0</v>
      </c>
      <c r="T76" s="44">
        <f>+VLOOKUP($A76,'1g -izabrana lica u pravosuđu'!$A$15:$V$42,T$3,FALSE)</f>
        <v>0</v>
      </c>
      <c r="U76" s="44"/>
      <c r="V76" s="44">
        <f t="shared" si="8"/>
        <v>0</v>
      </c>
      <c r="W76" s="44">
        <f>+VLOOKUP($A76,'1g -izabrana lica u pravosuđu'!$A$15:$V$42,W$3,FALSE)</f>
        <v>0</v>
      </c>
      <c r="X76" s="44">
        <f>+VLOOKUP($A76,'1g -izabrana lica u pravosuđu'!$A$15:$V$42,X$3,FALSE)</f>
        <v>0</v>
      </c>
      <c r="Y76" s="44">
        <f>+VLOOKUP($A76,'1g -izabrana lica u pravosuđu'!$A$15:$V$42,Y$3,FALSE)</f>
        <v>0</v>
      </c>
      <c r="Z76" s="44"/>
      <c r="AA76" s="44">
        <f t="shared" si="9"/>
        <v>0</v>
      </c>
      <c r="AB76" s="44">
        <f>+VLOOKUP($A76,'1g -izabrana lica u pravosuđu'!$A$15:$V$42,AB$3,FALSE)</f>
        <v>0</v>
      </c>
      <c r="AC76" s="44">
        <f>+VLOOKUP($A76,'1g -izabrana lica u pravosuđu'!$A$15:$V$42,AC$3,FALSE)</f>
        <v>0</v>
      </c>
      <c r="AD76" s="44">
        <f>+VLOOKUP($A76,'1g -izabrana lica u pravosuđu'!$A$15:$V$42,AD$3,FALSE)</f>
        <v>0</v>
      </c>
      <c r="AE76" s="44"/>
      <c r="AF76" s="44">
        <f t="shared" si="10"/>
        <v>0</v>
      </c>
      <c r="AG76" s="44">
        <f>+VLOOKUP($A76,'1g -izabrana lica u pravosuđu'!$A$15:$V$42,AG$3,FALSE)</f>
        <v>0</v>
      </c>
      <c r="AH76" s="44">
        <f>+VLOOKUP($A76,'1g -izabrana lica u pravosuđu'!$A$15:$V$42,AH$3,FALSE)</f>
        <v>0</v>
      </c>
      <c r="AI76" s="44">
        <f t="shared" si="11"/>
        <v>0</v>
      </c>
      <c r="AJ76" s="44">
        <f t="shared" si="12"/>
        <v>0</v>
      </c>
      <c r="AK76" s="44">
        <f>+IFERROR(AI76*(100+'1g -izabrana lica u pravosuđu'!$D$6)/100,"")</f>
        <v>0</v>
      </c>
      <c r="AL76" s="44">
        <f>+IFERROR(AJ76*(100+'1g -izabrana lica u pravosuđu'!$D$6)/100,"")</f>
        <v>0</v>
      </c>
    </row>
    <row r="77" spans="1:38">
      <c r="A77">
        <f>+IF(MAX(A$5:A76)+1&lt;=A$1,A76+1,0)</f>
        <v>0</v>
      </c>
      <c r="B77" s="249">
        <f t="shared" si="13"/>
        <v>0</v>
      </c>
      <c r="C77">
        <f t="shared" si="14"/>
        <v>0</v>
      </c>
      <c r="D77" s="249">
        <f t="shared" si="15"/>
        <v>0</v>
      </c>
      <c r="E77">
        <f>IF(A77=0,0,+VLOOKUP($A77,'1g -izabrana lica u pravosuđu'!$A$16:$V$43,$E$3,FALSE))</f>
        <v>0</v>
      </c>
      <c r="G77" t="e">
        <f ca="1">+_xlfn.IFNA(VLOOKUP($A77,'1g -izabrana lica u pravosuđu'!$A$15:$V$42,$G$3,FALSE),"")</f>
        <v>#NAME?</v>
      </c>
      <c r="H77">
        <f>+VLOOKUP($A77,'1g -izabrana lica u pravosuđu'!$A$15:$V$42,H$3,FALSE)</f>
        <v>0</v>
      </c>
      <c r="I77">
        <f>+VLOOKUP($A77,'1g -izabrana lica u pravosuđu'!$A$15:$V$42,I$3,FALSE)</f>
        <v>0</v>
      </c>
      <c r="J77">
        <f>+VLOOKUP($A77,'1g -izabrana lica u pravosuđu'!$A$15:$V$42,J$3,FALSE)</f>
        <v>0</v>
      </c>
      <c r="T77" s="44">
        <f>+VLOOKUP($A77,'1g -izabrana lica u pravosuđu'!$A$15:$V$42,T$3,FALSE)</f>
        <v>0</v>
      </c>
      <c r="U77" s="44"/>
      <c r="V77" s="44">
        <f t="shared" si="8"/>
        <v>0</v>
      </c>
      <c r="W77" s="44">
        <f>+VLOOKUP($A77,'1g -izabrana lica u pravosuđu'!$A$15:$V$42,W$3,FALSE)</f>
        <v>0</v>
      </c>
      <c r="X77" s="44">
        <f>+VLOOKUP($A77,'1g -izabrana lica u pravosuđu'!$A$15:$V$42,X$3,FALSE)</f>
        <v>0</v>
      </c>
      <c r="Y77" s="44">
        <f>+VLOOKUP($A77,'1g -izabrana lica u pravosuđu'!$A$15:$V$42,Y$3,FALSE)</f>
        <v>0</v>
      </c>
      <c r="Z77" s="44"/>
      <c r="AA77" s="44">
        <f t="shared" si="9"/>
        <v>0</v>
      </c>
      <c r="AB77" s="44">
        <f>+VLOOKUP($A77,'1g -izabrana lica u pravosuđu'!$A$15:$V$42,AB$3,FALSE)</f>
        <v>0</v>
      </c>
      <c r="AC77" s="44">
        <f>+VLOOKUP($A77,'1g -izabrana lica u pravosuđu'!$A$15:$V$42,AC$3,FALSE)</f>
        <v>0</v>
      </c>
      <c r="AD77" s="44">
        <f>+VLOOKUP($A77,'1g -izabrana lica u pravosuđu'!$A$15:$V$42,AD$3,FALSE)</f>
        <v>0</v>
      </c>
      <c r="AE77" s="44"/>
      <c r="AF77" s="44">
        <f t="shared" si="10"/>
        <v>0</v>
      </c>
      <c r="AG77" s="44">
        <f>+VLOOKUP($A77,'1g -izabrana lica u pravosuđu'!$A$15:$V$42,AG$3,FALSE)</f>
        <v>0</v>
      </c>
      <c r="AH77" s="44">
        <f>+VLOOKUP($A77,'1g -izabrana lica u pravosuđu'!$A$15:$V$42,AH$3,FALSE)</f>
        <v>0</v>
      </c>
      <c r="AI77" s="44">
        <f t="shared" si="11"/>
        <v>0</v>
      </c>
      <c r="AJ77" s="44">
        <f t="shared" si="12"/>
        <v>0</v>
      </c>
      <c r="AK77" s="44">
        <f>+IFERROR(AI77*(100+'1g -izabrana lica u pravosuđu'!$D$6)/100,"")</f>
        <v>0</v>
      </c>
      <c r="AL77" s="44">
        <f>+IFERROR(AJ77*(100+'1g -izabrana lica u pravosuđu'!$D$6)/100,"")</f>
        <v>0</v>
      </c>
    </row>
    <row r="78" spans="1:38">
      <c r="A78">
        <f>+IF(MAX(A$5:A77)+1&lt;=A$1,A77+1,0)</f>
        <v>0</v>
      </c>
      <c r="B78" s="249">
        <f t="shared" si="13"/>
        <v>0</v>
      </c>
      <c r="C78">
        <f t="shared" si="14"/>
        <v>0</v>
      </c>
      <c r="D78" s="249">
        <f t="shared" si="15"/>
        <v>0</v>
      </c>
      <c r="E78">
        <f>IF(A78=0,0,+VLOOKUP($A78,'1g -izabrana lica u pravosuđu'!$A$16:$V$43,$E$3,FALSE))</f>
        <v>0</v>
      </c>
      <c r="G78" t="e">
        <f ca="1">+_xlfn.IFNA(VLOOKUP($A78,'1g -izabrana lica u pravosuđu'!$A$15:$V$42,$G$3,FALSE),"")</f>
        <v>#NAME?</v>
      </c>
      <c r="H78">
        <f>+VLOOKUP($A78,'1g -izabrana lica u pravosuđu'!$A$15:$V$42,H$3,FALSE)</f>
        <v>0</v>
      </c>
      <c r="I78">
        <f>+VLOOKUP($A78,'1g -izabrana lica u pravosuđu'!$A$15:$V$42,I$3,FALSE)</f>
        <v>0</v>
      </c>
      <c r="J78">
        <f>+VLOOKUP($A78,'1g -izabrana lica u pravosuđu'!$A$15:$V$42,J$3,FALSE)</f>
        <v>0</v>
      </c>
      <c r="T78" s="44">
        <f>+VLOOKUP($A78,'1g -izabrana lica u pravosuđu'!$A$15:$V$42,T$3,FALSE)</f>
        <v>0</v>
      </c>
      <c r="U78" s="44"/>
      <c r="V78" s="44">
        <f t="shared" si="8"/>
        <v>0</v>
      </c>
      <c r="W78" s="44">
        <f>+VLOOKUP($A78,'1g -izabrana lica u pravosuđu'!$A$15:$V$42,W$3,FALSE)</f>
        <v>0</v>
      </c>
      <c r="X78" s="44">
        <f>+VLOOKUP($A78,'1g -izabrana lica u pravosuđu'!$A$15:$V$42,X$3,FALSE)</f>
        <v>0</v>
      </c>
      <c r="Y78" s="44">
        <f>+VLOOKUP($A78,'1g -izabrana lica u pravosuđu'!$A$15:$V$42,Y$3,FALSE)</f>
        <v>0</v>
      </c>
      <c r="Z78" s="44"/>
      <c r="AA78" s="44">
        <f t="shared" si="9"/>
        <v>0</v>
      </c>
      <c r="AB78" s="44">
        <f>+VLOOKUP($A78,'1g -izabrana lica u pravosuđu'!$A$15:$V$42,AB$3,FALSE)</f>
        <v>0</v>
      </c>
      <c r="AC78" s="44">
        <f>+VLOOKUP($A78,'1g -izabrana lica u pravosuđu'!$A$15:$V$42,AC$3,FALSE)</f>
        <v>0</v>
      </c>
      <c r="AD78" s="44">
        <f>+VLOOKUP($A78,'1g -izabrana lica u pravosuđu'!$A$15:$V$42,AD$3,FALSE)</f>
        <v>0</v>
      </c>
      <c r="AE78" s="44"/>
      <c r="AF78" s="44">
        <f t="shared" si="10"/>
        <v>0</v>
      </c>
      <c r="AG78" s="44">
        <f>+VLOOKUP($A78,'1g -izabrana lica u pravosuđu'!$A$15:$V$42,AG$3,FALSE)</f>
        <v>0</v>
      </c>
      <c r="AH78" s="44">
        <f>+VLOOKUP($A78,'1g -izabrana lica u pravosuđu'!$A$15:$V$42,AH$3,FALSE)</f>
        <v>0</v>
      </c>
      <c r="AI78" s="44">
        <f t="shared" si="11"/>
        <v>0</v>
      </c>
      <c r="AJ78" s="44">
        <f t="shared" si="12"/>
        <v>0</v>
      </c>
      <c r="AK78" s="44">
        <f>+IFERROR(AI78*(100+'1g -izabrana lica u pravosuđu'!$D$6)/100,"")</f>
        <v>0</v>
      </c>
      <c r="AL78" s="44">
        <f>+IFERROR(AJ78*(100+'1g -izabrana lica u pravosuđu'!$D$6)/100,"")</f>
        <v>0</v>
      </c>
    </row>
    <row r="79" spans="1:38">
      <c r="A79">
        <f>+IF(MAX(A$5:A78)+1&lt;=A$1,A78+1,0)</f>
        <v>0</v>
      </c>
      <c r="B79" s="249">
        <f t="shared" si="13"/>
        <v>0</v>
      </c>
      <c r="C79">
        <f t="shared" si="14"/>
        <v>0</v>
      </c>
      <c r="D79" s="249">
        <f t="shared" si="15"/>
        <v>0</v>
      </c>
      <c r="E79">
        <f>IF(A79=0,0,+VLOOKUP($A79,'1g -izabrana lica u pravosuđu'!$A$16:$V$43,$E$3,FALSE))</f>
        <v>0</v>
      </c>
      <c r="G79" t="e">
        <f ca="1">+_xlfn.IFNA(VLOOKUP($A79,'1g -izabrana lica u pravosuđu'!$A$15:$V$42,$G$3,FALSE),"")</f>
        <v>#NAME?</v>
      </c>
      <c r="H79">
        <f>+VLOOKUP($A79,'1g -izabrana lica u pravosuđu'!$A$15:$V$42,H$3,FALSE)</f>
        <v>0</v>
      </c>
      <c r="I79">
        <f>+VLOOKUP($A79,'1g -izabrana lica u pravosuđu'!$A$15:$V$42,I$3,FALSE)</f>
        <v>0</v>
      </c>
      <c r="J79">
        <f>+VLOOKUP($A79,'1g -izabrana lica u pravosuđu'!$A$15:$V$42,J$3,FALSE)</f>
        <v>0</v>
      </c>
      <c r="T79" s="44">
        <f>+VLOOKUP($A79,'1g -izabrana lica u pravosuđu'!$A$15:$V$42,T$3,FALSE)</f>
        <v>0</v>
      </c>
      <c r="U79" s="44"/>
      <c r="V79" s="44">
        <f t="shared" si="8"/>
        <v>0</v>
      </c>
      <c r="W79" s="44">
        <f>+VLOOKUP($A79,'1g -izabrana lica u pravosuđu'!$A$15:$V$42,W$3,FALSE)</f>
        <v>0</v>
      </c>
      <c r="X79" s="44">
        <f>+VLOOKUP($A79,'1g -izabrana lica u pravosuđu'!$A$15:$V$42,X$3,FALSE)</f>
        <v>0</v>
      </c>
      <c r="Y79" s="44">
        <f>+VLOOKUP($A79,'1g -izabrana lica u pravosuđu'!$A$15:$V$42,Y$3,FALSE)</f>
        <v>0</v>
      </c>
      <c r="Z79" s="44"/>
      <c r="AA79" s="44">
        <f t="shared" si="9"/>
        <v>0</v>
      </c>
      <c r="AB79" s="44">
        <f>+VLOOKUP($A79,'1g -izabrana lica u pravosuđu'!$A$15:$V$42,AB$3,FALSE)</f>
        <v>0</v>
      </c>
      <c r="AC79" s="44">
        <f>+VLOOKUP($A79,'1g -izabrana lica u pravosuđu'!$A$15:$V$42,AC$3,FALSE)</f>
        <v>0</v>
      </c>
      <c r="AD79" s="44">
        <f>+VLOOKUP($A79,'1g -izabrana lica u pravosuđu'!$A$15:$V$42,AD$3,FALSE)</f>
        <v>0</v>
      </c>
      <c r="AE79" s="44"/>
      <c r="AF79" s="44">
        <f t="shared" si="10"/>
        <v>0</v>
      </c>
      <c r="AG79" s="44">
        <f>+VLOOKUP($A79,'1g -izabrana lica u pravosuđu'!$A$15:$V$42,AG$3,FALSE)</f>
        <v>0</v>
      </c>
      <c r="AH79" s="44">
        <f>+VLOOKUP($A79,'1g -izabrana lica u pravosuđu'!$A$15:$V$42,AH$3,FALSE)</f>
        <v>0</v>
      </c>
      <c r="AI79" s="44">
        <f t="shared" si="11"/>
        <v>0</v>
      </c>
      <c r="AJ79" s="44">
        <f t="shared" si="12"/>
        <v>0</v>
      </c>
      <c r="AK79" s="44">
        <f>+IFERROR(AI79*(100+'1g -izabrana lica u pravosuđu'!$D$6)/100,"")</f>
        <v>0</v>
      </c>
      <c r="AL79" s="44">
        <f>+IFERROR(AJ79*(100+'1g -izabrana lica u pravosuđu'!$D$6)/100,"")</f>
        <v>0</v>
      </c>
    </row>
    <row r="80" spans="1:38">
      <c r="A80">
        <f>+IF(MAX(A$5:A79)+1&lt;=A$1,A79+1,0)</f>
        <v>0</v>
      </c>
      <c r="B80" s="249">
        <f t="shared" si="13"/>
        <v>0</v>
      </c>
      <c r="C80">
        <f t="shared" si="14"/>
        <v>0</v>
      </c>
      <c r="D80" s="249">
        <f t="shared" si="15"/>
        <v>0</v>
      </c>
      <c r="E80">
        <f>IF(A80=0,0,+VLOOKUP($A80,'1g -izabrana lica u pravosuđu'!$A$16:$V$43,$E$3,FALSE))</f>
        <v>0</v>
      </c>
      <c r="G80" t="e">
        <f ca="1">+_xlfn.IFNA(VLOOKUP($A80,'1g -izabrana lica u pravosuđu'!$A$15:$V$42,$G$3,FALSE),"")</f>
        <v>#NAME?</v>
      </c>
      <c r="H80">
        <f>+VLOOKUP($A80,'1g -izabrana lica u pravosuđu'!$A$15:$V$42,H$3,FALSE)</f>
        <v>0</v>
      </c>
      <c r="I80">
        <f>+VLOOKUP($A80,'1g -izabrana lica u pravosuđu'!$A$15:$V$42,I$3,FALSE)</f>
        <v>0</v>
      </c>
      <c r="J80">
        <f>+VLOOKUP($A80,'1g -izabrana lica u pravosuđu'!$A$15:$V$42,J$3,FALSE)</f>
        <v>0</v>
      </c>
      <c r="T80" s="44">
        <f>+VLOOKUP($A80,'1g -izabrana lica u pravosuđu'!$A$15:$V$42,T$3,FALSE)</f>
        <v>0</v>
      </c>
      <c r="U80" s="44"/>
      <c r="V80" s="44">
        <f t="shared" si="8"/>
        <v>0</v>
      </c>
      <c r="W80" s="44">
        <f>+VLOOKUP($A80,'1g -izabrana lica u pravosuđu'!$A$15:$V$42,W$3,FALSE)</f>
        <v>0</v>
      </c>
      <c r="X80" s="44">
        <f>+VLOOKUP($A80,'1g -izabrana lica u pravosuđu'!$A$15:$V$42,X$3,FALSE)</f>
        <v>0</v>
      </c>
      <c r="Y80" s="44">
        <f>+VLOOKUP($A80,'1g -izabrana lica u pravosuđu'!$A$15:$V$42,Y$3,FALSE)</f>
        <v>0</v>
      </c>
      <c r="Z80" s="44"/>
      <c r="AA80" s="44">
        <f t="shared" si="9"/>
        <v>0</v>
      </c>
      <c r="AB80" s="44">
        <f>+VLOOKUP($A80,'1g -izabrana lica u pravosuđu'!$A$15:$V$42,AB$3,FALSE)</f>
        <v>0</v>
      </c>
      <c r="AC80" s="44">
        <f>+VLOOKUP($A80,'1g -izabrana lica u pravosuđu'!$A$15:$V$42,AC$3,FALSE)</f>
        <v>0</v>
      </c>
      <c r="AD80" s="44">
        <f>+VLOOKUP($A80,'1g -izabrana lica u pravosuđu'!$A$15:$V$42,AD$3,FALSE)</f>
        <v>0</v>
      </c>
      <c r="AE80" s="44"/>
      <c r="AF80" s="44">
        <f t="shared" si="10"/>
        <v>0</v>
      </c>
      <c r="AG80" s="44">
        <f>+VLOOKUP($A80,'1g -izabrana lica u pravosuđu'!$A$15:$V$42,AG$3,FALSE)</f>
        <v>0</v>
      </c>
      <c r="AH80" s="44">
        <f>+VLOOKUP($A80,'1g -izabrana lica u pravosuđu'!$A$15:$V$42,AH$3,FALSE)</f>
        <v>0</v>
      </c>
      <c r="AI80" s="44">
        <f t="shared" si="11"/>
        <v>0</v>
      </c>
      <c r="AJ80" s="44">
        <f t="shared" si="12"/>
        <v>0</v>
      </c>
      <c r="AK80" s="44">
        <f>+IFERROR(AI80*(100+'1g -izabrana lica u pravosuđu'!$D$6)/100,"")</f>
        <v>0</v>
      </c>
      <c r="AL80" s="44">
        <f>+IFERROR(AJ80*(100+'1g -izabrana lica u pravosuđu'!$D$6)/100,"")</f>
        <v>0</v>
      </c>
    </row>
    <row r="81" spans="1:38">
      <c r="A81">
        <f>+IF(MAX(A$5:A80)+1&lt;=A$1,A80+1,0)</f>
        <v>0</v>
      </c>
      <c r="B81" s="249">
        <f t="shared" si="13"/>
        <v>0</v>
      </c>
      <c r="C81">
        <f t="shared" si="14"/>
        <v>0</v>
      </c>
      <c r="D81" s="249">
        <f t="shared" si="15"/>
        <v>0</v>
      </c>
      <c r="E81">
        <f>IF(A81=0,0,+VLOOKUP($A81,'1g -izabrana lica u pravosuđu'!$A$16:$V$43,$E$3,FALSE))</f>
        <v>0</v>
      </c>
      <c r="G81" t="e">
        <f ca="1">+_xlfn.IFNA(VLOOKUP($A81,'1g -izabrana lica u pravosuđu'!$A$15:$V$42,$G$3,FALSE),"")</f>
        <v>#NAME?</v>
      </c>
      <c r="H81">
        <f>+VLOOKUP($A81,'1g -izabrana lica u pravosuđu'!$A$15:$V$42,H$3,FALSE)</f>
        <v>0</v>
      </c>
      <c r="I81">
        <f>+VLOOKUP($A81,'1g -izabrana lica u pravosuđu'!$A$15:$V$42,I$3,FALSE)</f>
        <v>0</v>
      </c>
      <c r="J81">
        <f>+VLOOKUP($A81,'1g -izabrana lica u pravosuđu'!$A$15:$V$42,J$3,FALSE)</f>
        <v>0</v>
      </c>
      <c r="T81" s="44">
        <f>+VLOOKUP($A81,'1g -izabrana lica u pravosuđu'!$A$15:$V$42,T$3,FALSE)</f>
        <v>0</v>
      </c>
      <c r="U81" s="44"/>
      <c r="V81" s="44">
        <f t="shared" si="8"/>
        <v>0</v>
      </c>
      <c r="W81" s="44">
        <f>+VLOOKUP($A81,'1g -izabrana lica u pravosuđu'!$A$15:$V$42,W$3,FALSE)</f>
        <v>0</v>
      </c>
      <c r="X81" s="44">
        <f>+VLOOKUP($A81,'1g -izabrana lica u pravosuđu'!$A$15:$V$42,X$3,FALSE)</f>
        <v>0</v>
      </c>
      <c r="Y81" s="44">
        <f>+VLOOKUP($A81,'1g -izabrana lica u pravosuđu'!$A$15:$V$42,Y$3,FALSE)</f>
        <v>0</v>
      </c>
      <c r="Z81" s="44"/>
      <c r="AA81" s="44">
        <f t="shared" si="9"/>
        <v>0</v>
      </c>
      <c r="AB81" s="44">
        <f>+VLOOKUP($A81,'1g -izabrana lica u pravosuđu'!$A$15:$V$42,AB$3,FALSE)</f>
        <v>0</v>
      </c>
      <c r="AC81" s="44">
        <f>+VLOOKUP($A81,'1g -izabrana lica u pravosuđu'!$A$15:$V$42,AC$3,FALSE)</f>
        <v>0</v>
      </c>
      <c r="AD81" s="44">
        <f>+VLOOKUP($A81,'1g -izabrana lica u pravosuđu'!$A$15:$V$42,AD$3,FALSE)</f>
        <v>0</v>
      </c>
      <c r="AE81" s="44"/>
      <c r="AF81" s="44">
        <f t="shared" si="10"/>
        <v>0</v>
      </c>
      <c r="AG81" s="44">
        <f>+VLOOKUP($A81,'1g -izabrana lica u pravosuđu'!$A$15:$V$42,AG$3,FALSE)</f>
        <v>0</v>
      </c>
      <c r="AH81" s="44">
        <f>+VLOOKUP($A81,'1g -izabrana lica u pravosuđu'!$A$15:$V$42,AH$3,FALSE)</f>
        <v>0</v>
      </c>
      <c r="AI81" s="44">
        <f t="shared" si="11"/>
        <v>0</v>
      </c>
      <c r="AJ81" s="44">
        <f t="shared" si="12"/>
        <v>0</v>
      </c>
      <c r="AK81" s="44">
        <f>+IFERROR(AI81*(100+'1g -izabrana lica u pravosuđu'!$D$6)/100,"")</f>
        <v>0</v>
      </c>
      <c r="AL81" s="44">
        <f>+IFERROR(AJ81*(100+'1g -izabrana lica u pravosuđu'!$D$6)/100,"")</f>
        <v>0</v>
      </c>
    </row>
    <row r="82" spans="1:38">
      <c r="A82">
        <f>+IF(MAX(A$5:A81)+1&lt;=A$1,A81+1,0)</f>
        <v>0</v>
      </c>
      <c r="B82" s="249">
        <f t="shared" si="13"/>
        <v>0</v>
      </c>
      <c r="C82">
        <f t="shared" si="14"/>
        <v>0</v>
      </c>
      <c r="D82" s="249">
        <f t="shared" si="15"/>
        <v>0</v>
      </c>
      <c r="E82">
        <f>IF(A82=0,0,+VLOOKUP($A82,'1g -izabrana lica u pravosuđu'!$A$16:$V$43,$E$3,FALSE))</f>
        <v>0</v>
      </c>
      <c r="G82" t="e">
        <f ca="1">+_xlfn.IFNA(VLOOKUP($A82,'1g -izabrana lica u pravosuđu'!$A$15:$V$42,$G$3,FALSE),"")</f>
        <v>#NAME?</v>
      </c>
      <c r="H82">
        <f>+VLOOKUP($A82,'1g -izabrana lica u pravosuđu'!$A$15:$V$42,H$3,FALSE)</f>
        <v>0</v>
      </c>
      <c r="I82">
        <f>+VLOOKUP($A82,'1g -izabrana lica u pravosuđu'!$A$15:$V$42,I$3,FALSE)</f>
        <v>0</v>
      </c>
      <c r="J82">
        <f>+VLOOKUP($A82,'1g -izabrana lica u pravosuđu'!$A$15:$V$42,J$3,FALSE)</f>
        <v>0</v>
      </c>
      <c r="T82" s="44">
        <f>+VLOOKUP($A82,'1g -izabrana lica u pravosuđu'!$A$15:$V$42,T$3,FALSE)</f>
        <v>0</v>
      </c>
      <c r="U82" s="44"/>
      <c r="V82" s="44">
        <f t="shared" si="8"/>
        <v>0</v>
      </c>
      <c r="W82" s="44">
        <f>+VLOOKUP($A82,'1g -izabrana lica u pravosuđu'!$A$15:$V$42,W$3,FALSE)</f>
        <v>0</v>
      </c>
      <c r="X82" s="44">
        <f>+VLOOKUP($A82,'1g -izabrana lica u pravosuđu'!$A$15:$V$42,X$3,FALSE)</f>
        <v>0</v>
      </c>
      <c r="Y82" s="44">
        <f>+VLOOKUP($A82,'1g -izabrana lica u pravosuđu'!$A$15:$V$42,Y$3,FALSE)</f>
        <v>0</v>
      </c>
      <c r="Z82" s="44"/>
      <c r="AA82" s="44">
        <f t="shared" si="9"/>
        <v>0</v>
      </c>
      <c r="AB82" s="44">
        <f>+VLOOKUP($A82,'1g -izabrana lica u pravosuđu'!$A$15:$V$42,AB$3,FALSE)</f>
        <v>0</v>
      </c>
      <c r="AC82" s="44">
        <f>+VLOOKUP($A82,'1g -izabrana lica u pravosuđu'!$A$15:$V$42,AC$3,FALSE)</f>
        <v>0</v>
      </c>
      <c r="AD82" s="44">
        <f>+VLOOKUP($A82,'1g -izabrana lica u pravosuđu'!$A$15:$V$42,AD$3,FALSE)</f>
        <v>0</v>
      </c>
      <c r="AE82" s="44"/>
      <c r="AF82" s="44">
        <f t="shared" si="10"/>
        <v>0</v>
      </c>
      <c r="AG82" s="44">
        <f>+VLOOKUP($A82,'1g -izabrana lica u pravosuđu'!$A$15:$V$42,AG$3,FALSE)</f>
        <v>0</v>
      </c>
      <c r="AH82" s="44">
        <f>+VLOOKUP($A82,'1g -izabrana lica u pravosuđu'!$A$15:$V$42,AH$3,FALSE)</f>
        <v>0</v>
      </c>
      <c r="AI82" s="44">
        <f t="shared" si="11"/>
        <v>0</v>
      </c>
      <c r="AJ82" s="44">
        <f t="shared" si="12"/>
        <v>0</v>
      </c>
      <c r="AK82" s="44">
        <f>+IFERROR(AI82*(100+'1g -izabrana lica u pravosuđu'!$D$6)/100,"")</f>
        <v>0</v>
      </c>
      <c r="AL82" s="44">
        <f>+IFERROR(AJ82*(100+'1g -izabrana lica u pravosuđu'!$D$6)/100,"")</f>
        <v>0</v>
      </c>
    </row>
    <row r="83" spans="1:38">
      <c r="A83">
        <f>+IF(MAX(A$5:A82)+1&lt;=A$1,A82+1,0)</f>
        <v>0</v>
      </c>
      <c r="B83" s="249">
        <f t="shared" si="13"/>
        <v>0</v>
      </c>
      <c r="C83">
        <f t="shared" si="14"/>
        <v>0</v>
      </c>
      <c r="D83" s="249">
        <f t="shared" si="15"/>
        <v>0</v>
      </c>
      <c r="E83">
        <f>IF(A83=0,0,+VLOOKUP($A83,'1g -izabrana lica u pravosuđu'!$A$16:$V$43,$E$3,FALSE))</f>
        <v>0</v>
      </c>
      <c r="G83" t="e">
        <f ca="1">+_xlfn.IFNA(VLOOKUP($A83,'1g -izabrana lica u pravosuđu'!$A$15:$V$42,$G$3,FALSE),"")</f>
        <v>#NAME?</v>
      </c>
      <c r="H83">
        <f>+VLOOKUP($A83,'1g -izabrana lica u pravosuđu'!$A$15:$V$42,H$3,FALSE)</f>
        <v>0</v>
      </c>
      <c r="I83">
        <f>+VLOOKUP($A83,'1g -izabrana lica u pravosuđu'!$A$15:$V$42,I$3,FALSE)</f>
        <v>0</v>
      </c>
      <c r="J83">
        <f>+VLOOKUP($A83,'1g -izabrana lica u pravosuđu'!$A$15:$V$42,J$3,FALSE)</f>
        <v>0</v>
      </c>
      <c r="T83" s="44">
        <f>+VLOOKUP($A83,'1g -izabrana lica u pravosuđu'!$A$15:$V$42,T$3,FALSE)</f>
        <v>0</v>
      </c>
      <c r="U83" s="44"/>
      <c r="V83" s="44">
        <f t="shared" si="8"/>
        <v>0</v>
      </c>
      <c r="W83" s="44">
        <f>+VLOOKUP($A83,'1g -izabrana lica u pravosuđu'!$A$15:$V$42,W$3,FALSE)</f>
        <v>0</v>
      </c>
      <c r="X83" s="44">
        <f>+VLOOKUP($A83,'1g -izabrana lica u pravosuđu'!$A$15:$V$42,X$3,FALSE)</f>
        <v>0</v>
      </c>
      <c r="Y83" s="44">
        <f>+VLOOKUP($A83,'1g -izabrana lica u pravosuđu'!$A$15:$V$42,Y$3,FALSE)</f>
        <v>0</v>
      </c>
      <c r="Z83" s="44"/>
      <c r="AA83" s="44">
        <f t="shared" si="9"/>
        <v>0</v>
      </c>
      <c r="AB83" s="44">
        <f>+VLOOKUP($A83,'1g -izabrana lica u pravosuđu'!$A$15:$V$42,AB$3,FALSE)</f>
        <v>0</v>
      </c>
      <c r="AC83" s="44">
        <f>+VLOOKUP($A83,'1g -izabrana lica u pravosuđu'!$A$15:$V$42,AC$3,FALSE)</f>
        <v>0</v>
      </c>
      <c r="AD83" s="44">
        <f>+VLOOKUP($A83,'1g -izabrana lica u pravosuđu'!$A$15:$V$42,AD$3,FALSE)</f>
        <v>0</v>
      </c>
      <c r="AE83" s="44"/>
      <c r="AF83" s="44">
        <f t="shared" si="10"/>
        <v>0</v>
      </c>
      <c r="AG83" s="44">
        <f>+VLOOKUP($A83,'1g -izabrana lica u pravosuđu'!$A$15:$V$42,AG$3,FALSE)</f>
        <v>0</v>
      </c>
      <c r="AH83" s="44">
        <f>+VLOOKUP($A83,'1g -izabrana lica u pravosuđu'!$A$15:$V$42,AH$3,FALSE)</f>
        <v>0</v>
      </c>
      <c r="AI83" s="44">
        <f t="shared" si="11"/>
        <v>0</v>
      </c>
      <c r="AJ83" s="44">
        <f t="shared" si="12"/>
        <v>0</v>
      </c>
      <c r="AK83" s="44">
        <f>+IFERROR(AI83*(100+'1g -izabrana lica u pravosuđu'!$D$6)/100,"")</f>
        <v>0</v>
      </c>
      <c r="AL83" s="44">
        <f>+IFERROR(AJ83*(100+'1g -izabrana lica u pravosuđu'!$D$6)/100,"")</f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B44"/>
  <sheetViews>
    <sheetView workbookViewId="0">
      <selection activeCell="A2" sqref="A2:B43"/>
    </sheetView>
  </sheetViews>
  <sheetFormatPr defaultRowHeight="12.75"/>
  <cols>
    <col min="1" max="1" width="14.7109375" style="59" customWidth="1"/>
    <col min="2" max="2" width="68.42578125" customWidth="1"/>
  </cols>
  <sheetData>
    <row r="1" spans="1:2" ht="15">
      <c r="A1" s="142" t="s">
        <v>310</v>
      </c>
      <c r="B1" s="142" t="s">
        <v>311</v>
      </c>
    </row>
    <row r="2" spans="1:2" ht="15">
      <c r="A2" s="143" t="s">
        <v>118</v>
      </c>
      <c r="B2" s="143" t="s">
        <v>119</v>
      </c>
    </row>
    <row r="3" spans="1:2" ht="15">
      <c r="A3" s="143" t="s">
        <v>120</v>
      </c>
      <c r="B3" s="143" t="s">
        <v>121</v>
      </c>
    </row>
    <row r="4" spans="1:2" ht="30">
      <c r="A4" s="143" t="s">
        <v>122</v>
      </c>
      <c r="B4" s="143" t="s">
        <v>123</v>
      </c>
    </row>
    <row r="5" spans="1:2" ht="15">
      <c r="A5" s="143" t="s">
        <v>124</v>
      </c>
      <c r="B5" s="143" t="s">
        <v>125</v>
      </c>
    </row>
    <row r="6" spans="1:2" ht="30">
      <c r="A6" s="143" t="s">
        <v>126</v>
      </c>
      <c r="B6" s="143" t="s">
        <v>127</v>
      </c>
    </row>
    <row r="7" spans="1:2" ht="15">
      <c r="A7" s="143" t="s">
        <v>128</v>
      </c>
      <c r="B7" s="143" t="s">
        <v>129</v>
      </c>
    </row>
    <row r="8" spans="1:2" ht="15">
      <c r="A8" s="143" t="s">
        <v>130</v>
      </c>
      <c r="B8" s="143" t="s">
        <v>131</v>
      </c>
    </row>
    <row r="9" spans="1:2" ht="15">
      <c r="A9" s="143" t="s">
        <v>132</v>
      </c>
      <c r="B9" s="143" t="s">
        <v>133</v>
      </c>
    </row>
    <row r="10" spans="1:2" ht="15">
      <c r="A10" s="143" t="s">
        <v>134</v>
      </c>
      <c r="B10" s="143" t="s">
        <v>135</v>
      </c>
    </row>
    <row r="11" spans="1:2" ht="15">
      <c r="A11" s="143" t="s">
        <v>136</v>
      </c>
      <c r="B11" s="143" t="s">
        <v>137</v>
      </c>
    </row>
    <row r="12" spans="1:2" ht="15">
      <c r="A12" s="143" t="s">
        <v>138</v>
      </c>
      <c r="B12" s="143" t="s">
        <v>338</v>
      </c>
    </row>
    <row r="13" spans="1:2" ht="15">
      <c r="A13" s="143" t="s">
        <v>139</v>
      </c>
      <c r="B13" s="143" t="s">
        <v>339</v>
      </c>
    </row>
    <row r="14" spans="1:2" ht="15">
      <c r="A14" s="143" t="s">
        <v>140</v>
      </c>
      <c r="B14" s="143" t="s">
        <v>141</v>
      </c>
    </row>
    <row r="15" spans="1:2" ht="15">
      <c r="A15" s="143" t="s">
        <v>142</v>
      </c>
      <c r="B15" s="143" t="s">
        <v>143</v>
      </c>
    </row>
    <row r="16" spans="1:2" ht="15">
      <c r="A16" s="143" t="s">
        <v>144</v>
      </c>
      <c r="B16" s="143" t="s">
        <v>145</v>
      </c>
    </row>
    <row r="17" spans="1:2" ht="15">
      <c r="A17" s="143" t="s">
        <v>146</v>
      </c>
      <c r="B17" s="143" t="s">
        <v>147</v>
      </c>
    </row>
    <row r="18" spans="1:2" ht="15">
      <c r="A18" s="143" t="s">
        <v>148</v>
      </c>
      <c r="B18" s="143" t="s">
        <v>149</v>
      </c>
    </row>
    <row r="19" spans="1:2" ht="15">
      <c r="A19" s="143" t="s">
        <v>150</v>
      </c>
      <c r="B19" s="143" t="s">
        <v>151</v>
      </c>
    </row>
    <row r="20" spans="1:2" ht="15">
      <c r="A20" s="143" t="s">
        <v>152</v>
      </c>
      <c r="B20" s="143" t="s">
        <v>340</v>
      </c>
    </row>
    <row r="21" spans="1:2" ht="15">
      <c r="A21" s="143" t="s">
        <v>153</v>
      </c>
      <c r="B21" s="143" t="s">
        <v>154</v>
      </c>
    </row>
    <row r="22" spans="1:2" ht="15">
      <c r="A22" s="143" t="s">
        <v>155</v>
      </c>
      <c r="B22" s="143" t="s">
        <v>156</v>
      </c>
    </row>
    <row r="23" spans="1:2" ht="15">
      <c r="A23" s="143" t="s">
        <v>157</v>
      </c>
      <c r="B23" s="143" t="s">
        <v>158</v>
      </c>
    </row>
    <row r="24" spans="1:2" ht="15">
      <c r="A24" s="143" t="s">
        <v>159</v>
      </c>
      <c r="B24" s="143" t="s">
        <v>160</v>
      </c>
    </row>
    <row r="25" spans="1:2" ht="15">
      <c r="A25" s="143" t="s">
        <v>161</v>
      </c>
      <c r="B25" s="143" t="s">
        <v>162</v>
      </c>
    </row>
    <row r="26" spans="1:2" ht="15">
      <c r="A26" s="143" t="s">
        <v>163</v>
      </c>
      <c r="B26" s="143" t="s">
        <v>164</v>
      </c>
    </row>
    <row r="27" spans="1:2" ht="15">
      <c r="A27" s="143" t="s">
        <v>165</v>
      </c>
      <c r="B27" s="143" t="s">
        <v>341</v>
      </c>
    </row>
    <row r="28" spans="1:2" ht="15">
      <c r="A28" s="143" t="s">
        <v>166</v>
      </c>
      <c r="B28" s="143" t="s">
        <v>167</v>
      </c>
    </row>
    <row r="29" spans="1:2" ht="15">
      <c r="A29" s="143" t="s">
        <v>168</v>
      </c>
      <c r="B29" s="143" t="s">
        <v>169</v>
      </c>
    </row>
    <row r="30" spans="1:2" ht="15">
      <c r="A30" s="143" t="s">
        <v>170</v>
      </c>
      <c r="B30" s="143" t="s">
        <v>171</v>
      </c>
    </row>
    <row r="31" spans="1:2" ht="15">
      <c r="A31" s="143" t="s">
        <v>172</v>
      </c>
      <c r="B31" s="143" t="s">
        <v>173</v>
      </c>
    </row>
    <row r="32" spans="1:2" ht="15">
      <c r="A32" s="143" t="s">
        <v>174</v>
      </c>
      <c r="B32" s="143" t="s">
        <v>175</v>
      </c>
    </row>
    <row r="33" spans="1:2" ht="15">
      <c r="A33" s="143" t="s">
        <v>176</v>
      </c>
      <c r="B33" s="143" t="s">
        <v>177</v>
      </c>
    </row>
    <row r="34" spans="1:2" ht="15">
      <c r="A34" s="143" t="s">
        <v>178</v>
      </c>
      <c r="B34" s="143" t="s">
        <v>179</v>
      </c>
    </row>
    <row r="35" spans="1:2" ht="15">
      <c r="A35" s="143" t="s">
        <v>180</v>
      </c>
      <c r="B35" s="143" t="s">
        <v>181</v>
      </c>
    </row>
    <row r="36" spans="1:2" ht="15">
      <c r="A36" s="143" t="s">
        <v>182</v>
      </c>
      <c r="B36" s="143" t="s">
        <v>183</v>
      </c>
    </row>
    <row r="37" spans="1:2" ht="15">
      <c r="A37" s="143" t="s">
        <v>184</v>
      </c>
      <c r="B37" s="143" t="s">
        <v>185</v>
      </c>
    </row>
    <row r="38" spans="1:2" ht="15">
      <c r="A38" s="143" t="s">
        <v>186</v>
      </c>
      <c r="B38" s="143" t="s">
        <v>342</v>
      </c>
    </row>
    <row r="39" spans="1:2" ht="15">
      <c r="A39" s="143" t="s">
        <v>187</v>
      </c>
      <c r="B39" s="143" t="s">
        <v>188</v>
      </c>
    </row>
    <row r="40" spans="1:2" ht="15">
      <c r="A40" s="143" t="s">
        <v>189</v>
      </c>
      <c r="B40" s="143" t="s">
        <v>190</v>
      </c>
    </row>
    <row r="41" spans="1:2" ht="15">
      <c r="A41" s="143" t="s">
        <v>191</v>
      </c>
      <c r="B41" s="143" t="s">
        <v>192</v>
      </c>
    </row>
    <row r="42" spans="1:2" ht="15">
      <c r="A42" s="143" t="s">
        <v>193</v>
      </c>
      <c r="B42" s="143" t="s">
        <v>194</v>
      </c>
    </row>
    <row r="43" spans="1:2" ht="15">
      <c r="A43" s="143" t="s">
        <v>195</v>
      </c>
      <c r="B43" s="143" t="s">
        <v>196</v>
      </c>
    </row>
    <row r="44" spans="1:2">
      <c r="A44" s="58" t="s">
        <v>320</v>
      </c>
      <c r="B44" s="50" t="s">
        <v>319</v>
      </c>
    </row>
  </sheetData>
  <sheetProtection selectLockedCells="1" selectUnlockedCells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E495"/>
  <sheetViews>
    <sheetView workbookViewId="0">
      <selection activeCell="H24" sqref="H24"/>
    </sheetView>
  </sheetViews>
  <sheetFormatPr defaultRowHeight="12.75"/>
  <cols>
    <col min="1" max="1" width="11.42578125" bestFit="1" customWidth="1"/>
    <col min="2" max="2" width="66.7109375" style="67" customWidth="1"/>
    <col min="3" max="3" width="10.7109375" customWidth="1"/>
    <col min="4" max="4" width="10.85546875" style="462" bestFit="1" customWidth="1"/>
  </cols>
  <sheetData>
    <row r="1" spans="1:4" ht="15">
      <c r="A1" s="141" t="s">
        <v>333</v>
      </c>
      <c r="B1" s="459" t="s">
        <v>334</v>
      </c>
      <c r="C1" s="141" t="s">
        <v>493</v>
      </c>
      <c r="D1" s="461" t="s">
        <v>494</v>
      </c>
    </row>
    <row r="2" spans="1:4">
      <c r="A2" s="413">
        <v>10100</v>
      </c>
      <c r="B2" s="460" t="s">
        <v>202</v>
      </c>
      <c r="C2" s="496">
        <v>0.08</v>
      </c>
      <c r="D2" s="196">
        <v>31157.85</v>
      </c>
    </row>
    <row r="3" spans="1:4">
      <c r="A3" s="413">
        <v>10200</v>
      </c>
      <c r="B3" s="460" t="s">
        <v>203</v>
      </c>
      <c r="C3" s="496">
        <v>0.08</v>
      </c>
      <c r="D3" s="196">
        <v>31157.85</v>
      </c>
    </row>
    <row r="4" spans="1:4">
      <c r="A4" s="413">
        <v>10201</v>
      </c>
      <c r="B4" s="460" t="s">
        <v>204</v>
      </c>
      <c r="C4" s="496">
        <v>0.08</v>
      </c>
      <c r="D4" s="196">
        <v>31157.85</v>
      </c>
    </row>
    <row r="5" spans="1:4">
      <c r="A5" s="413">
        <v>10202</v>
      </c>
      <c r="B5" s="460" t="s">
        <v>205</v>
      </c>
      <c r="C5" s="496">
        <v>0.08</v>
      </c>
      <c r="D5" s="196">
        <v>31157.85</v>
      </c>
    </row>
    <row r="6" spans="1:4">
      <c r="A6" s="413">
        <v>10204</v>
      </c>
      <c r="B6" s="460" t="s">
        <v>206</v>
      </c>
      <c r="C6" s="496">
        <v>0.08</v>
      </c>
      <c r="D6" s="196">
        <v>31157.85</v>
      </c>
    </row>
    <row r="7" spans="1:4">
      <c r="A7" s="413">
        <v>10206</v>
      </c>
      <c r="B7" s="460" t="s">
        <v>207</v>
      </c>
      <c r="C7" s="496">
        <v>0.08</v>
      </c>
      <c r="D7" s="196">
        <v>31157.85</v>
      </c>
    </row>
    <row r="8" spans="1:4" ht="25.5">
      <c r="A8" s="413">
        <v>10220</v>
      </c>
      <c r="B8" s="460" t="s">
        <v>208</v>
      </c>
      <c r="C8" s="496">
        <v>0.08</v>
      </c>
      <c r="D8" s="196">
        <v>31157.85</v>
      </c>
    </row>
    <row r="9" spans="1:4" ht="25.5">
      <c r="A9" s="413">
        <v>10222</v>
      </c>
      <c r="B9" s="460" t="s">
        <v>209</v>
      </c>
      <c r="C9" s="496">
        <v>0.08</v>
      </c>
      <c r="D9" s="196">
        <v>31157.85</v>
      </c>
    </row>
    <row r="10" spans="1:4" ht="25.5">
      <c r="A10" s="413">
        <v>10225</v>
      </c>
      <c r="B10" s="460" t="s">
        <v>210</v>
      </c>
      <c r="C10" s="496">
        <v>0.08</v>
      </c>
      <c r="D10" s="196">
        <v>31157.85</v>
      </c>
    </row>
    <row r="11" spans="1:4">
      <c r="A11" s="413">
        <v>10228</v>
      </c>
      <c r="B11" s="460" t="s">
        <v>211</v>
      </c>
      <c r="C11" s="496">
        <v>0.08</v>
      </c>
      <c r="D11" s="196">
        <v>31157.85</v>
      </c>
    </row>
    <row r="12" spans="1:4">
      <c r="A12" s="413">
        <v>10243</v>
      </c>
      <c r="B12" s="460" t="s">
        <v>415</v>
      </c>
      <c r="C12" s="496">
        <v>0.08</v>
      </c>
      <c r="D12" s="196">
        <v>31157.85</v>
      </c>
    </row>
    <row r="13" spans="1:4" ht="38.25">
      <c r="A13" s="413">
        <v>10244</v>
      </c>
      <c r="B13" s="460" t="s">
        <v>468</v>
      </c>
      <c r="C13" s="496">
        <v>0.08</v>
      </c>
      <c r="D13" s="196">
        <v>31157.85</v>
      </c>
    </row>
    <row r="14" spans="1:4" ht="38.25">
      <c r="A14" s="413">
        <v>10249</v>
      </c>
      <c r="B14" s="460" t="s">
        <v>476</v>
      </c>
      <c r="C14" s="496">
        <v>0.08</v>
      </c>
      <c r="D14" s="196">
        <v>31157.85</v>
      </c>
    </row>
    <row r="15" spans="1:4">
      <c r="A15" s="413">
        <v>10310</v>
      </c>
      <c r="B15" s="460" t="s">
        <v>416</v>
      </c>
      <c r="C15" s="496">
        <v>0.08</v>
      </c>
      <c r="D15" s="196">
        <v>31157.85</v>
      </c>
    </row>
    <row r="16" spans="1:4">
      <c r="A16" s="413">
        <v>10311</v>
      </c>
      <c r="B16" s="460" t="s">
        <v>212</v>
      </c>
      <c r="C16" s="496">
        <v>0.08</v>
      </c>
      <c r="D16" s="196">
        <v>31157.85</v>
      </c>
    </row>
    <row r="17" spans="1:4">
      <c r="A17" s="413">
        <v>10312</v>
      </c>
      <c r="B17" s="460" t="s">
        <v>213</v>
      </c>
      <c r="C17" s="496">
        <v>0.08</v>
      </c>
      <c r="D17" s="196">
        <v>31157.85</v>
      </c>
    </row>
    <row r="18" spans="1:4">
      <c r="A18" s="413">
        <v>10313</v>
      </c>
      <c r="B18" s="460" t="s">
        <v>214</v>
      </c>
      <c r="C18" s="496">
        <v>0.08</v>
      </c>
      <c r="D18" s="196">
        <v>31157.85</v>
      </c>
    </row>
    <row r="19" spans="1:4">
      <c r="A19" s="413">
        <v>10314</v>
      </c>
      <c r="B19" s="460" t="s">
        <v>417</v>
      </c>
      <c r="C19" s="496">
        <v>0.08</v>
      </c>
      <c r="D19" s="196">
        <v>31157.85</v>
      </c>
    </row>
    <row r="20" spans="1:4">
      <c r="A20" s="413">
        <v>10520</v>
      </c>
      <c r="B20" s="460" t="s">
        <v>335</v>
      </c>
      <c r="C20" s="496">
        <v>0.08</v>
      </c>
      <c r="D20" s="196">
        <v>31157.85</v>
      </c>
    </row>
    <row r="21" spans="1:4">
      <c r="A21" s="413">
        <v>10521</v>
      </c>
      <c r="B21" s="460" t="s">
        <v>215</v>
      </c>
      <c r="C21" s="496">
        <v>0.08</v>
      </c>
      <c r="D21" s="196">
        <v>33099.18</v>
      </c>
    </row>
    <row r="22" spans="1:4">
      <c r="A22" s="413">
        <v>10522</v>
      </c>
      <c r="B22" s="460" t="s">
        <v>263</v>
      </c>
      <c r="C22" s="496">
        <v>0.08</v>
      </c>
      <c r="D22" s="196">
        <v>33099.18</v>
      </c>
    </row>
    <row r="23" spans="1:4">
      <c r="A23" s="413">
        <v>10523</v>
      </c>
      <c r="B23" s="460" t="s">
        <v>216</v>
      </c>
      <c r="C23" s="496">
        <v>0.14699999999999999</v>
      </c>
      <c r="D23" s="196">
        <v>33099.18</v>
      </c>
    </row>
    <row r="24" spans="1:4">
      <c r="A24" s="413">
        <v>10524</v>
      </c>
      <c r="B24" s="460" t="s">
        <v>217</v>
      </c>
      <c r="C24" s="496">
        <v>0.08</v>
      </c>
      <c r="D24" s="196">
        <v>31157.85</v>
      </c>
    </row>
    <row r="25" spans="1:4">
      <c r="A25" s="413">
        <v>10525</v>
      </c>
      <c r="B25" s="460" t="s">
        <v>218</v>
      </c>
      <c r="C25" s="496">
        <v>0.08</v>
      </c>
      <c r="D25" s="196">
        <v>31157.85</v>
      </c>
    </row>
    <row r="26" spans="1:4">
      <c r="A26" s="413">
        <v>10526</v>
      </c>
      <c r="B26" s="460" t="s">
        <v>219</v>
      </c>
      <c r="C26" s="496">
        <v>0.08</v>
      </c>
      <c r="D26" s="196">
        <v>31157.85</v>
      </c>
    </row>
    <row r="27" spans="1:4">
      <c r="A27" s="413">
        <v>10527</v>
      </c>
      <c r="B27" s="460" t="s">
        <v>220</v>
      </c>
      <c r="C27" s="496">
        <v>0.08</v>
      </c>
      <c r="D27" s="196">
        <v>31157.85</v>
      </c>
    </row>
    <row r="28" spans="1:4">
      <c r="A28" s="413">
        <v>10528</v>
      </c>
      <c r="B28" s="460" t="s">
        <v>418</v>
      </c>
      <c r="C28" s="496"/>
      <c r="D28" s="196"/>
    </row>
    <row r="29" spans="1:4">
      <c r="A29" s="413">
        <v>10529</v>
      </c>
      <c r="B29" s="460" t="s">
        <v>506</v>
      </c>
      <c r="C29" s="496">
        <v>0.08</v>
      </c>
      <c r="D29" s="196">
        <v>31157.85</v>
      </c>
    </row>
    <row r="30" spans="1:4">
      <c r="A30" s="413">
        <v>10600</v>
      </c>
      <c r="B30" s="460" t="s">
        <v>224</v>
      </c>
      <c r="C30" s="496">
        <v>0.08</v>
      </c>
      <c r="D30" s="196">
        <v>35237.58</v>
      </c>
    </row>
    <row r="31" spans="1:4">
      <c r="A31" s="413">
        <v>10810</v>
      </c>
      <c r="B31" s="460" t="s">
        <v>336</v>
      </c>
      <c r="C31" s="496">
        <v>0.08</v>
      </c>
      <c r="D31" s="196">
        <v>31157.85</v>
      </c>
    </row>
    <row r="32" spans="1:4">
      <c r="A32" s="413">
        <v>10811</v>
      </c>
      <c r="B32" s="460" t="s">
        <v>221</v>
      </c>
      <c r="C32" s="496">
        <v>0.08</v>
      </c>
      <c r="D32" s="196">
        <v>31157.85</v>
      </c>
    </row>
    <row r="33" spans="1:4">
      <c r="A33" s="413">
        <v>10812</v>
      </c>
      <c r="B33" s="460" t="s">
        <v>222</v>
      </c>
      <c r="C33" s="496"/>
      <c r="D33" s="196"/>
    </row>
    <row r="34" spans="1:4">
      <c r="A34" s="413">
        <v>10813</v>
      </c>
      <c r="B34" s="460" t="s">
        <v>223</v>
      </c>
      <c r="C34" s="496"/>
      <c r="D34" s="196"/>
    </row>
    <row r="35" spans="1:4">
      <c r="A35" s="413">
        <v>11800</v>
      </c>
      <c r="B35" s="460" t="s">
        <v>877</v>
      </c>
      <c r="C35" s="496">
        <v>0.08</v>
      </c>
      <c r="D35" s="196">
        <v>31157.85</v>
      </c>
    </row>
    <row r="36" spans="1:4">
      <c r="A36" s="413">
        <v>11801</v>
      </c>
      <c r="B36" s="460" t="s">
        <v>229</v>
      </c>
      <c r="C36" s="496"/>
      <c r="D36" s="196"/>
    </row>
    <row r="37" spans="1:4">
      <c r="A37" s="413">
        <v>11900</v>
      </c>
      <c r="B37" s="460" t="s">
        <v>230</v>
      </c>
      <c r="C37" s="496">
        <v>0.08</v>
      </c>
      <c r="D37" s="196">
        <v>31157.85</v>
      </c>
    </row>
    <row r="38" spans="1:4">
      <c r="A38" s="413">
        <v>11902</v>
      </c>
      <c r="B38" s="460" t="s">
        <v>231</v>
      </c>
      <c r="C38" s="496">
        <v>0.08</v>
      </c>
      <c r="D38" s="196">
        <v>31157.85</v>
      </c>
    </row>
    <row r="39" spans="1:4">
      <c r="A39" s="413">
        <v>12500</v>
      </c>
      <c r="B39" s="460" t="s">
        <v>234</v>
      </c>
      <c r="C39" s="496">
        <v>0.08</v>
      </c>
      <c r="D39" s="196">
        <v>31157.85</v>
      </c>
    </row>
    <row r="40" spans="1:4" ht="25.5">
      <c r="A40" s="413">
        <v>13400</v>
      </c>
      <c r="B40" s="460" t="s">
        <v>419</v>
      </c>
      <c r="C40" s="496">
        <v>0.08</v>
      </c>
      <c r="D40" s="196">
        <v>31157.85</v>
      </c>
    </row>
    <row r="41" spans="1:4">
      <c r="A41" s="413">
        <v>13401</v>
      </c>
      <c r="B41" s="460" t="s">
        <v>235</v>
      </c>
      <c r="C41" s="496">
        <v>0.08</v>
      </c>
      <c r="D41" s="196">
        <v>31157.85</v>
      </c>
    </row>
    <row r="42" spans="1:4" ht="25.5">
      <c r="A42" s="413">
        <v>13403</v>
      </c>
      <c r="B42" s="460" t="s">
        <v>420</v>
      </c>
      <c r="C42" s="496">
        <v>0.08</v>
      </c>
      <c r="D42" s="196">
        <v>31157.85</v>
      </c>
    </row>
    <row r="43" spans="1:4">
      <c r="A43" s="507">
        <v>10259</v>
      </c>
      <c r="B43" s="507" t="s">
        <v>879</v>
      </c>
      <c r="C43" s="496">
        <v>0.08</v>
      </c>
      <c r="D43" s="196">
        <v>31157.85</v>
      </c>
    </row>
    <row r="44" spans="1:4">
      <c r="A44" s="507">
        <v>10260</v>
      </c>
      <c r="B44" s="507" t="s">
        <v>880</v>
      </c>
      <c r="C44" s="496">
        <v>0.08</v>
      </c>
      <c r="D44" s="196">
        <v>31157.85</v>
      </c>
    </row>
    <row r="45" spans="1:4">
      <c r="A45" s="507">
        <v>10261</v>
      </c>
      <c r="B45" s="507" t="s">
        <v>881</v>
      </c>
      <c r="C45" s="496">
        <v>0.08</v>
      </c>
      <c r="D45" s="196">
        <v>31157.85</v>
      </c>
    </row>
    <row r="46" spans="1:4">
      <c r="A46">
        <v>10263</v>
      </c>
      <c r="B46" t="s">
        <v>895</v>
      </c>
      <c r="C46" s="496">
        <v>0.08</v>
      </c>
      <c r="D46" s="196">
        <v>31157.85</v>
      </c>
    </row>
    <row r="47" spans="1:4">
      <c r="A47">
        <v>10262</v>
      </c>
      <c r="B47" t="s">
        <v>896</v>
      </c>
      <c r="C47" s="496">
        <v>0.08</v>
      </c>
      <c r="D47" s="196">
        <v>31157.85</v>
      </c>
    </row>
    <row r="48" spans="1:4">
      <c r="A48">
        <v>10257</v>
      </c>
      <c r="B48" s="507" t="s">
        <v>848</v>
      </c>
      <c r="C48" s="496">
        <v>0.08</v>
      </c>
      <c r="D48" s="196">
        <v>31157.85</v>
      </c>
    </row>
    <row r="49" spans="1:4">
      <c r="A49" s="507">
        <v>13404</v>
      </c>
      <c r="B49" s="507" t="s">
        <v>887</v>
      </c>
      <c r="C49" s="496"/>
      <c r="D49" s="196"/>
    </row>
    <row r="50" spans="1:4">
      <c r="A50" s="413">
        <v>13700</v>
      </c>
      <c r="B50" s="460" t="s">
        <v>878</v>
      </c>
      <c r="C50" s="496">
        <v>0.08</v>
      </c>
      <c r="D50" s="196">
        <v>31157.85</v>
      </c>
    </row>
    <row r="51" spans="1:4">
      <c r="A51" s="413">
        <v>13701</v>
      </c>
      <c r="B51" s="460" t="s">
        <v>236</v>
      </c>
      <c r="C51" s="496"/>
      <c r="D51" s="196"/>
    </row>
    <row r="52" spans="1:4">
      <c r="A52" s="413">
        <v>13702</v>
      </c>
      <c r="B52" s="460" t="s">
        <v>237</v>
      </c>
      <c r="C52" s="496"/>
      <c r="D52" s="196"/>
    </row>
    <row r="53" spans="1:4">
      <c r="A53" s="413">
        <v>13703</v>
      </c>
      <c r="B53" s="460" t="s">
        <v>238</v>
      </c>
      <c r="C53" s="496"/>
      <c r="D53" s="196"/>
    </row>
    <row r="54" spans="1:4">
      <c r="A54" s="413">
        <v>13704</v>
      </c>
      <c r="B54" s="460" t="s">
        <v>239</v>
      </c>
      <c r="C54" s="496"/>
      <c r="D54" s="196"/>
    </row>
    <row r="55" spans="1:4">
      <c r="A55" s="413">
        <v>13705</v>
      </c>
      <c r="B55" s="460" t="s">
        <v>240</v>
      </c>
      <c r="C55" s="496"/>
      <c r="D55" s="196"/>
    </row>
    <row r="56" spans="1:4">
      <c r="A56" s="413">
        <v>13709</v>
      </c>
      <c r="B56" s="460" t="s">
        <v>241</v>
      </c>
      <c r="C56" s="496"/>
      <c r="D56" s="196"/>
    </row>
    <row r="57" spans="1:4">
      <c r="A57" s="413">
        <v>13710</v>
      </c>
      <c r="B57" s="460" t="s">
        <v>242</v>
      </c>
      <c r="C57" s="496"/>
      <c r="D57" s="196"/>
    </row>
    <row r="58" spans="1:4">
      <c r="A58" s="413">
        <v>13800</v>
      </c>
      <c r="B58" s="460" t="s">
        <v>888</v>
      </c>
      <c r="C58" s="496">
        <v>0.08</v>
      </c>
      <c r="D58" s="196">
        <v>31157.85</v>
      </c>
    </row>
    <row r="59" spans="1:4">
      <c r="A59" s="413">
        <v>13801</v>
      </c>
      <c r="B59" s="507" t="s">
        <v>889</v>
      </c>
      <c r="C59" s="496"/>
      <c r="D59" s="196"/>
    </row>
    <row r="60" spans="1:4">
      <c r="A60" s="413">
        <v>13802</v>
      </c>
      <c r="B60" s="460" t="s">
        <v>243</v>
      </c>
      <c r="C60" s="496"/>
      <c r="D60" s="196"/>
    </row>
    <row r="61" spans="1:4">
      <c r="A61" s="413">
        <v>14800</v>
      </c>
      <c r="B61" s="460" t="s">
        <v>421</v>
      </c>
      <c r="C61" s="496">
        <v>0.08</v>
      </c>
      <c r="D61" s="196">
        <v>31157.85</v>
      </c>
    </row>
    <row r="62" spans="1:4" ht="25.5">
      <c r="A62" s="413">
        <v>14810</v>
      </c>
      <c r="B62" s="460" t="s">
        <v>422</v>
      </c>
      <c r="C62" s="496">
        <v>0.08</v>
      </c>
      <c r="D62" s="196">
        <v>31157.85</v>
      </c>
    </row>
    <row r="63" spans="1:4">
      <c r="A63" s="413">
        <v>14811</v>
      </c>
      <c r="B63" s="460" t="s">
        <v>244</v>
      </c>
      <c r="C63" s="496">
        <v>0.08</v>
      </c>
      <c r="D63" s="196">
        <v>31157.85</v>
      </c>
    </row>
    <row r="64" spans="1:4">
      <c r="A64" s="413">
        <v>14813</v>
      </c>
      <c r="B64" s="460" t="s">
        <v>233</v>
      </c>
      <c r="C64" s="496">
        <v>0.08</v>
      </c>
      <c r="D64" s="196">
        <v>31157.85</v>
      </c>
    </row>
    <row r="65" spans="1:4">
      <c r="A65" s="413">
        <v>14820</v>
      </c>
      <c r="B65" s="460" t="s">
        <v>423</v>
      </c>
      <c r="C65" s="496">
        <v>0.08</v>
      </c>
      <c r="D65" s="196">
        <v>31157.85</v>
      </c>
    </row>
    <row r="66" spans="1:4">
      <c r="A66" s="413">
        <v>14821</v>
      </c>
      <c r="B66" s="460" t="s">
        <v>467</v>
      </c>
      <c r="C66" s="496">
        <v>0.08</v>
      </c>
      <c r="D66" s="196">
        <v>31157.85</v>
      </c>
    </row>
    <row r="67" spans="1:4">
      <c r="A67" s="507">
        <v>14830</v>
      </c>
      <c r="B67" s="507" t="s">
        <v>890</v>
      </c>
      <c r="C67" s="496">
        <v>0.08</v>
      </c>
      <c r="D67" s="196">
        <v>31157.85</v>
      </c>
    </row>
    <row r="68" spans="1:4">
      <c r="A68" s="507">
        <v>13440</v>
      </c>
      <c r="B68" s="507" t="s">
        <v>891</v>
      </c>
      <c r="C68" s="496">
        <v>0.08</v>
      </c>
      <c r="D68" s="196">
        <v>31157.85</v>
      </c>
    </row>
    <row r="69" spans="1:4">
      <c r="A69" s="507">
        <v>13450</v>
      </c>
      <c r="B69" s="507" t="s">
        <v>892</v>
      </c>
      <c r="C69" s="496">
        <v>0.08</v>
      </c>
      <c r="D69" s="196">
        <v>31157.85</v>
      </c>
    </row>
    <row r="70" spans="1:4">
      <c r="A70" s="507">
        <v>13460</v>
      </c>
      <c r="B70" s="507" t="s">
        <v>893</v>
      </c>
      <c r="C70" s="496">
        <v>0.08</v>
      </c>
      <c r="D70" s="196">
        <v>31157.85</v>
      </c>
    </row>
    <row r="71" spans="1:4">
      <c r="A71" s="507">
        <v>13470</v>
      </c>
      <c r="B71" s="507" t="s">
        <v>894</v>
      </c>
      <c r="C71" s="496">
        <v>0.08</v>
      </c>
      <c r="D71" s="196">
        <v>31157.85</v>
      </c>
    </row>
    <row r="72" spans="1:4">
      <c r="A72" s="413">
        <v>14840</v>
      </c>
      <c r="B72" s="460" t="s">
        <v>478</v>
      </c>
      <c r="C72" s="496">
        <v>0.08</v>
      </c>
      <c r="D72" s="196">
        <v>31157.85</v>
      </c>
    </row>
    <row r="73" spans="1:4">
      <c r="A73" s="413">
        <v>14841</v>
      </c>
      <c r="B73" s="460" t="s">
        <v>300</v>
      </c>
      <c r="C73" s="496">
        <v>0.08</v>
      </c>
      <c r="D73" s="196">
        <v>31157.85</v>
      </c>
    </row>
    <row r="74" spans="1:4">
      <c r="A74" s="413">
        <v>14842</v>
      </c>
      <c r="B74" s="460" t="s">
        <v>301</v>
      </c>
      <c r="C74" s="496">
        <v>0.08</v>
      </c>
      <c r="D74" s="196">
        <v>31157.85</v>
      </c>
    </row>
    <row r="75" spans="1:4">
      <c r="A75" s="413">
        <v>14843</v>
      </c>
      <c r="B75" s="460" t="s">
        <v>225</v>
      </c>
      <c r="C75" s="496">
        <v>0.08</v>
      </c>
      <c r="D75" s="196">
        <v>31157.85</v>
      </c>
    </row>
    <row r="76" spans="1:4">
      <c r="A76" s="413">
        <v>14844</v>
      </c>
      <c r="B76" s="460" t="s">
        <v>232</v>
      </c>
      <c r="C76" s="496">
        <v>0.08</v>
      </c>
      <c r="D76" s="196">
        <v>31157.85</v>
      </c>
    </row>
    <row r="77" spans="1:4">
      <c r="A77" s="413">
        <v>14845</v>
      </c>
      <c r="B77" s="460" t="s">
        <v>227</v>
      </c>
      <c r="C77" s="496">
        <v>0.08</v>
      </c>
      <c r="D77" s="196">
        <v>31157.85</v>
      </c>
    </row>
    <row r="78" spans="1:4">
      <c r="A78" s="413">
        <v>14846</v>
      </c>
      <c r="B78" s="460" t="s">
        <v>228</v>
      </c>
      <c r="C78" s="496">
        <v>0.08</v>
      </c>
      <c r="D78" s="196">
        <v>31157.85</v>
      </c>
    </row>
    <row r="79" spans="1:4">
      <c r="A79" s="413">
        <v>14847</v>
      </c>
      <c r="B79" s="460" t="s">
        <v>226</v>
      </c>
      <c r="C79" s="496">
        <v>0.08</v>
      </c>
      <c r="D79" s="196">
        <v>31157.85</v>
      </c>
    </row>
    <row r="80" spans="1:4">
      <c r="A80" s="413">
        <v>14850</v>
      </c>
      <c r="B80" s="460" t="s">
        <v>479</v>
      </c>
      <c r="C80" s="496">
        <v>0.08</v>
      </c>
      <c r="D80" s="196">
        <v>31157.85</v>
      </c>
    </row>
    <row r="81" spans="1:4">
      <c r="A81" s="413">
        <v>14851</v>
      </c>
      <c r="B81" s="460" t="s">
        <v>245</v>
      </c>
      <c r="C81" s="496">
        <v>0.08</v>
      </c>
      <c r="D81" s="196">
        <v>31157.85</v>
      </c>
    </row>
    <row r="82" spans="1:4">
      <c r="A82" s="413">
        <v>14860</v>
      </c>
      <c r="B82" s="460" t="s">
        <v>480</v>
      </c>
      <c r="C82" s="496">
        <v>0.08</v>
      </c>
      <c r="D82" s="196">
        <v>31157.85</v>
      </c>
    </row>
    <row r="83" spans="1:4">
      <c r="A83" s="413">
        <v>14870</v>
      </c>
      <c r="B83" s="460" t="s">
        <v>559</v>
      </c>
      <c r="C83" s="496"/>
      <c r="D83" s="196"/>
    </row>
    <row r="84" spans="1:4">
      <c r="A84" s="413">
        <v>20100</v>
      </c>
      <c r="B84" s="460" t="s">
        <v>246</v>
      </c>
      <c r="C84" s="496"/>
      <c r="D84" s="196"/>
    </row>
    <row r="85" spans="1:4">
      <c r="A85" s="413">
        <v>20101</v>
      </c>
      <c r="B85" s="460" t="s">
        <v>247</v>
      </c>
      <c r="C85" s="496">
        <v>0.08</v>
      </c>
      <c r="D85" s="196">
        <v>31157.85</v>
      </c>
    </row>
    <row r="86" spans="1:4">
      <c r="A86" s="413">
        <v>20102</v>
      </c>
      <c r="B86" s="460" t="s">
        <v>248</v>
      </c>
      <c r="C86" s="496"/>
      <c r="D86" s="196"/>
    </row>
    <row r="87" spans="1:4">
      <c r="A87" s="413">
        <v>20103</v>
      </c>
      <c r="B87" s="460" t="s">
        <v>249</v>
      </c>
      <c r="C87" s="496">
        <v>0.08</v>
      </c>
      <c r="D87" s="196">
        <v>31157.85</v>
      </c>
    </row>
    <row r="88" spans="1:4">
      <c r="A88" s="413">
        <v>30100</v>
      </c>
      <c r="B88" s="460" t="s">
        <v>250</v>
      </c>
      <c r="C88" s="496">
        <v>0.08</v>
      </c>
      <c r="D88" s="196">
        <v>33018.69</v>
      </c>
    </row>
    <row r="89" spans="1:4">
      <c r="A89" s="413">
        <v>30203</v>
      </c>
      <c r="B89" s="460" t="s">
        <v>882</v>
      </c>
      <c r="C89" s="496">
        <v>0.08</v>
      </c>
      <c r="D89" s="196">
        <v>34591.01</v>
      </c>
    </row>
    <row r="90" spans="1:4">
      <c r="A90" s="413">
        <v>30204</v>
      </c>
      <c r="B90" s="460" t="s">
        <v>499</v>
      </c>
      <c r="C90" s="496">
        <v>0.08</v>
      </c>
      <c r="D90" s="196">
        <v>32715.759999999998</v>
      </c>
    </row>
    <row r="91" spans="1:4">
      <c r="A91" s="413">
        <v>30210</v>
      </c>
      <c r="B91" s="460" t="s">
        <v>251</v>
      </c>
      <c r="C91" s="496">
        <v>0.08</v>
      </c>
      <c r="D91" s="196">
        <v>34591.01</v>
      </c>
    </row>
    <row r="92" spans="1:4">
      <c r="A92" s="413">
        <v>30211</v>
      </c>
      <c r="B92" s="460" t="s">
        <v>252</v>
      </c>
      <c r="C92" s="496">
        <v>0.08</v>
      </c>
      <c r="D92" s="196">
        <v>34591.01</v>
      </c>
    </row>
    <row r="93" spans="1:4">
      <c r="A93" s="413">
        <v>30214</v>
      </c>
      <c r="B93" s="460" t="s">
        <v>883</v>
      </c>
      <c r="C93" s="496">
        <v>0.08</v>
      </c>
      <c r="D93" s="196">
        <f>31446.35*2</f>
        <v>62892.7</v>
      </c>
    </row>
    <row r="94" spans="1:4">
      <c r="A94" s="413">
        <v>30215</v>
      </c>
      <c r="B94" s="460" t="s">
        <v>884</v>
      </c>
      <c r="C94" s="496">
        <v>0.08</v>
      </c>
      <c r="D94" s="196">
        <v>32715.759999999998</v>
      </c>
    </row>
    <row r="95" spans="1:4">
      <c r="A95" s="413">
        <v>30216</v>
      </c>
      <c r="B95" s="460" t="s">
        <v>253</v>
      </c>
      <c r="C95" s="496">
        <v>0.08</v>
      </c>
      <c r="D95" s="196">
        <v>32715.759999999998</v>
      </c>
    </row>
    <row r="96" spans="1:4">
      <c r="A96" s="413">
        <v>30221</v>
      </c>
      <c r="B96" s="460" t="s">
        <v>885</v>
      </c>
      <c r="C96" s="496">
        <v>0.08</v>
      </c>
      <c r="D96" s="196">
        <v>34591.01</v>
      </c>
    </row>
    <row r="97" spans="1:5">
      <c r="A97" s="413">
        <v>30222</v>
      </c>
      <c r="B97" s="460" t="s">
        <v>254</v>
      </c>
      <c r="C97" s="496">
        <v>0.08</v>
      </c>
      <c r="D97" s="196">
        <v>34591.01</v>
      </c>
    </row>
    <row r="98" spans="1:5">
      <c r="A98" s="413">
        <v>30225</v>
      </c>
      <c r="B98" s="460" t="s">
        <v>255</v>
      </c>
      <c r="C98" s="496">
        <v>0.08</v>
      </c>
      <c r="D98" s="196">
        <v>34591.01</v>
      </c>
    </row>
    <row r="99" spans="1:5">
      <c r="A99" s="413">
        <v>30226</v>
      </c>
      <c r="B99" s="460" t="s">
        <v>256</v>
      </c>
      <c r="C99" s="496">
        <v>0.08</v>
      </c>
      <c r="D99" s="196">
        <v>34591.01</v>
      </c>
    </row>
    <row r="100" spans="1:5">
      <c r="A100" s="413">
        <v>30227</v>
      </c>
      <c r="B100" s="460" t="s">
        <v>257</v>
      </c>
      <c r="C100" s="496">
        <v>0.08</v>
      </c>
      <c r="D100" s="196">
        <v>34591.01</v>
      </c>
      <c r="E100" s="463"/>
    </row>
    <row r="101" spans="1:5">
      <c r="A101" s="413">
        <v>30228</v>
      </c>
      <c r="B101" s="460" t="s">
        <v>258</v>
      </c>
      <c r="C101" s="496">
        <v>0.08</v>
      </c>
      <c r="D101" s="196">
        <v>34591.01</v>
      </c>
    </row>
    <row r="102" spans="1:5">
      <c r="A102" s="413">
        <v>30229</v>
      </c>
      <c r="B102" s="460" t="s">
        <v>259</v>
      </c>
      <c r="C102" s="496">
        <v>0.08</v>
      </c>
      <c r="D102" s="196">
        <v>34591.01</v>
      </c>
    </row>
    <row r="103" spans="1:5">
      <c r="A103" s="413">
        <v>30232</v>
      </c>
      <c r="B103" s="460" t="s">
        <v>424</v>
      </c>
      <c r="C103" s="496">
        <v>0.08</v>
      </c>
      <c r="D103" s="196">
        <v>34591.01</v>
      </c>
    </row>
    <row r="104" spans="1:5">
      <c r="A104" s="413">
        <v>30233</v>
      </c>
      <c r="B104" s="460" t="s">
        <v>260</v>
      </c>
      <c r="C104" s="496">
        <v>0.08</v>
      </c>
      <c r="D104" s="196">
        <v>34591.01</v>
      </c>
    </row>
    <row r="105" spans="1:5">
      <c r="A105" s="413">
        <v>30235</v>
      </c>
      <c r="B105" s="460" t="s">
        <v>886</v>
      </c>
      <c r="C105" s="496">
        <v>0.08</v>
      </c>
      <c r="D105" s="196">
        <f>31446.35*2</f>
        <v>62892.7</v>
      </c>
    </row>
    <row r="106" spans="1:5">
      <c r="A106" s="413">
        <v>30236</v>
      </c>
      <c r="B106" s="460" t="s">
        <v>261</v>
      </c>
      <c r="C106" s="496">
        <v>0.08</v>
      </c>
      <c r="D106" s="196">
        <v>34591.01</v>
      </c>
    </row>
    <row r="107" spans="1:5">
      <c r="A107" s="413">
        <v>40010</v>
      </c>
      <c r="B107" s="460" t="s">
        <v>425</v>
      </c>
      <c r="C107" s="496">
        <v>0.08</v>
      </c>
      <c r="D107" s="196">
        <v>31157.85</v>
      </c>
    </row>
    <row r="108" spans="1:5">
      <c r="A108" s="413">
        <v>40100</v>
      </c>
      <c r="B108" s="460" t="s">
        <v>262</v>
      </c>
      <c r="C108" s="496">
        <v>0.08</v>
      </c>
      <c r="D108" s="196">
        <v>31157.85</v>
      </c>
    </row>
    <row r="109" spans="1:5">
      <c r="A109" s="413">
        <v>40400</v>
      </c>
      <c r="B109" s="460" t="s">
        <v>264</v>
      </c>
      <c r="C109" s="496">
        <v>0.08</v>
      </c>
      <c r="D109" s="196">
        <v>31157.85</v>
      </c>
    </row>
    <row r="110" spans="1:5">
      <c r="A110" s="413">
        <v>40500</v>
      </c>
      <c r="B110" s="460" t="s">
        <v>265</v>
      </c>
      <c r="C110" s="496">
        <v>0.08</v>
      </c>
      <c r="D110" s="196">
        <v>31157.85</v>
      </c>
    </row>
    <row r="111" spans="1:5">
      <c r="A111" s="413">
        <v>40600</v>
      </c>
      <c r="B111" s="460" t="s">
        <v>266</v>
      </c>
      <c r="C111" s="496">
        <v>0.08</v>
      </c>
      <c r="D111" s="196">
        <v>31157.85</v>
      </c>
    </row>
    <row r="112" spans="1:5">
      <c r="A112" s="413">
        <v>40700</v>
      </c>
      <c r="B112" s="460" t="s">
        <v>267</v>
      </c>
      <c r="C112" s="496">
        <v>0.08</v>
      </c>
      <c r="D112" s="196">
        <v>31157.85</v>
      </c>
    </row>
    <row r="113" spans="1:4">
      <c r="A113" s="413">
        <v>40800</v>
      </c>
      <c r="B113" s="460" t="s">
        <v>268</v>
      </c>
      <c r="C113" s="496">
        <v>0.08</v>
      </c>
      <c r="D113" s="196">
        <v>31157.85</v>
      </c>
    </row>
    <row r="114" spans="1:4">
      <c r="A114" s="413">
        <v>41000</v>
      </c>
      <c r="B114" s="460" t="s">
        <v>331</v>
      </c>
      <c r="C114" s="496">
        <v>0.08</v>
      </c>
      <c r="D114" s="196">
        <v>31157.85</v>
      </c>
    </row>
    <row r="115" spans="1:4">
      <c r="A115" s="413">
        <v>41100</v>
      </c>
      <c r="B115" s="460" t="s">
        <v>269</v>
      </c>
      <c r="C115" s="496">
        <v>0.08</v>
      </c>
      <c r="D115" s="196">
        <v>31157.85</v>
      </c>
    </row>
    <row r="116" spans="1:4">
      <c r="A116" s="413">
        <v>41102</v>
      </c>
      <c r="B116" s="460" t="s">
        <v>270</v>
      </c>
      <c r="C116" s="496">
        <v>0.08</v>
      </c>
      <c r="D116" s="196">
        <v>31157.85</v>
      </c>
    </row>
    <row r="117" spans="1:4">
      <c r="A117" s="413">
        <v>41103</v>
      </c>
      <c r="B117" s="460" t="s">
        <v>271</v>
      </c>
      <c r="C117" s="496">
        <v>0.08</v>
      </c>
      <c r="D117" s="196">
        <v>31157.85</v>
      </c>
    </row>
    <row r="118" spans="1:4">
      <c r="A118" s="413">
        <v>41104</v>
      </c>
      <c r="B118" s="460" t="s">
        <v>272</v>
      </c>
      <c r="C118" s="496">
        <v>0.08</v>
      </c>
      <c r="D118" s="196">
        <v>31157.85</v>
      </c>
    </row>
    <row r="119" spans="1:4">
      <c r="A119" s="413">
        <v>41105</v>
      </c>
      <c r="B119" s="460" t="s">
        <v>318</v>
      </c>
      <c r="C119" s="496">
        <v>0.08</v>
      </c>
      <c r="D119" s="196">
        <v>31157.85</v>
      </c>
    </row>
    <row r="120" spans="1:4">
      <c r="A120" s="413">
        <v>41106</v>
      </c>
      <c r="B120" s="460" t="s">
        <v>273</v>
      </c>
      <c r="C120" s="496">
        <v>0.08</v>
      </c>
      <c r="D120" s="196">
        <v>31157.85</v>
      </c>
    </row>
    <row r="121" spans="1:4">
      <c r="A121" s="413">
        <v>41107</v>
      </c>
      <c r="B121" s="460" t="s">
        <v>274</v>
      </c>
      <c r="C121" s="496">
        <v>0.08</v>
      </c>
      <c r="D121" s="196">
        <v>31157.85</v>
      </c>
    </row>
    <row r="122" spans="1:4">
      <c r="A122" s="413">
        <v>41108</v>
      </c>
      <c r="B122" s="460" t="s">
        <v>275</v>
      </c>
      <c r="C122" s="496">
        <v>0.08</v>
      </c>
      <c r="D122" s="196">
        <v>31157.85</v>
      </c>
    </row>
    <row r="123" spans="1:4">
      <c r="A123" s="413">
        <v>41109</v>
      </c>
      <c r="B123" s="460" t="s">
        <v>276</v>
      </c>
      <c r="C123" s="496">
        <v>0.08</v>
      </c>
      <c r="D123" s="196">
        <v>31157.85</v>
      </c>
    </row>
    <row r="124" spans="1:4">
      <c r="A124" s="413">
        <v>41110</v>
      </c>
      <c r="B124" s="460" t="s">
        <v>277</v>
      </c>
      <c r="C124" s="496">
        <v>0.08</v>
      </c>
      <c r="D124" s="196">
        <v>31157.85</v>
      </c>
    </row>
    <row r="125" spans="1:4">
      <c r="A125" s="413">
        <v>41111</v>
      </c>
      <c r="B125" s="460" t="s">
        <v>278</v>
      </c>
      <c r="C125" s="496">
        <v>0.08</v>
      </c>
      <c r="D125" s="196">
        <v>31157.85</v>
      </c>
    </row>
    <row r="126" spans="1:4">
      <c r="A126" s="413">
        <v>41112</v>
      </c>
      <c r="B126" s="460" t="s">
        <v>279</v>
      </c>
      <c r="C126" s="496">
        <v>0.08</v>
      </c>
      <c r="D126" s="196">
        <v>31157.85</v>
      </c>
    </row>
    <row r="127" spans="1:4">
      <c r="A127" s="413">
        <v>41113</v>
      </c>
      <c r="B127" s="460" t="s">
        <v>280</v>
      </c>
      <c r="C127" s="496">
        <v>0.08</v>
      </c>
      <c r="D127" s="196">
        <v>31157.85</v>
      </c>
    </row>
    <row r="128" spans="1:4">
      <c r="A128" s="413">
        <v>41114</v>
      </c>
      <c r="B128" s="460" t="s">
        <v>281</v>
      </c>
      <c r="C128" s="496">
        <v>0.08</v>
      </c>
      <c r="D128" s="196">
        <v>31157.85</v>
      </c>
    </row>
    <row r="129" spans="1:4">
      <c r="A129" s="413">
        <v>41115</v>
      </c>
      <c r="B129" s="460" t="s">
        <v>282</v>
      </c>
      <c r="C129" s="496">
        <v>0.08</v>
      </c>
      <c r="D129" s="196">
        <v>31157.85</v>
      </c>
    </row>
    <row r="130" spans="1:4">
      <c r="A130" s="413">
        <v>41116</v>
      </c>
      <c r="B130" s="460" t="s">
        <v>283</v>
      </c>
      <c r="C130" s="496">
        <v>0.08</v>
      </c>
      <c r="D130" s="196">
        <v>31157.85</v>
      </c>
    </row>
    <row r="131" spans="1:4">
      <c r="A131" s="413">
        <v>41117</v>
      </c>
      <c r="B131" s="460" t="s">
        <v>284</v>
      </c>
      <c r="C131" s="496">
        <v>0.08</v>
      </c>
      <c r="D131" s="196">
        <v>31157.85</v>
      </c>
    </row>
    <row r="132" spans="1:4">
      <c r="A132" s="413">
        <v>41118</v>
      </c>
      <c r="B132" s="460" t="s">
        <v>285</v>
      </c>
      <c r="C132" s="496">
        <v>0.08</v>
      </c>
      <c r="D132" s="196">
        <v>31157.85</v>
      </c>
    </row>
    <row r="133" spans="1:4">
      <c r="A133" s="413">
        <v>41119</v>
      </c>
      <c r="B133" s="460" t="s">
        <v>286</v>
      </c>
      <c r="C133" s="496">
        <v>0.08</v>
      </c>
      <c r="D133" s="196">
        <v>31157.85</v>
      </c>
    </row>
    <row r="134" spans="1:4">
      <c r="A134" s="413">
        <v>41120</v>
      </c>
      <c r="B134" s="460" t="s">
        <v>287</v>
      </c>
      <c r="C134" s="496">
        <v>0.08</v>
      </c>
      <c r="D134" s="196">
        <v>31157.85</v>
      </c>
    </row>
    <row r="135" spans="1:4">
      <c r="A135" s="413">
        <v>41121</v>
      </c>
      <c r="B135" s="460" t="s">
        <v>288</v>
      </c>
      <c r="C135" s="496">
        <v>0.08</v>
      </c>
      <c r="D135" s="196">
        <v>31157.85</v>
      </c>
    </row>
    <row r="136" spans="1:4">
      <c r="A136" s="413">
        <v>41122</v>
      </c>
      <c r="B136" s="460" t="s">
        <v>289</v>
      </c>
      <c r="C136" s="496">
        <v>0.08</v>
      </c>
      <c r="D136" s="196">
        <v>31157.85</v>
      </c>
    </row>
    <row r="137" spans="1:4">
      <c r="A137" s="413">
        <v>41123</v>
      </c>
      <c r="B137" s="460" t="s">
        <v>290</v>
      </c>
      <c r="C137" s="496">
        <v>0.08</v>
      </c>
      <c r="D137" s="196">
        <v>31157.85</v>
      </c>
    </row>
    <row r="138" spans="1:4">
      <c r="A138" s="413">
        <v>41124</v>
      </c>
      <c r="B138" s="460" t="s">
        <v>291</v>
      </c>
      <c r="C138" s="496">
        <v>0.08</v>
      </c>
      <c r="D138" s="196">
        <v>31157.85</v>
      </c>
    </row>
    <row r="139" spans="1:4">
      <c r="A139" s="413">
        <v>41125</v>
      </c>
      <c r="B139" s="460" t="s">
        <v>292</v>
      </c>
      <c r="C139" s="496">
        <v>0.08</v>
      </c>
      <c r="D139" s="196">
        <v>31157.85</v>
      </c>
    </row>
    <row r="140" spans="1:4">
      <c r="A140" s="413">
        <v>41126</v>
      </c>
      <c r="B140" s="460" t="s">
        <v>293</v>
      </c>
      <c r="C140" s="496">
        <v>0.08</v>
      </c>
      <c r="D140" s="196">
        <v>31157.85</v>
      </c>
    </row>
    <row r="141" spans="1:4">
      <c r="A141" s="413">
        <v>41127</v>
      </c>
      <c r="B141" s="460" t="s">
        <v>294</v>
      </c>
      <c r="C141" s="496">
        <v>0.08</v>
      </c>
      <c r="D141" s="196">
        <v>31157.85</v>
      </c>
    </row>
    <row r="142" spans="1:4">
      <c r="A142" s="413">
        <v>41128</v>
      </c>
      <c r="B142" s="460" t="s">
        <v>295</v>
      </c>
      <c r="C142" s="496">
        <v>0.08</v>
      </c>
      <c r="D142" s="196">
        <v>31157.85</v>
      </c>
    </row>
    <row r="143" spans="1:4">
      <c r="A143" s="413">
        <v>41129</v>
      </c>
      <c r="B143" s="460" t="s">
        <v>296</v>
      </c>
      <c r="C143" s="496">
        <v>0.08</v>
      </c>
      <c r="D143" s="196">
        <v>31157.85</v>
      </c>
    </row>
    <row r="144" spans="1:4">
      <c r="A144" s="413">
        <v>41130</v>
      </c>
      <c r="B144" s="460" t="s">
        <v>297</v>
      </c>
      <c r="C144" s="496">
        <v>0.08</v>
      </c>
      <c r="D144" s="196">
        <v>31157.85</v>
      </c>
    </row>
    <row r="145" spans="1:4">
      <c r="A145" s="413">
        <v>41140</v>
      </c>
      <c r="B145" s="460" t="s">
        <v>505</v>
      </c>
      <c r="C145" s="496">
        <v>0.08</v>
      </c>
      <c r="D145" s="196">
        <v>31157.85</v>
      </c>
    </row>
    <row r="146" spans="1:4">
      <c r="A146" s="413">
        <v>41200</v>
      </c>
      <c r="B146" s="460" t="s">
        <v>844</v>
      </c>
      <c r="C146" s="496">
        <v>0.08</v>
      </c>
      <c r="D146" s="196">
        <v>31157.85</v>
      </c>
    </row>
    <row r="147" spans="1:4">
      <c r="A147" s="507">
        <v>10258</v>
      </c>
      <c r="B147" s="507" t="s">
        <v>477</v>
      </c>
      <c r="C147" s="496">
        <v>0.08</v>
      </c>
      <c r="D147" s="196">
        <v>31157.85</v>
      </c>
    </row>
    <row r="148" spans="1:4" ht="25.5">
      <c r="A148" s="413">
        <v>41210</v>
      </c>
      <c r="B148" s="460" t="s">
        <v>298</v>
      </c>
      <c r="C148" s="496">
        <v>0.08</v>
      </c>
      <c r="D148" s="196">
        <v>31157.85</v>
      </c>
    </row>
    <row r="149" spans="1:4">
      <c r="A149" s="413">
        <v>41300</v>
      </c>
      <c r="B149" s="460" t="s">
        <v>299</v>
      </c>
      <c r="C149" s="496"/>
      <c r="D149" s="196"/>
    </row>
    <row r="150" spans="1:4">
      <c r="A150" s="413">
        <v>41301</v>
      </c>
      <c r="B150" s="460" t="s">
        <v>337</v>
      </c>
      <c r="C150" s="496"/>
      <c r="D150" s="196"/>
    </row>
    <row r="151" spans="1:4">
      <c r="A151" s="413">
        <v>42300</v>
      </c>
      <c r="B151" s="460" t="s">
        <v>302</v>
      </c>
      <c r="C151" s="496"/>
      <c r="D151" s="196"/>
    </row>
    <row r="152" spans="1:4" ht="25.5">
      <c r="A152" s="413">
        <v>42600</v>
      </c>
      <c r="B152" s="460" t="s">
        <v>303</v>
      </c>
      <c r="C152" s="496">
        <v>0.08</v>
      </c>
      <c r="D152" s="196">
        <v>31157.85</v>
      </c>
    </row>
    <row r="153" spans="1:4">
      <c r="A153" s="413">
        <v>42700</v>
      </c>
      <c r="B153" s="460" t="s">
        <v>304</v>
      </c>
      <c r="C153" s="496">
        <v>0.08</v>
      </c>
      <c r="D153" s="196">
        <v>31157.85</v>
      </c>
    </row>
    <row r="154" spans="1:4">
      <c r="A154" s="413">
        <v>42800</v>
      </c>
      <c r="B154" s="460" t="s">
        <v>305</v>
      </c>
      <c r="C154" s="496">
        <v>0.08</v>
      </c>
      <c r="D154" s="196">
        <v>31157.85</v>
      </c>
    </row>
    <row r="155" spans="1:4">
      <c r="A155" s="413">
        <v>43200</v>
      </c>
      <c r="B155" s="460" t="s">
        <v>845</v>
      </c>
      <c r="C155" s="496">
        <v>0.08</v>
      </c>
      <c r="D155" s="196">
        <v>31157.85</v>
      </c>
    </row>
    <row r="156" spans="1:4">
      <c r="A156" s="413">
        <v>43300</v>
      </c>
      <c r="B156" s="460" t="s">
        <v>306</v>
      </c>
      <c r="C156" s="496">
        <v>0.08</v>
      </c>
      <c r="D156" s="196">
        <v>31157.85</v>
      </c>
    </row>
    <row r="157" spans="1:4">
      <c r="A157" s="413">
        <v>43400</v>
      </c>
      <c r="B157" s="460" t="s">
        <v>307</v>
      </c>
      <c r="C157" s="496">
        <v>0.08</v>
      </c>
      <c r="D157" s="196">
        <v>31157.85</v>
      </c>
    </row>
    <row r="158" spans="1:4">
      <c r="A158" s="413">
        <v>43500</v>
      </c>
      <c r="B158" s="460" t="s">
        <v>332</v>
      </c>
      <c r="C158" s="496">
        <v>0.08</v>
      </c>
      <c r="D158" s="196">
        <v>31157.85</v>
      </c>
    </row>
    <row r="159" spans="1:4">
      <c r="A159" s="413">
        <v>50010</v>
      </c>
      <c r="B159" s="460" t="s">
        <v>308</v>
      </c>
      <c r="C159" s="496">
        <v>0.08</v>
      </c>
      <c r="D159" s="196">
        <v>31157.85</v>
      </c>
    </row>
    <row r="160" spans="1:4">
      <c r="A160" s="413">
        <v>50011</v>
      </c>
      <c r="B160" s="460" t="s">
        <v>309</v>
      </c>
      <c r="C160" s="496">
        <v>0.08</v>
      </c>
      <c r="D160" s="196">
        <v>31157.85</v>
      </c>
    </row>
    <row r="161" spans="1:4">
      <c r="A161" s="413">
        <v>61029</v>
      </c>
      <c r="B161" s="460" t="s">
        <v>197</v>
      </c>
      <c r="C161" s="496">
        <v>0.08</v>
      </c>
      <c r="D161" s="196">
        <v>31157.85</v>
      </c>
    </row>
    <row r="162" spans="1:4">
      <c r="A162" s="413">
        <v>61030</v>
      </c>
      <c r="B162" s="460" t="s">
        <v>198</v>
      </c>
      <c r="C162" s="496">
        <v>0.08</v>
      </c>
      <c r="D162" s="196">
        <v>31157.85</v>
      </c>
    </row>
    <row r="163" spans="1:4">
      <c r="A163" s="413">
        <v>61031</v>
      </c>
      <c r="B163" s="460" t="s">
        <v>199</v>
      </c>
      <c r="C163" s="496"/>
      <c r="D163" s="196"/>
    </row>
    <row r="164" spans="1:4">
      <c r="A164" s="413">
        <v>61032</v>
      </c>
      <c r="B164" s="460" t="s">
        <v>426</v>
      </c>
      <c r="C164" s="496">
        <v>0.08</v>
      </c>
      <c r="D164" s="196">
        <v>31157.85</v>
      </c>
    </row>
    <row r="165" spans="1:4">
      <c r="A165" s="413">
        <v>61040</v>
      </c>
      <c r="B165" s="460" t="s">
        <v>200</v>
      </c>
      <c r="C165" s="496">
        <v>0.08</v>
      </c>
      <c r="D165" s="196">
        <v>35566.910000000003</v>
      </c>
    </row>
    <row r="166" spans="1:4">
      <c r="A166" s="413">
        <v>64040</v>
      </c>
      <c r="B166" s="460" t="s">
        <v>201</v>
      </c>
      <c r="C166" s="496">
        <v>0.08</v>
      </c>
      <c r="D166" s="196">
        <v>31157.85</v>
      </c>
    </row>
    <row r="167" spans="1:4">
      <c r="A167" s="413">
        <v>66427</v>
      </c>
      <c r="B167" s="460" t="s">
        <v>500</v>
      </c>
      <c r="C167" s="496">
        <v>0.08</v>
      </c>
      <c r="D167" s="196">
        <v>31157.85</v>
      </c>
    </row>
    <row r="168" spans="1:4" ht="15">
      <c r="A168" s="505">
        <v>10255</v>
      </c>
      <c r="B168" s="460" t="s">
        <v>846</v>
      </c>
      <c r="C168" s="496">
        <v>0.08</v>
      </c>
      <c r="D168" s="196">
        <v>31157.85</v>
      </c>
    </row>
    <row r="169" spans="1:4" ht="26.25">
      <c r="A169" s="505">
        <v>10256</v>
      </c>
      <c r="B169" s="460" t="s">
        <v>847</v>
      </c>
      <c r="C169" s="496">
        <v>0.08</v>
      </c>
      <c r="D169" s="196">
        <v>31157.85</v>
      </c>
    </row>
    <row r="170" spans="1:4" ht="15">
      <c r="A170" s="505">
        <v>10601</v>
      </c>
      <c r="B170" s="460" t="s">
        <v>849</v>
      </c>
      <c r="C170" s="496">
        <v>0.08</v>
      </c>
      <c r="D170" s="196"/>
    </row>
    <row r="171" spans="1:4" ht="26.25">
      <c r="A171" s="505">
        <v>13410</v>
      </c>
      <c r="B171" s="460" t="s">
        <v>850</v>
      </c>
      <c r="C171" s="496">
        <v>0.08</v>
      </c>
      <c r="D171" s="196">
        <v>31157.85</v>
      </c>
    </row>
    <row r="172" spans="1:4" ht="15">
      <c r="A172" s="505">
        <v>13420</v>
      </c>
      <c r="B172" s="460" t="s">
        <v>851</v>
      </c>
      <c r="C172" s="496">
        <v>0.08</v>
      </c>
      <c r="D172" s="196">
        <v>31157.85</v>
      </c>
    </row>
    <row r="173" spans="1:4" ht="15">
      <c r="A173" s="505">
        <v>13430</v>
      </c>
      <c r="B173" s="460" t="s">
        <v>852</v>
      </c>
      <c r="C173" s="496">
        <v>0.08</v>
      </c>
      <c r="D173" s="196">
        <v>31157.85</v>
      </c>
    </row>
    <row r="174" spans="1:4" ht="26.25">
      <c r="A174" s="506">
        <v>14822</v>
      </c>
      <c r="B174" s="497" t="s">
        <v>864</v>
      </c>
      <c r="C174" s="496">
        <v>0.08</v>
      </c>
      <c r="D174" s="196">
        <v>31157.85</v>
      </c>
    </row>
    <row r="175" spans="1:4">
      <c r="A175" s="413">
        <v>80569</v>
      </c>
      <c r="B175" s="497" t="s">
        <v>560</v>
      </c>
      <c r="C175" s="496">
        <v>0.08</v>
      </c>
      <c r="D175" s="196">
        <v>34591.01</v>
      </c>
    </row>
    <row r="176" spans="1:4">
      <c r="A176" s="413">
        <v>80570</v>
      </c>
      <c r="B176" s="497" t="s">
        <v>561</v>
      </c>
      <c r="C176" s="496">
        <v>0.08</v>
      </c>
      <c r="D176" s="196">
        <v>34591.01</v>
      </c>
    </row>
    <row r="177" spans="1:4">
      <c r="A177" s="413">
        <v>80571</v>
      </c>
      <c r="B177" s="497" t="s">
        <v>562</v>
      </c>
      <c r="C177" s="496">
        <v>0.08</v>
      </c>
      <c r="D177" s="196">
        <v>34591.01</v>
      </c>
    </row>
    <row r="178" spans="1:4">
      <c r="A178" s="413">
        <v>80572</v>
      </c>
      <c r="B178" s="497" t="s">
        <v>563</v>
      </c>
      <c r="C178" s="496">
        <v>0.08</v>
      </c>
      <c r="D178" s="196">
        <v>34591.01</v>
      </c>
    </row>
    <row r="179" spans="1:4">
      <c r="A179" s="413">
        <v>80433</v>
      </c>
      <c r="B179" s="497" t="s">
        <v>564</v>
      </c>
      <c r="C179" s="496">
        <v>0.08</v>
      </c>
      <c r="D179" s="196">
        <v>34591.01</v>
      </c>
    </row>
    <row r="180" spans="1:4">
      <c r="A180" s="413">
        <v>80434</v>
      </c>
      <c r="B180" s="497" t="s">
        <v>565</v>
      </c>
      <c r="C180" s="496">
        <v>0.08</v>
      </c>
      <c r="D180" s="196">
        <v>34591.01</v>
      </c>
    </row>
    <row r="181" spans="1:4">
      <c r="A181" s="413">
        <v>80435</v>
      </c>
      <c r="B181" s="497" t="s">
        <v>566</v>
      </c>
      <c r="C181" s="496">
        <v>0.08</v>
      </c>
      <c r="D181" s="196">
        <v>34591.01</v>
      </c>
    </row>
    <row r="182" spans="1:4">
      <c r="A182" s="413">
        <v>80436</v>
      </c>
      <c r="B182" s="497" t="s">
        <v>567</v>
      </c>
      <c r="C182" s="496">
        <v>0.08</v>
      </c>
      <c r="D182" s="196">
        <v>34591.01</v>
      </c>
    </row>
    <row r="183" spans="1:4">
      <c r="A183" s="413">
        <v>80437</v>
      </c>
      <c r="B183" s="497" t="s">
        <v>568</v>
      </c>
      <c r="C183" s="496">
        <v>0.08</v>
      </c>
      <c r="D183" s="196">
        <v>34591.01</v>
      </c>
    </row>
    <row r="184" spans="1:4">
      <c r="A184" s="413">
        <v>80438</v>
      </c>
      <c r="B184" s="497" t="s">
        <v>569</v>
      </c>
      <c r="C184" s="496">
        <v>0.08</v>
      </c>
      <c r="D184" s="196">
        <v>34591.01</v>
      </c>
    </row>
    <row r="185" spans="1:4">
      <c r="A185" s="413">
        <v>80439</v>
      </c>
      <c r="B185" s="497" t="s">
        <v>570</v>
      </c>
      <c r="C185" s="496">
        <v>0.08</v>
      </c>
      <c r="D185" s="196">
        <v>34591.01</v>
      </c>
    </row>
    <row r="186" spans="1:4">
      <c r="A186" s="413">
        <v>80440</v>
      </c>
      <c r="B186" s="497" t="s">
        <v>571</v>
      </c>
      <c r="C186" s="496">
        <v>0.08</v>
      </c>
      <c r="D186" s="196">
        <v>34591.01</v>
      </c>
    </row>
    <row r="187" spans="1:4">
      <c r="A187" s="413">
        <v>80441</v>
      </c>
      <c r="B187" s="497" t="s">
        <v>572</v>
      </c>
      <c r="C187" s="496">
        <v>0.08</v>
      </c>
      <c r="D187" s="196">
        <v>34591.01</v>
      </c>
    </row>
    <row r="188" spans="1:4">
      <c r="A188" s="413">
        <v>80442</v>
      </c>
      <c r="B188" s="497" t="s">
        <v>573</v>
      </c>
      <c r="C188" s="496">
        <v>0.08</v>
      </c>
      <c r="D188" s="196">
        <v>34591.01</v>
      </c>
    </row>
    <row r="189" spans="1:4">
      <c r="A189" s="413">
        <v>80443</v>
      </c>
      <c r="B189" s="497" t="s">
        <v>574</v>
      </c>
      <c r="C189" s="496">
        <v>0.08</v>
      </c>
      <c r="D189" s="196">
        <v>34591.01</v>
      </c>
    </row>
    <row r="190" spans="1:4">
      <c r="A190" s="413">
        <v>80444</v>
      </c>
      <c r="B190" s="497" t="s">
        <v>575</v>
      </c>
      <c r="C190" s="496">
        <v>0.08</v>
      </c>
      <c r="D190" s="196">
        <v>34591.01</v>
      </c>
    </row>
    <row r="191" spans="1:4">
      <c r="A191" s="413">
        <v>80445</v>
      </c>
      <c r="B191" s="497" t="s">
        <v>576</v>
      </c>
      <c r="C191" s="496">
        <v>0.08</v>
      </c>
      <c r="D191" s="196">
        <v>34591.01</v>
      </c>
    </row>
    <row r="192" spans="1:4">
      <c r="A192" s="413">
        <v>80446</v>
      </c>
      <c r="B192" s="497" t="s">
        <v>577</v>
      </c>
      <c r="C192" s="496">
        <v>0.08</v>
      </c>
      <c r="D192" s="196">
        <v>34591.01</v>
      </c>
    </row>
    <row r="193" spans="1:4">
      <c r="A193" s="413">
        <v>80447</v>
      </c>
      <c r="B193" s="497" t="s">
        <v>578</v>
      </c>
      <c r="C193" s="496">
        <v>0.08</v>
      </c>
      <c r="D193" s="196">
        <v>34591.01</v>
      </c>
    </row>
    <row r="194" spans="1:4">
      <c r="A194" s="413">
        <v>80448</v>
      </c>
      <c r="B194" s="497" t="s">
        <v>579</v>
      </c>
      <c r="C194" s="496">
        <v>0.08</v>
      </c>
      <c r="D194" s="196">
        <v>34591.01</v>
      </c>
    </row>
    <row r="195" spans="1:4">
      <c r="A195" s="413">
        <v>80449</v>
      </c>
      <c r="B195" s="497" t="s">
        <v>580</v>
      </c>
      <c r="C195" s="496">
        <v>0.08</v>
      </c>
      <c r="D195" s="196">
        <v>34591.01</v>
      </c>
    </row>
    <row r="196" spans="1:4">
      <c r="A196" s="413">
        <v>80450</v>
      </c>
      <c r="B196" s="497" t="s">
        <v>581</v>
      </c>
      <c r="C196" s="496">
        <v>0.08</v>
      </c>
      <c r="D196" s="196">
        <v>34591.01</v>
      </c>
    </row>
    <row r="197" spans="1:4">
      <c r="A197" s="413">
        <v>80451</v>
      </c>
      <c r="B197" s="497" t="s">
        <v>582</v>
      </c>
      <c r="C197" s="496">
        <v>0.08</v>
      </c>
      <c r="D197" s="196">
        <v>34591.01</v>
      </c>
    </row>
    <row r="198" spans="1:4">
      <c r="A198" s="413">
        <v>80452</v>
      </c>
      <c r="B198" s="497" t="s">
        <v>583</v>
      </c>
      <c r="C198" s="496">
        <v>0.08</v>
      </c>
      <c r="D198" s="196">
        <v>34591.01</v>
      </c>
    </row>
    <row r="199" spans="1:4">
      <c r="A199" s="413">
        <v>80453</v>
      </c>
      <c r="B199" s="497" t="s">
        <v>584</v>
      </c>
      <c r="C199" s="496">
        <v>0.08</v>
      </c>
      <c r="D199" s="196">
        <v>34591.01</v>
      </c>
    </row>
    <row r="200" spans="1:4">
      <c r="A200" s="413">
        <v>80454</v>
      </c>
      <c r="B200" s="497" t="s">
        <v>585</v>
      </c>
      <c r="C200" s="496">
        <v>0.08</v>
      </c>
      <c r="D200" s="196">
        <v>34591.01</v>
      </c>
    </row>
    <row r="201" spans="1:4">
      <c r="A201" s="413">
        <v>80455</v>
      </c>
      <c r="B201" s="497" t="s">
        <v>586</v>
      </c>
      <c r="C201" s="496">
        <v>0.08</v>
      </c>
      <c r="D201" s="196">
        <v>34591.01</v>
      </c>
    </row>
    <row r="202" spans="1:4">
      <c r="A202" s="413">
        <v>80456</v>
      </c>
      <c r="B202" s="497" t="s">
        <v>587</v>
      </c>
      <c r="C202" s="496">
        <v>0.08</v>
      </c>
      <c r="D202" s="196">
        <v>34591.01</v>
      </c>
    </row>
    <row r="203" spans="1:4">
      <c r="A203" s="413">
        <v>80457</v>
      </c>
      <c r="B203" s="497" t="s">
        <v>588</v>
      </c>
      <c r="C203" s="496">
        <v>0.08</v>
      </c>
      <c r="D203" s="196">
        <v>34591.01</v>
      </c>
    </row>
    <row r="204" spans="1:4">
      <c r="A204" s="413">
        <v>80458</v>
      </c>
      <c r="B204" s="497" t="s">
        <v>589</v>
      </c>
      <c r="C204" s="496">
        <v>0.08</v>
      </c>
      <c r="D204" s="196">
        <v>34591.01</v>
      </c>
    </row>
    <row r="205" spans="1:4">
      <c r="A205" s="413">
        <v>80459</v>
      </c>
      <c r="B205" s="497" t="s">
        <v>590</v>
      </c>
      <c r="C205" s="496">
        <v>0.08</v>
      </c>
      <c r="D205" s="196">
        <v>34591.01</v>
      </c>
    </row>
    <row r="206" spans="1:4">
      <c r="A206" s="413">
        <v>80461</v>
      </c>
      <c r="B206" s="497" t="s">
        <v>591</v>
      </c>
      <c r="C206" s="496">
        <v>0.08</v>
      </c>
      <c r="D206" s="196">
        <v>34591.01</v>
      </c>
    </row>
    <row r="207" spans="1:4">
      <c r="A207" s="413">
        <v>80462</v>
      </c>
      <c r="B207" s="497" t="s">
        <v>592</v>
      </c>
      <c r="C207" s="496">
        <v>0.08</v>
      </c>
      <c r="D207" s="196">
        <v>34591.01</v>
      </c>
    </row>
    <row r="208" spans="1:4">
      <c r="A208" s="413">
        <v>80463</v>
      </c>
      <c r="B208" s="497" t="s">
        <v>593</v>
      </c>
      <c r="C208" s="496">
        <v>0.08</v>
      </c>
      <c r="D208" s="196">
        <v>34591.01</v>
      </c>
    </row>
    <row r="209" spans="1:4">
      <c r="A209" s="413">
        <v>80464</v>
      </c>
      <c r="B209" s="497" t="s">
        <v>594</v>
      </c>
      <c r="C209" s="496">
        <v>0.08</v>
      </c>
      <c r="D209" s="196">
        <v>34591.01</v>
      </c>
    </row>
    <row r="210" spans="1:4">
      <c r="A210" s="413">
        <v>80465</v>
      </c>
      <c r="B210" s="497" t="s">
        <v>595</v>
      </c>
      <c r="C210" s="496">
        <v>0.08</v>
      </c>
      <c r="D210" s="196">
        <v>34591.01</v>
      </c>
    </row>
    <row r="211" spans="1:4">
      <c r="A211" s="413">
        <v>80466</v>
      </c>
      <c r="B211" s="497" t="s">
        <v>596</v>
      </c>
      <c r="C211" s="496">
        <v>0.08</v>
      </c>
      <c r="D211" s="196">
        <v>34591.01</v>
      </c>
    </row>
    <row r="212" spans="1:4">
      <c r="A212" s="413">
        <v>80467</v>
      </c>
      <c r="B212" s="497" t="s">
        <v>597</v>
      </c>
      <c r="C212" s="496">
        <v>0.08</v>
      </c>
      <c r="D212" s="196">
        <v>34591.01</v>
      </c>
    </row>
    <row r="213" spans="1:4">
      <c r="A213" s="413">
        <v>80468</v>
      </c>
      <c r="B213" s="497" t="s">
        <v>598</v>
      </c>
      <c r="C213" s="496">
        <v>0.08</v>
      </c>
      <c r="D213" s="196">
        <v>34591.01</v>
      </c>
    </row>
    <row r="214" spans="1:4">
      <c r="A214" s="413">
        <v>80469</v>
      </c>
      <c r="B214" s="497" t="s">
        <v>599</v>
      </c>
      <c r="C214" s="496">
        <v>0.08</v>
      </c>
      <c r="D214" s="196">
        <v>34591.01</v>
      </c>
    </row>
    <row r="215" spans="1:4">
      <c r="A215" s="413">
        <v>80470</v>
      </c>
      <c r="B215" s="497" t="s">
        <v>600</v>
      </c>
      <c r="C215" s="496">
        <v>0.08</v>
      </c>
      <c r="D215" s="196">
        <v>34591.01</v>
      </c>
    </row>
    <row r="216" spans="1:4">
      <c r="A216" s="413">
        <v>80471</v>
      </c>
      <c r="B216" s="497" t="s">
        <v>601</v>
      </c>
      <c r="C216" s="496">
        <v>0.08</v>
      </c>
      <c r="D216" s="196">
        <v>34591.01</v>
      </c>
    </row>
    <row r="217" spans="1:4">
      <c r="A217" s="413">
        <v>80472</v>
      </c>
      <c r="B217" s="497" t="s">
        <v>602</v>
      </c>
      <c r="C217" s="496">
        <v>0.08</v>
      </c>
      <c r="D217" s="196">
        <v>34591.01</v>
      </c>
    </row>
    <row r="218" spans="1:4">
      <c r="A218" s="413">
        <v>80473</v>
      </c>
      <c r="B218" s="497" t="s">
        <v>603</v>
      </c>
      <c r="C218" s="496">
        <v>0.08</v>
      </c>
      <c r="D218" s="196">
        <v>34591.01</v>
      </c>
    </row>
    <row r="219" spans="1:4">
      <c r="A219" s="413">
        <v>80474</v>
      </c>
      <c r="B219" s="497" t="s">
        <v>604</v>
      </c>
      <c r="C219" s="496">
        <v>0.08</v>
      </c>
      <c r="D219" s="196">
        <v>34591.01</v>
      </c>
    </row>
    <row r="220" spans="1:4">
      <c r="A220" s="413">
        <v>80475</v>
      </c>
      <c r="B220" s="497" t="s">
        <v>605</v>
      </c>
      <c r="C220" s="496">
        <v>0.08</v>
      </c>
      <c r="D220" s="196">
        <v>34591.01</v>
      </c>
    </row>
    <row r="221" spans="1:4">
      <c r="A221" s="413">
        <v>80476</v>
      </c>
      <c r="B221" s="497" t="s">
        <v>606</v>
      </c>
      <c r="C221" s="496">
        <v>0.08</v>
      </c>
      <c r="D221" s="196">
        <v>34591.01</v>
      </c>
    </row>
    <row r="222" spans="1:4">
      <c r="A222" s="413">
        <v>80477</v>
      </c>
      <c r="B222" s="497" t="s">
        <v>607</v>
      </c>
      <c r="C222" s="496">
        <v>0.08</v>
      </c>
      <c r="D222" s="196">
        <v>34591.01</v>
      </c>
    </row>
    <row r="223" spans="1:4">
      <c r="A223" s="413">
        <v>80478</v>
      </c>
      <c r="B223" s="497" t="s">
        <v>608</v>
      </c>
      <c r="C223" s="496">
        <v>0.08</v>
      </c>
      <c r="D223" s="196">
        <v>34591.01</v>
      </c>
    </row>
    <row r="224" spans="1:4">
      <c r="A224" s="413">
        <v>80479</v>
      </c>
      <c r="B224" s="497" t="s">
        <v>609</v>
      </c>
      <c r="C224" s="496">
        <v>0.08</v>
      </c>
      <c r="D224" s="196">
        <v>34591.01</v>
      </c>
    </row>
    <row r="225" spans="1:4">
      <c r="A225" s="413">
        <v>80480</v>
      </c>
      <c r="B225" s="497" t="s">
        <v>610</v>
      </c>
      <c r="C225" s="496">
        <v>0.08</v>
      </c>
      <c r="D225" s="196">
        <v>34591.01</v>
      </c>
    </row>
    <row r="226" spans="1:4">
      <c r="A226" s="413">
        <v>80481</v>
      </c>
      <c r="B226" s="497" t="s">
        <v>611</v>
      </c>
      <c r="C226" s="496">
        <v>0.08</v>
      </c>
      <c r="D226" s="196">
        <v>34591.01</v>
      </c>
    </row>
    <row r="227" spans="1:4">
      <c r="A227" s="413">
        <v>80482</v>
      </c>
      <c r="B227" s="497" t="s">
        <v>612</v>
      </c>
      <c r="C227" s="496">
        <v>0.08</v>
      </c>
      <c r="D227" s="196">
        <v>34591.01</v>
      </c>
    </row>
    <row r="228" spans="1:4">
      <c r="A228" s="413">
        <v>80483</v>
      </c>
      <c r="B228" s="497" t="s">
        <v>613</v>
      </c>
      <c r="C228" s="496">
        <v>0.08</v>
      </c>
      <c r="D228" s="196">
        <v>34591.01</v>
      </c>
    </row>
    <row r="229" spans="1:4">
      <c r="A229" s="413">
        <v>80484</v>
      </c>
      <c r="B229" s="497" t="s">
        <v>614</v>
      </c>
      <c r="C229" s="496">
        <v>0.08</v>
      </c>
      <c r="D229" s="196">
        <v>34591.01</v>
      </c>
    </row>
    <row r="230" spans="1:4">
      <c r="A230" s="413">
        <v>80485</v>
      </c>
      <c r="B230" s="497" t="s">
        <v>615</v>
      </c>
      <c r="C230" s="496">
        <v>0.08</v>
      </c>
      <c r="D230" s="196">
        <v>34591.01</v>
      </c>
    </row>
    <row r="231" spans="1:4">
      <c r="A231" s="413">
        <v>80486</v>
      </c>
      <c r="B231" s="497" t="s">
        <v>616</v>
      </c>
      <c r="C231" s="496">
        <v>0.08</v>
      </c>
      <c r="D231" s="196">
        <v>34591.01</v>
      </c>
    </row>
    <row r="232" spans="1:4">
      <c r="A232" s="413">
        <v>80487</v>
      </c>
      <c r="B232" s="497" t="s">
        <v>617</v>
      </c>
      <c r="C232" s="496">
        <v>0.08</v>
      </c>
      <c r="D232" s="196">
        <v>34591.01</v>
      </c>
    </row>
    <row r="233" spans="1:4">
      <c r="A233" s="413">
        <v>80488</v>
      </c>
      <c r="B233" s="497" t="s">
        <v>618</v>
      </c>
      <c r="C233" s="496">
        <v>0.08</v>
      </c>
      <c r="D233" s="196">
        <v>34591.01</v>
      </c>
    </row>
    <row r="234" spans="1:4">
      <c r="A234" s="413">
        <v>80489</v>
      </c>
      <c r="B234" s="497" t="s">
        <v>619</v>
      </c>
      <c r="C234" s="496">
        <v>0.08</v>
      </c>
      <c r="D234" s="196">
        <v>34591.01</v>
      </c>
    </row>
    <row r="235" spans="1:4">
      <c r="A235" s="413">
        <v>80490</v>
      </c>
      <c r="B235" s="497" t="s">
        <v>620</v>
      </c>
      <c r="C235" s="496">
        <v>0.08</v>
      </c>
      <c r="D235" s="196">
        <v>34591.01</v>
      </c>
    </row>
    <row r="236" spans="1:4">
      <c r="A236" s="413">
        <v>80491</v>
      </c>
      <c r="B236" s="497" t="s">
        <v>621</v>
      </c>
      <c r="C236" s="496">
        <v>0.08</v>
      </c>
      <c r="D236" s="196">
        <v>34591.01</v>
      </c>
    </row>
    <row r="237" spans="1:4">
      <c r="A237" s="413">
        <v>80492</v>
      </c>
      <c r="B237" s="497" t="s">
        <v>622</v>
      </c>
      <c r="C237" s="496">
        <v>0.08</v>
      </c>
      <c r="D237" s="196">
        <v>34591.01</v>
      </c>
    </row>
    <row r="238" spans="1:4">
      <c r="A238" s="413">
        <v>91270</v>
      </c>
      <c r="B238" s="497" t="s">
        <v>623</v>
      </c>
      <c r="C238" s="496">
        <v>0.08</v>
      </c>
      <c r="D238" s="196">
        <v>34591.01</v>
      </c>
    </row>
    <row r="239" spans="1:4">
      <c r="A239" s="413">
        <v>91271</v>
      </c>
      <c r="B239" s="497" t="s">
        <v>624</v>
      </c>
      <c r="C239" s="496">
        <v>0.08</v>
      </c>
      <c r="D239" s="196">
        <v>34591.01</v>
      </c>
    </row>
    <row r="240" spans="1:4">
      <c r="A240" s="413">
        <v>91272</v>
      </c>
      <c r="B240" s="497" t="s">
        <v>625</v>
      </c>
      <c r="C240" s="496">
        <v>0.08</v>
      </c>
      <c r="D240" s="196">
        <v>34591.01</v>
      </c>
    </row>
    <row r="241" spans="1:4">
      <c r="A241" s="413">
        <v>91273</v>
      </c>
      <c r="B241" s="497" t="s">
        <v>626</v>
      </c>
      <c r="C241" s="496">
        <v>0.08</v>
      </c>
      <c r="D241" s="196">
        <v>34591.01</v>
      </c>
    </row>
    <row r="242" spans="1:4">
      <c r="A242" s="413">
        <v>91274</v>
      </c>
      <c r="B242" s="497" t="s">
        <v>627</v>
      </c>
      <c r="C242" s="496">
        <v>0.08</v>
      </c>
      <c r="D242" s="196">
        <v>34591.01</v>
      </c>
    </row>
    <row r="243" spans="1:4">
      <c r="A243" s="413">
        <v>91275</v>
      </c>
      <c r="B243" s="497" t="s">
        <v>628</v>
      </c>
      <c r="C243" s="496">
        <v>0.08</v>
      </c>
      <c r="D243" s="196">
        <v>34591.01</v>
      </c>
    </row>
    <row r="244" spans="1:4">
      <c r="A244" s="413">
        <v>91276</v>
      </c>
      <c r="B244" s="497" t="s">
        <v>629</v>
      </c>
      <c r="C244" s="496">
        <v>0.08</v>
      </c>
      <c r="D244" s="196">
        <v>34591.01</v>
      </c>
    </row>
    <row r="245" spans="1:4">
      <c r="A245" s="413">
        <v>91277</v>
      </c>
      <c r="B245" s="497" t="s">
        <v>630</v>
      </c>
      <c r="C245" s="496">
        <v>0.08</v>
      </c>
      <c r="D245" s="196">
        <v>34591.01</v>
      </c>
    </row>
    <row r="246" spans="1:4">
      <c r="A246" s="413">
        <v>91278</v>
      </c>
      <c r="B246" s="497" t="s">
        <v>631</v>
      </c>
      <c r="C246" s="496">
        <v>0.08</v>
      </c>
      <c r="D246" s="196">
        <v>34591.01</v>
      </c>
    </row>
    <row r="247" spans="1:4">
      <c r="A247" s="413">
        <v>91279</v>
      </c>
      <c r="B247" s="497" t="s">
        <v>632</v>
      </c>
      <c r="C247" s="496">
        <v>0.08</v>
      </c>
      <c r="D247" s="196">
        <v>34591.01</v>
      </c>
    </row>
    <row r="248" spans="1:4">
      <c r="A248" s="413">
        <v>91280</v>
      </c>
      <c r="B248" s="497" t="s">
        <v>633</v>
      </c>
      <c r="C248" s="496">
        <v>0.08</v>
      </c>
      <c r="D248" s="196">
        <v>34591.01</v>
      </c>
    </row>
    <row r="249" spans="1:4">
      <c r="A249" s="413">
        <v>91281</v>
      </c>
      <c r="B249" s="497" t="s">
        <v>634</v>
      </c>
      <c r="C249" s="496">
        <v>0.08</v>
      </c>
      <c r="D249" s="196">
        <v>34591.01</v>
      </c>
    </row>
    <row r="250" spans="1:4">
      <c r="A250" s="413">
        <v>91282</v>
      </c>
      <c r="B250" s="497" t="s">
        <v>635</v>
      </c>
      <c r="C250" s="496">
        <v>0.08</v>
      </c>
      <c r="D250" s="196">
        <v>34591.01</v>
      </c>
    </row>
    <row r="251" spans="1:4">
      <c r="A251" s="413">
        <v>91283</v>
      </c>
      <c r="B251" s="497" t="s">
        <v>636</v>
      </c>
      <c r="C251" s="496">
        <v>0.08</v>
      </c>
      <c r="D251" s="196">
        <v>34591.01</v>
      </c>
    </row>
    <row r="252" spans="1:4">
      <c r="A252" s="413">
        <v>91284</v>
      </c>
      <c r="B252" s="497" t="s">
        <v>637</v>
      </c>
      <c r="C252" s="496">
        <v>0.08</v>
      </c>
      <c r="D252" s="196">
        <v>34591.01</v>
      </c>
    </row>
    <row r="253" spans="1:4">
      <c r="A253" s="413">
        <v>91285</v>
      </c>
      <c r="B253" s="497" t="s">
        <v>638</v>
      </c>
      <c r="C253" s="496">
        <v>0.08</v>
      </c>
      <c r="D253" s="196">
        <v>34591.01</v>
      </c>
    </row>
    <row r="254" spans="1:4">
      <c r="A254" s="413">
        <v>91286</v>
      </c>
      <c r="B254" s="497" t="s">
        <v>639</v>
      </c>
      <c r="C254" s="496">
        <v>0.08</v>
      </c>
      <c r="D254" s="196">
        <v>34591.01</v>
      </c>
    </row>
    <row r="255" spans="1:4">
      <c r="A255" s="413">
        <v>91287</v>
      </c>
      <c r="B255" s="497" t="s">
        <v>640</v>
      </c>
      <c r="C255" s="496">
        <v>0.08</v>
      </c>
      <c r="D255" s="196">
        <v>34591.01</v>
      </c>
    </row>
    <row r="256" spans="1:4">
      <c r="A256" s="413">
        <v>91288</v>
      </c>
      <c r="B256" s="497" t="s">
        <v>641</v>
      </c>
      <c r="C256" s="496">
        <v>0.08</v>
      </c>
      <c r="D256" s="196">
        <v>34591.01</v>
      </c>
    </row>
    <row r="257" spans="1:4">
      <c r="A257" s="413">
        <v>91289</v>
      </c>
      <c r="B257" s="497" t="s">
        <v>642</v>
      </c>
      <c r="C257" s="496">
        <v>0.08</v>
      </c>
      <c r="D257" s="196">
        <v>34591.01</v>
      </c>
    </row>
    <row r="258" spans="1:4">
      <c r="A258" s="413">
        <v>91290</v>
      </c>
      <c r="B258" s="497" t="s">
        <v>643</v>
      </c>
      <c r="C258" s="496">
        <v>0.08</v>
      </c>
      <c r="D258" s="196">
        <v>34591.01</v>
      </c>
    </row>
    <row r="259" spans="1:4">
      <c r="A259" s="413">
        <v>91291</v>
      </c>
      <c r="B259" s="497" t="s">
        <v>644</v>
      </c>
      <c r="C259" s="496">
        <v>0.08</v>
      </c>
      <c r="D259" s="196">
        <v>34591.01</v>
      </c>
    </row>
    <row r="260" spans="1:4">
      <c r="A260" s="413">
        <v>91292</v>
      </c>
      <c r="B260" s="497" t="s">
        <v>645</v>
      </c>
      <c r="C260" s="496">
        <v>0.08</v>
      </c>
      <c r="D260" s="196">
        <v>34591.01</v>
      </c>
    </row>
    <row r="261" spans="1:4">
      <c r="A261" s="413">
        <v>91293</v>
      </c>
      <c r="B261" s="497" t="s">
        <v>646</v>
      </c>
      <c r="C261" s="496">
        <v>0.08</v>
      </c>
      <c r="D261" s="196">
        <v>34591.01</v>
      </c>
    </row>
    <row r="262" spans="1:4">
      <c r="A262" s="413">
        <v>91294</v>
      </c>
      <c r="B262" s="497" t="s">
        <v>647</v>
      </c>
      <c r="C262" s="496">
        <v>0.08</v>
      </c>
      <c r="D262" s="196">
        <v>34591.01</v>
      </c>
    </row>
    <row r="263" spans="1:4">
      <c r="A263" s="413">
        <v>91295</v>
      </c>
      <c r="B263" s="497" t="s">
        <v>648</v>
      </c>
      <c r="C263" s="496">
        <v>0.08</v>
      </c>
      <c r="D263" s="196">
        <v>34591.01</v>
      </c>
    </row>
    <row r="264" spans="1:4">
      <c r="A264" s="413">
        <v>91296</v>
      </c>
      <c r="B264" s="497" t="s">
        <v>649</v>
      </c>
      <c r="C264" s="496">
        <v>0.08</v>
      </c>
      <c r="D264" s="196">
        <v>34591.01</v>
      </c>
    </row>
    <row r="265" spans="1:4">
      <c r="A265" s="413">
        <v>91297</v>
      </c>
      <c r="B265" s="497" t="s">
        <v>650</v>
      </c>
      <c r="C265" s="496">
        <v>0.08</v>
      </c>
      <c r="D265" s="196">
        <v>34591.01</v>
      </c>
    </row>
    <row r="266" spans="1:4">
      <c r="A266" s="413">
        <v>91298</v>
      </c>
      <c r="B266" s="497" t="s">
        <v>651</v>
      </c>
      <c r="C266" s="496">
        <v>0.08</v>
      </c>
      <c r="D266" s="196">
        <v>34591.01</v>
      </c>
    </row>
    <row r="267" spans="1:4">
      <c r="A267" s="413">
        <v>91299</v>
      </c>
      <c r="B267" s="497" t="s">
        <v>652</v>
      </c>
      <c r="C267" s="496">
        <v>0.08</v>
      </c>
      <c r="D267" s="196">
        <v>34591.01</v>
      </c>
    </row>
    <row r="268" spans="1:4">
      <c r="A268" s="413">
        <v>91300</v>
      </c>
      <c r="B268" s="497" t="s">
        <v>653</v>
      </c>
      <c r="C268" s="496">
        <v>0.08</v>
      </c>
      <c r="D268" s="196">
        <v>34591.01</v>
      </c>
    </row>
    <row r="269" spans="1:4">
      <c r="A269" s="413">
        <v>91301</v>
      </c>
      <c r="B269" s="497" t="s">
        <v>654</v>
      </c>
      <c r="C269" s="496">
        <v>0.08</v>
      </c>
      <c r="D269" s="196">
        <v>34591.01</v>
      </c>
    </row>
    <row r="270" spans="1:4">
      <c r="A270" s="413">
        <v>91302</v>
      </c>
      <c r="B270" s="497" t="s">
        <v>655</v>
      </c>
      <c r="C270" s="496">
        <v>0.08</v>
      </c>
      <c r="D270" s="196">
        <v>34591.01</v>
      </c>
    </row>
    <row r="271" spans="1:4">
      <c r="A271" s="413">
        <v>91303</v>
      </c>
      <c r="B271" s="497" t="s">
        <v>656</v>
      </c>
      <c r="C271" s="496">
        <v>0.08</v>
      </c>
      <c r="D271" s="196">
        <v>34591.01</v>
      </c>
    </row>
    <row r="272" spans="1:4">
      <c r="A272" s="413">
        <v>80493</v>
      </c>
      <c r="B272" s="497" t="s">
        <v>657</v>
      </c>
      <c r="C272" s="496">
        <v>0.08</v>
      </c>
      <c r="D272" s="196">
        <v>34591.01</v>
      </c>
    </row>
    <row r="273" spans="1:4">
      <c r="A273" s="413">
        <v>80494</v>
      </c>
      <c r="B273" s="497" t="s">
        <v>658</v>
      </c>
      <c r="C273" s="496">
        <v>0.08</v>
      </c>
      <c r="D273" s="196">
        <v>34591.01</v>
      </c>
    </row>
    <row r="274" spans="1:4">
      <c r="A274" s="413">
        <v>80495</v>
      </c>
      <c r="B274" s="497" t="s">
        <v>659</v>
      </c>
      <c r="C274" s="496">
        <v>0.08</v>
      </c>
      <c r="D274" s="196">
        <v>34591.01</v>
      </c>
    </row>
    <row r="275" spans="1:4">
      <c r="A275" s="413">
        <v>80496</v>
      </c>
      <c r="B275" s="497" t="s">
        <v>660</v>
      </c>
      <c r="C275" s="496">
        <v>0.08</v>
      </c>
      <c r="D275" s="196">
        <v>34591.01</v>
      </c>
    </row>
    <row r="276" spans="1:4">
      <c r="A276" s="413">
        <v>80497</v>
      </c>
      <c r="B276" s="497" t="s">
        <v>661</v>
      </c>
      <c r="C276" s="496">
        <v>0.08</v>
      </c>
      <c r="D276" s="196">
        <v>34591.01</v>
      </c>
    </row>
    <row r="277" spans="1:4">
      <c r="A277" s="413">
        <v>80498</v>
      </c>
      <c r="B277" s="497" t="s">
        <v>662</v>
      </c>
      <c r="C277" s="496">
        <v>0.08</v>
      </c>
      <c r="D277" s="196">
        <v>34591.01</v>
      </c>
    </row>
    <row r="278" spans="1:4">
      <c r="A278" s="413">
        <v>80499</v>
      </c>
      <c r="B278" s="497" t="s">
        <v>663</v>
      </c>
      <c r="C278" s="496">
        <v>0.08</v>
      </c>
      <c r="D278" s="196">
        <v>34591.01</v>
      </c>
    </row>
    <row r="279" spans="1:4">
      <c r="A279" s="413">
        <v>80500</v>
      </c>
      <c r="B279" s="497" t="s">
        <v>664</v>
      </c>
      <c r="C279" s="496">
        <v>0.08</v>
      </c>
      <c r="D279" s="196">
        <v>34591.01</v>
      </c>
    </row>
    <row r="280" spans="1:4">
      <c r="A280" s="413">
        <v>80501</v>
      </c>
      <c r="B280" s="497" t="s">
        <v>665</v>
      </c>
      <c r="C280" s="496">
        <v>0.08</v>
      </c>
      <c r="D280" s="196">
        <v>34591.01</v>
      </c>
    </row>
    <row r="281" spans="1:4">
      <c r="A281" s="413">
        <v>80502</v>
      </c>
      <c r="B281" s="497" t="s">
        <v>666</v>
      </c>
      <c r="C281" s="496">
        <v>0.08</v>
      </c>
      <c r="D281" s="196">
        <v>34591.01</v>
      </c>
    </row>
    <row r="282" spans="1:4">
      <c r="A282" s="413">
        <v>80503</v>
      </c>
      <c r="B282" s="497" t="s">
        <v>667</v>
      </c>
      <c r="C282" s="496">
        <v>0.08</v>
      </c>
      <c r="D282" s="196">
        <v>34591.01</v>
      </c>
    </row>
    <row r="283" spans="1:4">
      <c r="A283" s="413">
        <v>80504</v>
      </c>
      <c r="B283" s="497" t="s">
        <v>668</v>
      </c>
      <c r="C283" s="496">
        <v>0.08</v>
      </c>
      <c r="D283" s="196">
        <v>34591.01</v>
      </c>
    </row>
    <row r="284" spans="1:4">
      <c r="A284" s="413">
        <v>80505</v>
      </c>
      <c r="B284" s="497" t="s">
        <v>669</v>
      </c>
      <c r="C284" s="496">
        <v>0.08</v>
      </c>
      <c r="D284" s="196">
        <v>34591.01</v>
      </c>
    </row>
    <row r="285" spans="1:4">
      <c r="A285" s="413">
        <v>80506</v>
      </c>
      <c r="B285" s="497" t="s">
        <v>670</v>
      </c>
      <c r="C285" s="496">
        <v>0.08</v>
      </c>
      <c r="D285" s="196">
        <v>34591.01</v>
      </c>
    </row>
    <row r="286" spans="1:4">
      <c r="A286" s="413">
        <v>80507</v>
      </c>
      <c r="B286" s="497" t="s">
        <v>671</v>
      </c>
      <c r="C286" s="496">
        <v>0.08</v>
      </c>
      <c r="D286" s="196">
        <v>34591.01</v>
      </c>
    </row>
    <row r="287" spans="1:4">
      <c r="A287" s="413">
        <v>80508</v>
      </c>
      <c r="B287" s="497" t="s">
        <v>672</v>
      </c>
      <c r="C287" s="496">
        <v>0.08</v>
      </c>
      <c r="D287" s="196">
        <v>34591.01</v>
      </c>
    </row>
    <row r="288" spans="1:4">
      <c r="A288" s="413">
        <v>80577</v>
      </c>
      <c r="B288" s="497" t="s">
        <v>673</v>
      </c>
      <c r="C288" s="496">
        <v>0.08</v>
      </c>
      <c r="D288" s="196">
        <v>34591.01</v>
      </c>
    </row>
    <row r="289" spans="1:4">
      <c r="A289" s="413">
        <v>80578</v>
      </c>
      <c r="B289" s="497" t="s">
        <v>674</v>
      </c>
      <c r="C289" s="496">
        <v>0.08</v>
      </c>
      <c r="D289" s="196">
        <v>34591.01</v>
      </c>
    </row>
    <row r="290" spans="1:4">
      <c r="A290" s="413">
        <v>80579</v>
      </c>
      <c r="B290" s="497" t="s">
        <v>675</v>
      </c>
      <c r="C290" s="496">
        <v>0.08</v>
      </c>
      <c r="D290" s="196">
        <v>34591.01</v>
      </c>
    </row>
    <row r="291" spans="1:4">
      <c r="A291" s="413">
        <v>80580</v>
      </c>
      <c r="B291" s="497" t="s">
        <v>676</v>
      </c>
      <c r="C291" s="496">
        <v>0.08</v>
      </c>
      <c r="D291" s="196">
        <v>34591.01</v>
      </c>
    </row>
    <row r="292" spans="1:4">
      <c r="A292" s="413">
        <v>80581</v>
      </c>
      <c r="B292" s="497" t="s">
        <v>677</v>
      </c>
      <c r="C292" s="496">
        <v>0.08</v>
      </c>
      <c r="D292" s="196">
        <v>34591.01</v>
      </c>
    </row>
    <row r="293" spans="1:4">
      <c r="A293" s="413">
        <v>80582</v>
      </c>
      <c r="B293" s="497" t="s">
        <v>678</v>
      </c>
      <c r="C293" s="496">
        <v>0.08</v>
      </c>
      <c r="D293" s="196">
        <v>34591.01</v>
      </c>
    </row>
    <row r="294" spans="1:4">
      <c r="A294" s="413">
        <v>80583</v>
      </c>
      <c r="B294" s="497" t="s">
        <v>679</v>
      </c>
      <c r="C294" s="496">
        <v>0.08</v>
      </c>
      <c r="D294" s="196">
        <v>34591.01</v>
      </c>
    </row>
    <row r="295" spans="1:4">
      <c r="A295" s="413">
        <v>80584</v>
      </c>
      <c r="B295" s="497" t="s">
        <v>680</v>
      </c>
      <c r="C295" s="496">
        <v>0.08</v>
      </c>
      <c r="D295" s="196">
        <v>34591.01</v>
      </c>
    </row>
    <row r="296" spans="1:4">
      <c r="A296" s="413">
        <v>80585</v>
      </c>
      <c r="B296" s="497" t="s">
        <v>681</v>
      </c>
      <c r="C296" s="496">
        <v>0.08</v>
      </c>
      <c r="D296" s="196">
        <v>34591.01</v>
      </c>
    </row>
    <row r="297" spans="1:4">
      <c r="A297" s="413">
        <v>80586</v>
      </c>
      <c r="B297" s="497" t="s">
        <v>682</v>
      </c>
      <c r="C297" s="496">
        <v>0.08</v>
      </c>
      <c r="D297" s="196">
        <v>34591.01</v>
      </c>
    </row>
    <row r="298" spans="1:4">
      <c r="A298" s="413">
        <v>80587</v>
      </c>
      <c r="B298" s="497" t="s">
        <v>683</v>
      </c>
      <c r="C298" s="496">
        <v>0.08</v>
      </c>
      <c r="D298" s="196">
        <v>34591.01</v>
      </c>
    </row>
    <row r="299" spans="1:4">
      <c r="A299" s="413">
        <v>80588</v>
      </c>
      <c r="B299" s="497" t="s">
        <v>684</v>
      </c>
      <c r="C299" s="496">
        <v>0.08</v>
      </c>
      <c r="D299" s="196">
        <v>34591.01</v>
      </c>
    </row>
    <row r="300" spans="1:4">
      <c r="A300" s="413">
        <v>80589</v>
      </c>
      <c r="B300" s="497" t="s">
        <v>685</v>
      </c>
      <c r="C300" s="496">
        <v>0.08</v>
      </c>
      <c r="D300" s="196">
        <v>34591.01</v>
      </c>
    </row>
    <row r="301" spans="1:4">
      <c r="A301" s="413">
        <v>80590</v>
      </c>
      <c r="B301" s="497" t="s">
        <v>686</v>
      </c>
      <c r="C301" s="496">
        <v>0.08</v>
      </c>
      <c r="D301" s="196">
        <v>34591.01</v>
      </c>
    </row>
    <row r="302" spans="1:4">
      <c r="A302" s="413">
        <v>80591</v>
      </c>
      <c r="B302" s="497" t="s">
        <v>687</v>
      </c>
      <c r="C302" s="496">
        <v>0.08</v>
      </c>
      <c r="D302" s="196">
        <v>34591.01</v>
      </c>
    </row>
    <row r="303" spans="1:4">
      <c r="A303" s="413">
        <v>80592</v>
      </c>
      <c r="B303" s="497" t="s">
        <v>688</v>
      </c>
      <c r="C303" s="496">
        <v>0.08</v>
      </c>
      <c r="D303" s="196">
        <v>34591.01</v>
      </c>
    </row>
    <row r="304" spans="1:4">
      <c r="A304" s="413">
        <v>80593</v>
      </c>
      <c r="B304" s="497" t="s">
        <v>689</v>
      </c>
      <c r="C304" s="496">
        <v>0.08</v>
      </c>
      <c r="D304" s="196">
        <v>34591.01</v>
      </c>
    </row>
    <row r="305" spans="1:4">
      <c r="A305" s="413">
        <v>80594</v>
      </c>
      <c r="B305" s="497" t="s">
        <v>690</v>
      </c>
      <c r="C305" s="496">
        <v>0.08</v>
      </c>
      <c r="D305" s="196">
        <v>34591.01</v>
      </c>
    </row>
    <row r="306" spans="1:4">
      <c r="A306" s="413">
        <v>80595</v>
      </c>
      <c r="B306" s="497" t="s">
        <v>691</v>
      </c>
      <c r="C306" s="496">
        <v>0.08</v>
      </c>
      <c r="D306" s="196">
        <v>34591.01</v>
      </c>
    </row>
    <row r="307" spans="1:4">
      <c r="A307" s="413">
        <v>80596</v>
      </c>
      <c r="B307" s="497" t="s">
        <v>692</v>
      </c>
      <c r="C307" s="496">
        <v>0.08</v>
      </c>
      <c r="D307" s="196">
        <v>34591.01</v>
      </c>
    </row>
    <row r="308" spans="1:4">
      <c r="A308" s="413">
        <v>80597</v>
      </c>
      <c r="B308" s="497" t="s">
        <v>693</v>
      </c>
      <c r="C308" s="496">
        <v>0.08</v>
      </c>
      <c r="D308" s="196">
        <v>34591.01</v>
      </c>
    </row>
    <row r="309" spans="1:4">
      <c r="A309" s="413">
        <v>80598</v>
      </c>
      <c r="B309" s="497" t="s">
        <v>694</v>
      </c>
      <c r="C309" s="496">
        <v>0.08</v>
      </c>
      <c r="D309" s="196">
        <v>34591.01</v>
      </c>
    </row>
    <row r="310" spans="1:4">
      <c r="A310" s="413">
        <v>80599</v>
      </c>
      <c r="B310" s="497" t="s">
        <v>695</v>
      </c>
      <c r="C310" s="496">
        <v>0.08</v>
      </c>
      <c r="D310" s="196">
        <v>34591.01</v>
      </c>
    </row>
    <row r="311" spans="1:4">
      <c r="A311" s="413">
        <v>80600</v>
      </c>
      <c r="B311" s="497" t="s">
        <v>696</v>
      </c>
      <c r="C311" s="496">
        <v>0.08</v>
      </c>
      <c r="D311" s="196">
        <v>34591.01</v>
      </c>
    </row>
    <row r="312" spans="1:4">
      <c r="A312" s="413">
        <v>80601</v>
      </c>
      <c r="B312" s="497" t="s">
        <v>697</v>
      </c>
      <c r="C312" s="496">
        <v>0.08</v>
      </c>
      <c r="D312" s="196">
        <v>34591.01</v>
      </c>
    </row>
    <row r="313" spans="1:4">
      <c r="A313" s="413">
        <v>80602</v>
      </c>
      <c r="B313" s="497" t="s">
        <v>698</v>
      </c>
      <c r="C313" s="496">
        <v>0.08</v>
      </c>
      <c r="D313" s="196">
        <v>34591.01</v>
      </c>
    </row>
    <row r="314" spans="1:4">
      <c r="A314" s="413">
        <v>80603</v>
      </c>
      <c r="B314" s="497" t="s">
        <v>699</v>
      </c>
      <c r="C314" s="496">
        <v>0.08</v>
      </c>
      <c r="D314" s="196">
        <v>34591.01</v>
      </c>
    </row>
    <row r="315" spans="1:4">
      <c r="A315" s="413">
        <v>80604</v>
      </c>
      <c r="B315" s="497" t="s">
        <v>700</v>
      </c>
      <c r="C315" s="496">
        <v>0.08</v>
      </c>
      <c r="D315" s="196">
        <v>34591.01</v>
      </c>
    </row>
    <row r="316" spans="1:4">
      <c r="A316" s="413">
        <v>80605</v>
      </c>
      <c r="B316" s="497" t="s">
        <v>701</v>
      </c>
      <c r="C316" s="496">
        <v>0.08</v>
      </c>
      <c r="D316" s="196">
        <v>34591.01</v>
      </c>
    </row>
    <row r="317" spans="1:4">
      <c r="A317" s="413">
        <v>80606</v>
      </c>
      <c r="B317" s="497" t="s">
        <v>702</v>
      </c>
      <c r="C317" s="496">
        <v>0.08</v>
      </c>
      <c r="D317" s="196">
        <v>34591.01</v>
      </c>
    </row>
    <row r="318" spans="1:4">
      <c r="A318" s="413">
        <v>80607</v>
      </c>
      <c r="B318" s="497" t="s">
        <v>703</v>
      </c>
      <c r="C318" s="496">
        <v>0.08</v>
      </c>
      <c r="D318" s="196">
        <v>34591.01</v>
      </c>
    </row>
    <row r="319" spans="1:4">
      <c r="A319" s="413">
        <v>80608</v>
      </c>
      <c r="B319" s="497" t="s">
        <v>704</v>
      </c>
      <c r="C319" s="496">
        <v>0.08</v>
      </c>
      <c r="D319" s="196">
        <v>34591.01</v>
      </c>
    </row>
    <row r="320" spans="1:4">
      <c r="A320" s="413">
        <v>80609</v>
      </c>
      <c r="B320" s="497" t="s">
        <v>705</v>
      </c>
      <c r="C320" s="496">
        <v>0.08</v>
      </c>
      <c r="D320" s="196">
        <v>34591.01</v>
      </c>
    </row>
    <row r="321" spans="1:4">
      <c r="A321" s="413">
        <v>80610</v>
      </c>
      <c r="B321" s="497" t="s">
        <v>706</v>
      </c>
      <c r="C321" s="496">
        <v>0.08</v>
      </c>
      <c r="D321" s="196">
        <v>34591.01</v>
      </c>
    </row>
    <row r="322" spans="1:4">
      <c r="A322" s="413">
        <v>80611</v>
      </c>
      <c r="B322" s="497" t="s">
        <v>707</v>
      </c>
      <c r="C322" s="496">
        <v>0.08</v>
      </c>
      <c r="D322" s="196">
        <v>34591.01</v>
      </c>
    </row>
    <row r="323" spans="1:4">
      <c r="A323" s="413">
        <v>80612</v>
      </c>
      <c r="B323" s="497" t="s">
        <v>708</v>
      </c>
      <c r="C323" s="496">
        <v>0.08</v>
      </c>
      <c r="D323" s="196">
        <v>34591.01</v>
      </c>
    </row>
    <row r="324" spans="1:4">
      <c r="A324" s="413">
        <v>80613</v>
      </c>
      <c r="B324" s="497" t="s">
        <v>709</v>
      </c>
      <c r="C324" s="496">
        <v>0.08</v>
      </c>
      <c r="D324" s="196">
        <v>34591.01</v>
      </c>
    </row>
    <row r="325" spans="1:4">
      <c r="A325" s="413">
        <v>80614</v>
      </c>
      <c r="B325" s="497" t="s">
        <v>710</v>
      </c>
      <c r="C325" s="496">
        <v>0.08</v>
      </c>
      <c r="D325" s="196">
        <v>34591.01</v>
      </c>
    </row>
    <row r="326" spans="1:4">
      <c r="A326" s="413">
        <v>80615</v>
      </c>
      <c r="B326" s="497" t="s">
        <v>711</v>
      </c>
      <c r="C326" s="496">
        <v>0.08</v>
      </c>
      <c r="D326" s="196">
        <v>34591.01</v>
      </c>
    </row>
    <row r="327" spans="1:4">
      <c r="A327" s="413">
        <v>80616</v>
      </c>
      <c r="B327" s="497" t="s">
        <v>712</v>
      </c>
      <c r="C327" s="496">
        <v>0.08</v>
      </c>
      <c r="D327" s="196">
        <v>34591.01</v>
      </c>
    </row>
    <row r="328" spans="1:4">
      <c r="A328" s="413">
        <v>80617</v>
      </c>
      <c r="B328" s="497" t="s">
        <v>713</v>
      </c>
      <c r="C328" s="496">
        <v>0.08</v>
      </c>
      <c r="D328" s="196">
        <v>34591.01</v>
      </c>
    </row>
    <row r="329" spans="1:4">
      <c r="A329" s="413">
        <v>80618</v>
      </c>
      <c r="B329" s="497" t="s">
        <v>714</v>
      </c>
      <c r="C329" s="496">
        <v>0.08</v>
      </c>
      <c r="D329" s="196">
        <v>34591.01</v>
      </c>
    </row>
    <row r="330" spans="1:4">
      <c r="A330" s="413">
        <v>80619</v>
      </c>
      <c r="B330" s="497" t="s">
        <v>715</v>
      </c>
      <c r="C330" s="496">
        <v>0.08</v>
      </c>
      <c r="D330" s="196">
        <v>34591.01</v>
      </c>
    </row>
    <row r="331" spans="1:4">
      <c r="A331" s="413">
        <v>80620</v>
      </c>
      <c r="B331" s="497" t="s">
        <v>716</v>
      </c>
      <c r="C331" s="496">
        <v>0.08</v>
      </c>
      <c r="D331" s="196">
        <v>34591.01</v>
      </c>
    </row>
    <row r="332" spans="1:4">
      <c r="A332" s="413">
        <v>80621</v>
      </c>
      <c r="B332" s="497" t="s">
        <v>717</v>
      </c>
      <c r="C332" s="496">
        <v>0.08</v>
      </c>
      <c r="D332" s="196">
        <v>34591.01</v>
      </c>
    </row>
    <row r="333" spans="1:4">
      <c r="A333" s="413">
        <v>80573</v>
      </c>
      <c r="B333" s="497" t="s">
        <v>718</v>
      </c>
      <c r="C333" s="496">
        <v>0.08</v>
      </c>
      <c r="D333" s="196">
        <v>34591.01</v>
      </c>
    </row>
    <row r="334" spans="1:4">
      <c r="A334" s="413">
        <v>80574</v>
      </c>
      <c r="B334" s="497" t="s">
        <v>719</v>
      </c>
      <c r="C334" s="496">
        <v>0.08</v>
      </c>
      <c r="D334" s="196">
        <v>34591.01</v>
      </c>
    </row>
    <row r="335" spans="1:4">
      <c r="A335" s="413">
        <v>80575</v>
      </c>
      <c r="B335" s="497" t="s">
        <v>720</v>
      </c>
      <c r="C335" s="496">
        <v>0.08</v>
      </c>
      <c r="D335" s="196">
        <v>34591.01</v>
      </c>
    </row>
    <row r="336" spans="1:4">
      <c r="A336" s="413">
        <v>80576</v>
      </c>
      <c r="B336" s="497" t="s">
        <v>721</v>
      </c>
      <c r="C336" s="496">
        <v>0.08</v>
      </c>
      <c r="D336" s="196">
        <v>34591.01</v>
      </c>
    </row>
    <row r="337" spans="1:4">
      <c r="A337" s="413">
        <v>80543</v>
      </c>
      <c r="B337" s="497" t="s">
        <v>722</v>
      </c>
      <c r="C337" s="496">
        <v>0.08</v>
      </c>
      <c r="D337" s="196">
        <v>34591.01</v>
      </c>
    </row>
    <row r="338" spans="1:4">
      <c r="A338" s="413">
        <v>80544</v>
      </c>
      <c r="B338" s="497" t="s">
        <v>723</v>
      </c>
      <c r="C338" s="496">
        <v>0.08</v>
      </c>
      <c r="D338" s="196">
        <v>34591.01</v>
      </c>
    </row>
    <row r="339" spans="1:4">
      <c r="A339" s="413">
        <v>80545</v>
      </c>
      <c r="B339" s="497" t="s">
        <v>724</v>
      </c>
      <c r="C339" s="496">
        <v>0.08</v>
      </c>
      <c r="D339" s="196">
        <v>34591.01</v>
      </c>
    </row>
    <row r="340" spans="1:4">
      <c r="A340" s="413">
        <v>80546</v>
      </c>
      <c r="B340" s="497" t="s">
        <v>725</v>
      </c>
      <c r="C340" s="496">
        <v>0.08</v>
      </c>
      <c r="D340" s="196">
        <v>34591.01</v>
      </c>
    </row>
    <row r="341" spans="1:4">
      <c r="A341" s="413">
        <v>80547</v>
      </c>
      <c r="B341" s="497" t="s">
        <v>726</v>
      </c>
      <c r="C341" s="496">
        <v>0.08</v>
      </c>
      <c r="D341" s="196">
        <v>34591.01</v>
      </c>
    </row>
    <row r="342" spans="1:4">
      <c r="A342" s="413">
        <v>80548</v>
      </c>
      <c r="B342" s="497" t="s">
        <v>727</v>
      </c>
      <c r="C342" s="496">
        <v>0.08</v>
      </c>
      <c r="D342" s="196">
        <v>34591.01</v>
      </c>
    </row>
    <row r="343" spans="1:4">
      <c r="A343" s="413">
        <v>80549</v>
      </c>
      <c r="B343" s="497" t="s">
        <v>728</v>
      </c>
      <c r="C343" s="496">
        <v>0.08</v>
      </c>
      <c r="D343" s="196">
        <v>34591.01</v>
      </c>
    </row>
    <row r="344" spans="1:4">
      <c r="A344" s="413">
        <v>80550</v>
      </c>
      <c r="B344" s="497" t="s">
        <v>729</v>
      </c>
      <c r="C344" s="496">
        <v>0.08</v>
      </c>
      <c r="D344" s="196">
        <v>34591.01</v>
      </c>
    </row>
    <row r="345" spans="1:4">
      <c r="A345" s="413">
        <v>80551</v>
      </c>
      <c r="B345" s="497" t="s">
        <v>730</v>
      </c>
      <c r="C345" s="496">
        <v>0.08</v>
      </c>
      <c r="D345" s="196">
        <v>34591.01</v>
      </c>
    </row>
    <row r="346" spans="1:4">
      <c r="A346" s="413">
        <v>80552</v>
      </c>
      <c r="B346" s="497" t="s">
        <v>731</v>
      </c>
      <c r="C346" s="496">
        <v>0.08</v>
      </c>
      <c r="D346" s="196">
        <v>34591.01</v>
      </c>
    </row>
    <row r="347" spans="1:4">
      <c r="A347" s="413">
        <v>80553</v>
      </c>
      <c r="B347" s="497" t="s">
        <v>732</v>
      </c>
      <c r="C347" s="496">
        <v>0.08</v>
      </c>
      <c r="D347" s="196">
        <v>34591.01</v>
      </c>
    </row>
    <row r="348" spans="1:4">
      <c r="A348" s="413">
        <v>80554</v>
      </c>
      <c r="B348" s="497" t="s">
        <v>733</v>
      </c>
      <c r="C348" s="496">
        <v>0.08</v>
      </c>
      <c r="D348" s="196">
        <v>34591.01</v>
      </c>
    </row>
    <row r="349" spans="1:4">
      <c r="A349" s="413">
        <v>80555</v>
      </c>
      <c r="B349" s="497" t="s">
        <v>734</v>
      </c>
      <c r="C349" s="496">
        <v>0.08</v>
      </c>
      <c r="D349" s="196">
        <v>34591.01</v>
      </c>
    </row>
    <row r="350" spans="1:4">
      <c r="A350" s="413">
        <v>80556</v>
      </c>
      <c r="B350" s="497" t="s">
        <v>735</v>
      </c>
      <c r="C350" s="496">
        <v>0.08</v>
      </c>
      <c r="D350" s="196">
        <v>34591.01</v>
      </c>
    </row>
    <row r="351" spans="1:4">
      <c r="A351" s="413">
        <v>80557</v>
      </c>
      <c r="B351" s="497" t="s">
        <v>736</v>
      </c>
      <c r="C351" s="496">
        <v>0.08</v>
      </c>
      <c r="D351" s="196">
        <v>34591.01</v>
      </c>
    </row>
    <row r="352" spans="1:4">
      <c r="A352" s="413">
        <v>80558</v>
      </c>
      <c r="B352" s="497" t="s">
        <v>737</v>
      </c>
      <c r="C352" s="496">
        <v>0.08</v>
      </c>
      <c r="D352" s="196">
        <v>34591.01</v>
      </c>
    </row>
    <row r="353" spans="1:4">
      <c r="A353" s="413">
        <v>80559</v>
      </c>
      <c r="B353" s="497" t="s">
        <v>738</v>
      </c>
      <c r="C353" s="496">
        <v>0.08</v>
      </c>
      <c r="D353" s="196">
        <v>34591.01</v>
      </c>
    </row>
    <row r="354" spans="1:4">
      <c r="A354" s="413">
        <v>80560</v>
      </c>
      <c r="B354" s="497" t="s">
        <v>739</v>
      </c>
      <c r="C354" s="496">
        <v>0.08</v>
      </c>
      <c r="D354" s="196">
        <v>34591.01</v>
      </c>
    </row>
    <row r="355" spans="1:4">
      <c r="A355" s="413">
        <v>80561</v>
      </c>
      <c r="B355" s="497" t="s">
        <v>740</v>
      </c>
      <c r="C355" s="496">
        <v>0.08</v>
      </c>
      <c r="D355" s="196">
        <v>34591.01</v>
      </c>
    </row>
    <row r="356" spans="1:4">
      <c r="A356" s="413">
        <v>80562</v>
      </c>
      <c r="B356" s="497" t="s">
        <v>741</v>
      </c>
      <c r="C356" s="496">
        <v>0.08</v>
      </c>
      <c r="D356" s="196">
        <v>34591.01</v>
      </c>
    </row>
    <row r="357" spans="1:4">
      <c r="A357" s="413">
        <v>80563</v>
      </c>
      <c r="B357" s="497" t="s">
        <v>742</v>
      </c>
      <c r="C357" s="496">
        <v>0.08</v>
      </c>
      <c r="D357" s="196">
        <v>34591.01</v>
      </c>
    </row>
    <row r="358" spans="1:4">
      <c r="A358" s="413">
        <v>80564</v>
      </c>
      <c r="B358" s="497" t="s">
        <v>743</v>
      </c>
      <c r="C358" s="496">
        <v>0.08</v>
      </c>
      <c r="D358" s="196">
        <v>34591.01</v>
      </c>
    </row>
    <row r="359" spans="1:4">
      <c r="A359" s="413">
        <v>80565</v>
      </c>
      <c r="B359" s="497" t="s">
        <v>744</v>
      </c>
      <c r="C359" s="496">
        <v>0.08</v>
      </c>
      <c r="D359" s="196">
        <v>34591.01</v>
      </c>
    </row>
    <row r="360" spans="1:4">
      <c r="A360" s="413">
        <v>80566</v>
      </c>
      <c r="B360" s="497" t="s">
        <v>745</v>
      </c>
      <c r="C360" s="496">
        <v>0.08</v>
      </c>
      <c r="D360" s="196">
        <v>34591.01</v>
      </c>
    </row>
    <row r="361" spans="1:4">
      <c r="A361" s="413">
        <v>80567</v>
      </c>
      <c r="B361" s="497" t="s">
        <v>746</v>
      </c>
      <c r="C361" s="496">
        <v>0.08</v>
      </c>
      <c r="D361" s="196">
        <v>34591.01</v>
      </c>
    </row>
    <row r="362" spans="1:4">
      <c r="A362" s="413">
        <v>80568</v>
      </c>
      <c r="B362" s="497" t="s">
        <v>747</v>
      </c>
      <c r="C362" s="496">
        <v>0.08</v>
      </c>
      <c r="D362" s="196">
        <v>34591.01</v>
      </c>
    </row>
    <row r="363" spans="1:4">
      <c r="A363" s="413">
        <v>80509</v>
      </c>
      <c r="B363" s="497" t="s">
        <v>748</v>
      </c>
      <c r="C363" s="496">
        <v>0.08</v>
      </c>
      <c r="D363" s="196">
        <v>34591.01</v>
      </c>
    </row>
    <row r="364" spans="1:4">
      <c r="A364" s="413">
        <v>80511</v>
      </c>
      <c r="B364" s="497" t="s">
        <v>749</v>
      </c>
      <c r="C364" s="496">
        <v>0.08</v>
      </c>
      <c r="D364" s="196">
        <v>34591.01</v>
      </c>
    </row>
    <row r="365" spans="1:4">
      <c r="A365" s="413">
        <v>80512</v>
      </c>
      <c r="B365" s="497" t="s">
        <v>750</v>
      </c>
      <c r="C365" s="496">
        <v>0.08</v>
      </c>
      <c r="D365" s="196">
        <v>34591.01</v>
      </c>
    </row>
    <row r="366" spans="1:4">
      <c r="A366" s="413">
        <v>80513</v>
      </c>
      <c r="B366" s="497" t="s">
        <v>751</v>
      </c>
      <c r="C366" s="496">
        <v>0.08</v>
      </c>
      <c r="D366" s="196">
        <v>34591.01</v>
      </c>
    </row>
    <row r="367" spans="1:4">
      <c r="A367" s="413">
        <v>80514</v>
      </c>
      <c r="B367" s="497" t="s">
        <v>752</v>
      </c>
      <c r="C367" s="496">
        <v>0.08</v>
      </c>
      <c r="D367" s="196">
        <v>34591.01</v>
      </c>
    </row>
    <row r="368" spans="1:4">
      <c r="A368" s="413">
        <v>80515</v>
      </c>
      <c r="B368" s="497" t="s">
        <v>753</v>
      </c>
      <c r="C368" s="496">
        <v>0.08</v>
      </c>
      <c r="D368" s="196">
        <v>34591.01</v>
      </c>
    </row>
    <row r="369" spans="1:4">
      <c r="A369" s="413">
        <v>80516</v>
      </c>
      <c r="B369" s="497" t="s">
        <v>754</v>
      </c>
      <c r="C369" s="496">
        <v>0.08</v>
      </c>
      <c r="D369" s="196">
        <v>34591.01</v>
      </c>
    </row>
    <row r="370" spans="1:4">
      <c r="A370" s="413">
        <v>80517</v>
      </c>
      <c r="B370" s="497" t="s">
        <v>755</v>
      </c>
      <c r="C370" s="496">
        <v>0.08</v>
      </c>
      <c r="D370" s="196">
        <v>34591.01</v>
      </c>
    </row>
    <row r="371" spans="1:4">
      <c r="A371" s="413">
        <v>80518</v>
      </c>
      <c r="B371" s="497" t="s">
        <v>756</v>
      </c>
      <c r="C371" s="496">
        <v>0.08</v>
      </c>
      <c r="D371" s="196">
        <v>34591.01</v>
      </c>
    </row>
    <row r="372" spans="1:4">
      <c r="A372" s="413">
        <v>80519</v>
      </c>
      <c r="B372" s="497" t="s">
        <v>757</v>
      </c>
      <c r="C372" s="496">
        <v>0.08</v>
      </c>
      <c r="D372" s="196">
        <v>34591.01</v>
      </c>
    </row>
    <row r="373" spans="1:4">
      <c r="A373" s="413">
        <v>80520</v>
      </c>
      <c r="B373" s="497" t="s">
        <v>758</v>
      </c>
      <c r="C373" s="496">
        <v>0.08</v>
      </c>
      <c r="D373" s="196">
        <v>34591.01</v>
      </c>
    </row>
    <row r="374" spans="1:4">
      <c r="A374" s="413">
        <v>80521</v>
      </c>
      <c r="B374" s="497" t="s">
        <v>759</v>
      </c>
      <c r="C374" s="496">
        <v>0.08</v>
      </c>
      <c r="D374" s="196">
        <v>34591.01</v>
      </c>
    </row>
    <row r="375" spans="1:4">
      <c r="A375" s="413">
        <v>80522</v>
      </c>
      <c r="B375" s="497" t="s">
        <v>760</v>
      </c>
      <c r="C375" s="496">
        <v>0.08</v>
      </c>
      <c r="D375" s="196">
        <v>34591.01</v>
      </c>
    </row>
    <row r="376" spans="1:4">
      <c r="A376" s="413">
        <v>80523</v>
      </c>
      <c r="B376" s="497" t="s">
        <v>761</v>
      </c>
      <c r="C376" s="496">
        <v>0.08</v>
      </c>
      <c r="D376" s="196">
        <v>34591.01</v>
      </c>
    </row>
    <row r="377" spans="1:4">
      <c r="A377" s="413">
        <v>80524</v>
      </c>
      <c r="B377" s="497" t="s">
        <v>762</v>
      </c>
      <c r="C377" s="496">
        <v>0.08</v>
      </c>
      <c r="D377" s="196">
        <v>34591.01</v>
      </c>
    </row>
    <row r="378" spans="1:4">
      <c r="A378" s="413">
        <v>80525</v>
      </c>
      <c r="B378" s="497" t="s">
        <v>763</v>
      </c>
      <c r="C378" s="496">
        <v>0.08</v>
      </c>
      <c r="D378" s="196">
        <v>34591.01</v>
      </c>
    </row>
    <row r="379" spans="1:4">
      <c r="A379" s="413">
        <v>80526</v>
      </c>
      <c r="B379" s="497" t="s">
        <v>764</v>
      </c>
      <c r="C379" s="496">
        <v>0.08</v>
      </c>
      <c r="D379" s="196">
        <v>34591.01</v>
      </c>
    </row>
    <row r="380" spans="1:4">
      <c r="A380" s="413">
        <v>80527</v>
      </c>
      <c r="B380" s="497" t="s">
        <v>765</v>
      </c>
      <c r="C380" s="496">
        <v>0.08</v>
      </c>
      <c r="D380" s="196">
        <v>34591.01</v>
      </c>
    </row>
    <row r="381" spans="1:4">
      <c r="A381" s="413">
        <v>80528</v>
      </c>
      <c r="B381" s="497" t="s">
        <v>766</v>
      </c>
      <c r="C381" s="496">
        <v>0.08</v>
      </c>
      <c r="D381" s="196">
        <v>34591.01</v>
      </c>
    </row>
    <row r="382" spans="1:4">
      <c r="A382" s="413">
        <v>80529</v>
      </c>
      <c r="B382" s="497" t="s">
        <v>767</v>
      </c>
      <c r="C382" s="496">
        <v>0.08</v>
      </c>
      <c r="D382" s="196">
        <v>34591.01</v>
      </c>
    </row>
    <row r="383" spans="1:4">
      <c r="A383" s="413">
        <v>80530</v>
      </c>
      <c r="B383" s="497" t="s">
        <v>768</v>
      </c>
      <c r="C383" s="496">
        <v>0.08</v>
      </c>
      <c r="D383" s="196">
        <v>34591.01</v>
      </c>
    </row>
    <row r="384" spans="1:4">
      <c r="A384" s="413">
        <v>80531</v>
      </c>
      <c r="B384" s="497" t="s">
        <v>769</v>
      </c>
      <c r="C384" s="496">
        <v>0.08</v>
      </c>
      <c r="D384" s="196">
        <v>34591.01</v>
      </c>
    </row>
    <row r="385" spans="1:4">
      <c r="A385" s="413">
        <v>80532</v>
      </c>
      <c r="B385" s="497" t="s">
        <v>770</v>
      </c>
      <c r="C385" s="496">
        <v>0.08</v>
      </c>
      <c r="D385" s="196">
        <v>34591.01</v>
      </c>
    </row>
    <row r="386" spans="1:4">
      <c r="A386" s="413">
        <v>80533</v>
      </c>
      <c r="B386" s="497" t="s">
        <v>771</v>
      </c>
      <c r="C386" s="496">
        <v>0.08</v>
      </c>
      <c r="D386" s="196">
        <v>34591.01</v>
      </c>
    </row>
    <row r="387" spans="1:4">
      <c r="A387" s="413">
        <v>80534</v>
      </c>
      <c r="B387" s="497" t="s">
        <v>772</v>
      </c>
      <c r="C387" s="496">
        <v>0.08</v>
      </c>
      <c r="D387" s="196">
        <v>34591.01</v>
      </c>
    </row>
    <row r="388" spans="1:4">
      <c r="A388" s="413">
        <v>80535</v>
      </c>
      <c r="B388" s="497" t="s">
        <v>773</v>
      </c>
      <c r="C388" s="496">
        <v>0.08</v>
      </c>
      <c r="D388" s="196">
        <v>34591.01</v>
      </c>
    </row>
    <row r="389" spans="1:4">
      <c r="A389" s="413">
        <v>80536</v>
      </c>
      <c r="B389" s="497" t="s">
        <v>774</v>
      </c>
      <c r="C389" s="496">
        <v>0.08</v>
      </c>
      <c r="D389" s="196">
        <v>34591.01</v>
      </c>
    </row>
    <row r="390" spans="1:4">
      <c r="A390" s="413">
        <v>80537</v>
      </c>
      <c r="B390" s="497" t="s">
        <v>775</v>
      </c>
      <c r="C390" s="496">
        <v>0.08</v>
      </c>
      <c r="D390" s="196">
        <v>34591.01</v>
      </c>
    </row>
    <row r="391" spans="1:4">
      <c r="A391" s="413">
        <v>80538</v>
      </c>
      <c r="B391" s="497" t="s">
        <v>776</v>
      </c>
      <c r="C391" s="496">
        <v>0.08</v>
      </c>
      <c r="D391" s="196">
        <v>34591.01</v>
      </c>
    </row>
    <row r="392" spans="1:4">
      <c r="A392" s="413">
        <v>80539</v>
      </c>
      <c r="B392" s="497" t="s">
        <v>777</v>
      </c>
      <c r="C392" s="496">
        <v>0.08</v>
      </c>
      <c r="D392" s="196">
        <v>34591.01</v>
      </c>
    </row>
    <row r="393" spans="1:4">
      <c r="A393" s="413">
        <v>80540</v>
      </c>
      <c r="B393" s="497" t="s">
        <v>778</v>
      </c>
      <c r="C393" s="496">
        <v>0.08</v>
      </c>
      <c r="D393" s="196">
        <v>34591.01</v>
      </c>
    </row>
    <row r="394" spans="1:4">
      <c r="A394" s="413">
        <v>80541</v>
      </c>
      <c r="B394" s="497" t="s">
        <v>779</v>
      </c>
      <c r="C394" s="496">
        <v>0.08</v>
      </c>
      <c r="D394" s="196">
        <v>34591.01</v>
      </c>
    </row>
    <row r="395" spans="1:4">
      <c r="A395" s="413">
        <v>80542</v>
      </c>
      <c r="B395" s="497" t="s">
        <v>780</v>
      </c>
      <c r="C395" s="496">
        <v>0.08</v>
      </c>
      <c r="D395" s="196">
        <v>34591.01</v>
      </c>
    </row>
    <row r="396" spans="1:4">
      <c r="A396" s="413">
        <v>91320</v>
      </c>
      <c r="B396" s="497" t="s">
        <v>781</v>
      </c>
      <c r="C396" s="496">
        <v>0.08</v>
      </c>
      <c r="D396" s="196">
        <v>34591.01</v>
      </c>
    </row>
    <row r="397" spans="1:4">
      <c r="A397" s="413">
        <v>91321</v>
      </c>
      <c r="B397" s="497" t="s">
        <v>782</v>
      </c>
      <c r="C397" s="496">
        <v>0.08</v>
      </c>
      <c r="D397" s="196">
        <v>34591.01</v>
      </c>
    </row>
    <row r="398" spans="1:4">
      <c r="A398" s="413">
        <v>91322</v>
      </c>
      <c r="B398" s="497" t="s">
        <v>783</v>
      </c>
      <c r="C398" s="496">
        <v>0.08</v>
      </c>
      <c r="D398" s="196">
        <v>34591.01</v>
      </c>
    </row>
    <row r="399" spans="1:4">
      <c r="A399" s="413">
        <v>91323</v>
      </c>
      <c r="B399" s="497" t="s">
        <v>784</v>
      </c>
      <c r="C399" s="496">
        <v>0.08</v>
      </c>
      <c r="D399" s="196">
        <v>34591.01</v>
      </c>
    </row>
    <row r="400" spans="1:4">
      <c r="A400" s="413">
        <v>91324</v>
      </c>
      <c r="B400" s="497" t="s">
        <v>785</v>
      </c>
      <c r="C400" s="496">
        <v>0.08</v>
      </c>
      <c r="D400" s="196">
        <v>34591.01</v>
      </c>
    </row>
    <row r="401" spans="1:4">
      <c r="A401" s="413">
        <v>91325</v>
      </c>
      <c r="B401" s="497" t="s">
        <v>786</v>
      </c>
      <c r="C401" s="496">
        <v>0.08</v>
      </c>
      <c r="D401" s="196">
        <v>34591.01</v>
      </c>
    </row>
    <row r="402" spans="1:4">
      <c r="A402" s="413">
        <v>91326</v>
      </c>
      <c r="B402" s="497" t="s">
        <v>787</v>
      </c>
      <c r="C402" s="496">
        <v>0.08</v>
      </c>
      <c r="D402" s="196">
        <v>34591.01</v>
      </c>
    </row>
    <row r="403" spans="1:4">
      <c r="A403" s="413">
        <v>91327</v>
      </c>
      <c r="B403" s="497" t="s">
        <v>788</v>
      </c>
      <c r="C403" s="496">
        <v>0.08</v>
      </c>
      <c r="D403" s="196">
        <v>34591.01</v>
      </c>
    </row>
    <row r="404" spans="1:4">
      <c r="A404" s="413">
        <v>91328</v>
      </c>
      <c r="B404" s="497" t="s">
        <v>789</v>
      </c>
      <c r="C404" s="496">
        <v>0.08</v>
      </c>
      <c r="D404" s="196">
        <v>34591.01</v>
      </c>
    </row>
    <row r="405" spans="1:4">
      <c r="A405" s="413">
        <v>91329</v>
      </c>
      <c r="B405" s="497" t="s">
        <v>790</v>
      </c>
      <c r="C405" s="496">
        <v>0.08</v>
      </c>
      <c r="D405" s="196">
        <v>34591.01</v>
      </c>
    </row>
    <row r="406" spans="1:4">
      <c r="A406" s="413">
        <v>91330</v>
      </c>
      <c r="B406" s="497" t="s">
        <v>791</v>
      </c>
      <c r="C406" s="496">
        <v>0.08</v>
      </c>
      <c r="D406" s="196">
        <v>34591.01</v>
      </c>
    </row>
    <row r="407" spans="1:4">
      <c r="A407" s="413">
        <v>91331</v>
      </c>
      <c r="B407" s="497" t="s">
        <v>792</v>
      </c>
      <c r="C407" s="496">
        <v>0.08</v>
      </c>
      <c r="D407" s="196">
        <v>34591.01</v>
      </c>
    </row>
    <row r="408" spans="1:4">
      <c r="A408" s="413">
        <v>91332</v>
      </c>
      <c r="B408" s="497" t="s">
        <v>793</v>
      </c>
      <c r="C408" s="496">
        <v>0.08</v>
      </c>
      <c r="D408" s="196">
        <v>34591.01</v>
      </c>
    </row>
    <row r="409" spans="1:4">
      <c r="A409" s="413">
        <v>91333</v>
      </c>
      <c r="B409" s="497" t="s">
        <v>794</v>
      </c>
      <c r="C409" s="496">
        <v>0.08</v>
      </c>
      <c r="D409" s="196">
        <v>34591.01</v>
      </c>
    </row>
    <row r="410" spans="1:4">
      <c r="A410" s="413">
        <v>91334</v>
      </c>
      <c r="B410" s="497" t="s">
        <v>795</v>
      </c>
      <c r="C410" s="496">
        <v>0.08</v>
      </c>
      <c r="D410" s="196">
        <v>34591.01</v>
      </c>
    </row>
    <row r="411" spans="1:4">
      <c r="A411" s="413">
        <v>91335</v>
      </c>
      <c r="B411" s="497" t="s">
        <v>796</v>
      </c>
      <c r="C411" s="496">
        <v>0.08</v>
      </c>
      <c r="D411" s="196">
        <v>34591.01</v>
      </c>
    </row>
    <row r="412" spans="1:4">
      <c r="A412" s="413">
        <v>91336</v>
      </c>
      <c r="B412" s="497" t="s">
        <v>797</v>
      </c>
      <c r="C412" s="496">
        <v>0.08</v>
      </c>
      <c r="D412" s="196">
        <v>34591.01</v>
      </c>
    </row>
    <row r="413" spans="1:4">
      <c r="A413" s="413">
        <v>91337</v>
      </c>
      <c r="B413" s="497" t="s">
        <v>798</v>
      </c>
      <c r="C413" s="496">
        <v>0.08</v>
      </c>
      <c r="D413" s="196">
        <v>34591.01</v>
      </c>
    </row>
    <row r="414" spans="1:4">
      <c r="A414" s="413">
        <v>91338</v>
      </c>
      <c r="B414" s="497" t="s">
        <v>799</v>
      </c>
      <c r="C414" s="496">
        <v>0.08</v>
      </c>
      <c r="D414" s="196">
        <v>34591.01</v>
      </c>
    </row>
    <row r="415" spans="1:4">
      <c r="A415" s="413">
        <v>91339</v>
      </c>
      <c r="B415" s="497" t="s">
        <v>800</v>
      </c>
      <c r="C415" s="496">
        <v>0.08</v>
      </c>
      <c r="D415" s="196">
        <v>34591.01</v>
      </c>
    </row>
    <row r="416" spans="1:4">
      <c r="A416" s="413">
        <v>91340</v>
      </c>
      <c r="B416" s="497" t="s">
        <v>801</v>
      </c>
      <c r="C416" s="496">
        <v>0.08</v>
      </c>
      <c r="D416" s="196">
        <v>34591.01</v>
      </c>
    </row>
    <row r="417" spans="1:4">
      <c r="A417" s="413">
        <v>91341</v>
      </c>
      <c r="B417" s="497" t="s">
        <v>802</v>
      </c>
      <c r="C417" s="496">
        <v>0.08</v>
      </c>
      <c r="D417" s="196">
        <v>34591.01</v>
      </c>
    </row>
    <row r="418" spans="1:4">
      <c r="A418" s="413">
        <v>91342</v>
      </c>
      <c r="B418" s="497" t="s">
        <v>803</v>
      </c>
      <c r="C418" s="496">
        <v>0.08</v>
      </c>
      <c r="D418" s="196">
        <v>34591.01</v>
      </c>
    </row>
    <row r="419" spans="1:4">
      <c r="A419" s="413">
        <v>91343</v>
      </c>
      <c r="B419" s="497" t="s">
        <v>804</v>
      </c>
      <c r="C419" s="496">
        <v>0.08</v>
      </c>
      <c r="D419" s="196">
        <v>34591.01</v>
      </c>
    </row>
    <row r="420" spans="1:4">
      <c r="A420" s="413">
        <v>91344</v>
      </c>
      <c r="B420" s="497" t="s">
        <v>805</v>
      </c>
      <c r="C420" s="496">
        <v>0.08</v>
      </c>
      <c r="D420" s="196">
        <v>34591.01</v>
      </c>
    </row>
    <row r="421" spans="1:4">
      <c r="A421" s="451">
        <v>91345</v>
      </c>
      <c r="B421" s="498" t="s">
        <v>806</v>
      </c>
      <c r="C421" s="496">
        <v>0.08</v>
      </c>
      <c r="D421" s="196">
        <v>34591.01</v>
      </c>
    </row>
    <row r="422" spans="1:4">
      <c r="A422" s="499">
        <v>10</v>
      </c>
      <c r="B422" s="500" t="s">
        <v>807</v>
      </c>
      <c r="C422" s="496">
        <v>0.08</v>
      </c>
      <c r="D422" s="196">
        <v>34591.01</v>
      </c>
    </row>
    <row r="423" spans="1:4">
      <c r="A423" s="499">
        <v>11</v>
      </c>
      <c r="B423" s="500" t="s">
        <v>808</v>
      </c>
      <c r="C423" s="496">
        <v>0.08</v>
      </c>
      <c r="D423" s="196">
        <v>34591.01</v>
      </c>
    </row>
    <row r="424" spans="1:4">
      <c r="A424" s="499">
        <v>12</v>
      </c>
      <c r="B424" s="500" t="s">
        <v>809</v>
      </c>
      <c r="C424" s="496">
        <v>0.08</v>
      </c>
      <c r="D424" s="196">
        <v>34591.01</v>
      </c>
    </row>
    <row r="425" spans="1:4">
      <c r="A425" s="499">
        <v>13</v>
      </c>
      <c r="B425" s="500" t="s">
        <v>810</v>
      </c>
      <c r="C425" s="496">
        <v>0.08</v>
      </c>
      <c r="D425" s="196">
        <v>34591.01</v>
      </c>
    </row>
    <row r="426" spans="1:4">
      <c r="A426" s="499">
        <v>14</v>
      </c>
      <c r="B426" s="500" t="s">
        <v>811</v>
      </c>
      <c r="C426" s="496">
        <v>0.08</v>
      </c>
      <c r="D426" s="196">
        <v>34591.01</v>
      </c>
    </row>
    <row r="427" spans="1:4">
      <c r="A427" s="499">
        <v>15</v>
      </c>
      <c r="B427" s="500" t="s">
        <v>812</v>
      </c>
      <c r="C427" s="496">
        <v>0.08</v>
      </c>
      <c r="D427" s="196">
        <v>34591.01</v>
      </c>
    </row>
    <row r="428" spans="1:4">
      <c r="A428" s="499">
        <v>16</v>
      </c>
      <c r="B428" s="500" t="s">
        <v>813</v>
      </c>
      <c r="C428" s="496">
        <v>0.08</v>
      </c>
      <c r="D428" s="196">
        <v>34591.01</v>
      </c>
    </row>
    <row r="429" spans="1:4">
      <c r="A429" s="499">
        <v>18</v>
      </c>
      <c r="B429" s="500" t="s">
        <v>814</v>
      </c>
      <c r="C429" s="496">
        <v>0.08</v>
      </c>
      <c r="D429" s="196">
        <v>34591.01</v>
      </c>
    </row>
    <row r="430" spans="1:4">
      <c r="A430" s="499">
        <v>19</v>
      </c>
      <c r="B430" s="500" t="s">
        <v>815</v>
      </c>
      <c r="C430" s="496">
        <v>0.08</v>
      </c>
      <c r="D430" s="196">
        <v>34591.01</v>
      </c>
    </row>
    <row r="431" spans="1:4">
      <c r="A431" s="499">
        <v>20</v>
      </c>
      <c r="B431" s="500" t="s">
        <v>816</v>
      </c>
      <c r="C431" s="496">
        <v>0.08</v>
      </c>
      <c r="D431" s="196">
        <v>34591.01</v>
      </c>
    </row>
    <row r="432" spans="1:4">
      <c r="A432" s="499">
        <v>21</v>
      </c>
      <c r="B432" s="500" t="s">
        <v>817</v>
      </c>
      <c r="C432" s="496">
        <v>0.08</v>
      </c>
      <c r="D432" s="196">
        <v>34591.01</v>
      </c>
    </row>
    <row r="433" spans="1:4">
      <c r="A433" s="499">
        <v>22</v>
      </c>
      <c r="B433" s="500" t="s">
        <v>818</v>
      </c>
      <c r="C433" s="496">
        <v>0.08</v>
      </c>
      <c r="D433" s="196">
        <v>34591.01</v>
      </c>
    </row>
    <row r="434" spans="1:4">
      <c r="A434" s="499">
        <v>23</v>
      </c>
      <c r="B434" s="500" t="s">
        <v>819</v>
      </c>
      <c r="C434" s="496">
        <v>0.08</v>
      </c>
      <c r="D434" s="196">
        <v>34591.01</v>
      </c>
    </row>
    <row r="435" spans="1:4">
      <c r="A435" s="499">
        <v>24</v>
      </c>
      <c r="B435" s="500" t="s">
        <v>820</v>
      </c>
      <c r="C435" s="496">
        <v>0.08</v>
      </c>
      <c r="D435" s="196">
        <v>34591.01</v>
      </c>
    </row>
    <row r="436" spans="1:4">
      <c r="A436" s="499">
        <v>25</v>
      </c>
      <c r="B436" s="500" t="s">
        <v>821</v>
      </c>
      <c r="C436" s="496">
        <v>0.08</v>
      </c>
      <c r="D436" s="196">
        <v>34591.01</v>
      </c>
    </row>
    <row r="437" spans="1:4">
      <c r="A437" s="499">
        <v>26</v>
      </c>
      <c r="B437" s="500" t="s">
        <v>822</v>
      </c>
      <c r="C437" s="496">
        <v>0.08</v>
      </c>
      <c r="D437" s="196">
        <v>34591.01</v>
      </c>
    </row>
    <row r="438" spans="1:4">
      <c r="A438" s="499">
        <v>27</v>
      </c>
      <c r="B438" s="500" t="s">
        <v>823</v>
      </c>
      <c r="C438" s="496">
        <v>0.08</v>
      </c>
      <c r="D438" s="196">
        <v>34591.01</v>
      </c>
    </row>
    <row r="439" spans="1:4">
      <c r="A439" s="499">
        <v>28</v>
      </c>
      <c r="B439" s="500" t="s">
        <v>824</v>
      </c>
      <c r="C439" s="496">
        <v>0.08</v>
      </c>
      <c r="D439" s="196">
        <v>34591.01</v>
      </c>
    </row>
    <row r="440" spans="1:4">
      <c r="A440" s="499">
        <v>29</v>
      </c>
      <c r="B440" s="500" t="s">
        <v>825</v>
      </c>
      <c r="C440" s="496">
        <v>0.08</v>
      </c>
      <c r="D440" s="196">
        <v>34591.01</v>
      </c>
    </row>
    <row r="441" spans="1:4">
      <c r="A441" s="499">
        <v>30</v>
      </c>
      <c r="B441" s="500" t="s">
        <v>826</v>
      </c>
      <c r="C441" s="496">
        <v>0.08</v>
      </c>
      <c r="D441" s="196">
        <v>34591.01</v>
      </c>
    </row>
    <row r="442" spans="1:4">
      <c r="A442" s="499">
        <v>31</v>
      </c>
      <c r="B442" s="500" t="s">
        <v>827</v>
      </c>
      <c r="C442" s="496">
        <v>0.08</v>
      </c>
      <c r="D442" s="196">
        <v>34591.01</v>
      </c>
    </row>
    <row r="443" spans="1:4">
      <c r="A443" s="499">
        <v>32</v>
      </c>
      <c r="B443" s="500" t="s">
        <v>828</v>
      </c>
      <c r="C443" s="496">
        <v>0.08</v>
      </c>
      <c r="D443" s="196">
        <v>34591.01</v>
      </c>
    </row>
    <row r="444" spans="1:4">
      <c r="A444" s="499">
        <v>33</v>
      </c>
      <c r="B444" s="500" t="s">
        <v>829</v>
      </c>
      <c r="C444" s="496">
        <v>0.08</v>
      </c>
      <c r="D444" s="196">
        <v>34591.01</v>
      </c>
    </row>
    <row r="445" spans="1:4">
      <c r="A445" s="499">
        <v>34</v>
      </c>
      <c r="B445" s="500" t="s">
        <v>830</v>
      </c>
      <c r="C445" s="496">
        <v>0.08</v>
      </c>
      <c r="D445" s="196">
        <v>34591.01</v>
      </c>
    </row>
    <row r="446" spans="1:4">
      <c r="A446" s="499">
        <v>35</v>
      </c>
      <c r="B446" s="500" t="s">
        <v>831</v>
      </c>
      <c r="C446" s="496">
        <v>0.08</v>
      </c>
      <c r="D446" s="196">
        <v>34591.01</v>
      </c>
    </row>
    <row r="447" spans="1:4">
      <c r="A447" s="499">
        <v>36</v>
      </c>
      <c r="B447" s="500" t="s">
        <v>832</v>
      </c>
      <c r="C447" s="496">
        <v>0.08</v>
      </c>
      <c r="D447" s="196">
        <v>34591.01</v>
      </c>
    </row>
    <row r="448" spans="1:4">
      <c r="A448" s="499">
        <v>37</v>
      </c>
      <c r="B448" s="500" t="s">
        <v>833</v>
      </c>
      <c r="C448" s="496">
        <v>0.08</v>
      </c>
      <c r="D448" s="196">
        <v>34591.01</v>
      </c>
    </row>
    <row r="449" spans="1:4">
      <c r="A449" s="499">
        <v>38</v>
      </c>
      <c r="B449" s="500" t="s">
        <v>834</v>
      </c>
      <c r="C449" s="496">
        <v>0.08</v>
      </c>
      <c r="D449" s="196">
        <v>34591.01</v>
      </c>
    </row>
    <row r="450" spans="1:4" ht="25.5">
      <c r="A450" s="499">
        <v>80015</v>
      </c>
      <c r="B450" s="500" t="s">
        <v>835</v>
      </c>
      <c r="C450" s="496">
        <v>0.08</v>
      </c>
      <c r="D450" s="196">
        <v>34591.01</v>
      </c>
    </row>
    <row r="451" spans="1:4">
      <c r="A451" s="499">
        <v>80922</v>
      </c>
      <c r="B451" s="500" t="s">
        <v>836</v>
      </c>
      <c r="C451" s="496">
        <v>0.08</v>
      </c>
      <c r="D451" s="196">
        <v>34591.01</v>
      </c>
    </row>
    <row r="452" spans="1:4">
      <c r="A452" s="499">
        <v>66429</v>
      </c>
      <c r="B452" s="500" t="s">
        <v>837</v>
      </c>
      <c r="C452" s="496">
        <v>0.08</v>
      </c>
      <c r="D452" s="196">
        <v>34591.01</v>
      </c>
    </row>
    <row r="453" spans="1:4" ht="25.5">
      <c r="A453" s="499">
        <v>2333</v>
      </c>
      <c r="B453" s="500" t="s">
        <v>838</v>
      </c>
      <c r="C453" s="496">
        <v>0.08</v>
      </c>
      <c r="D453" s="196"/>
    </row>
    <row r="454" spans="1:4">
      <c r="A454" s="499">
        <v>2334</v>
      </c>
      <c r="B454" s="500" t="s">
        <v>522</v>
      </c>
      <c r="C454" s="496">
        <v>0.08</v>
      </c>
      <c r="D454" s="196"/>
    </row>
    <row r="455" spans="1:4">
      <c r="A455" s="499">
        <v>2335</v>
      </c>
      <c r="B455" s="500" t="s">
        <v>523</v>
      </c>
      <c r="C455" s="496">
        <v>0.08</v>
      </c>
      <c r="D455" s="196"/>
    </row>
    <row r="456" spans="1:4">
      <c r="A456" s="499">
        <v>2336</v>
      </c>
      <c r="B456" s="500" t="s">
        <v>524</v>
      </c>
      <c r="C456" s="496">
        <v>0.08</v>
      </c>
      <c r="D456" s="196"/>
    </row>
    <row r="457" spans="1:4">
      <c r="A457" s="499">
        <v>2337</v>
      </c>
      <c r="B457" s="500" t="s">
        <v>525</v>
      </c>
      <c r="C457" s="496">
        <v>0.08</v>
      </c>
      <c r="D457" s="196"/>
    </row>
    <row r="458" spans="1:4">
      <c r="A458" s="499">
        <v>2338</v>
      </c>
      <c r="B458" s="500" t="s">
        <v>526</v>
      </c>
      <c r="C458" s="496">
        <v>0.08</v>
      </c>
      <c r="D458" s="196"/>
    </row>
    <row r="459" spans="1:4">
      <c r="A459" s="499">
        <v>2339</v>
      </c>
      <c r="B459" s="500" t="s">
        <v>527</v>
      </c>
      <c r="C459" s="496">
        <v>0.08</v>
      </c>
      <c r="D459" s="196"/>
    </row>
    <row r="460" spans="1:4">
      <c r="A460" s="499">
        <v>2340</v>
      </c>
      <c r="B460" s="500" t="s">
        <v>528</v>
      </c>
      <c r="C460" s="496">
        <v>0.08</v>
      </c>
      <c r="D460" s="196"/>
    </row>
    <row r="461" spans="1:4">
      <c r="A461" s="499">
        <v>2341</v>
      </c>
      <c r="B461" s="500" t="s">
        <v>529</v>
      </c>
      <c r="C461" s="496">
        <v>0.08</v>
      </c>
      <c r="D461" s="196"/>
    </row>
    <row r="462" spans="1:4">
      <c r="A462" s="499">
        <v>2342</v>
      </c>
      <c r="B462" s="500" t="s">
        <v>530</v>
      </c>
      <c r="C462" s="496">
        <v>0.08</v>
      </c>
      <c r="D462" s="196"/>
    </row>
    <row r="463" spans="1:4" ht="25.5">
      <c r="A463" s="499">
        <v>2343</v>
      </c>
      <c r="B463" s="500" t="s">
        <v>839</v>
      </c>
      <c r="C463" s="496">
        <v>0.08</v>
      </c>
      <c r="D463" s="196"/>
    </row>
    <row r="464" spans="1:4">
      <c r="A464" s="499">
        <v>2344</v>
      </c>
      <c r="B464" s="500" t="s">
        <v>531</v>
      </c>
      <c r="C464" s="496">
        <v>0.08</v>
      </c>
      <c r="D464" s="196"/>
    </row>
    <row r="465" spans="1:4">
      <c r="A465" s="499">
        <v>2345</v>
      </c>
      <c r="B465" s="500" t="s">
        <v>532</v>
      </c>
      <c r="C465" s="496">
        <v>0.08</v>
      </c>
      <c r="D465" s="196"/>
    </row>
    <row r="466" spans="1:4">
      <c r="A466" s="499">
        <v>2346</v>
      </c>
      <c r="B466" s="500" t="s">
        <v>533</v>
      </c>
      <c r="C466" s="496">
        <v>0.08</v>
      </c>
      <c r="D466" s="196"/>
    </row>
    <row r="467" spans="1:4" ht="25.5">
      <c r="A467" s="499">
        <v>2347</v>
      </c>
      <c r="B467" s="500" t="s">
        <v>840</v>
      </c>
      <c r="C467" s="496">
        <v>0.08</v>
      </c>
      <c r="D467" s="196"/>
    </row>
    <row r="468" spans="1:4" ht="25.5">
      <c r="A468" s="499">
        <v>2348</v>
      </c>
      <c r="B468" s="500" t="s">
        <v>534</v>
      </c>
      <c r="C468" s="496">
        <v>0.08</v>
      </c>
      <c r="D468" s="196"/>
    </row>
    <row r="469" spans="1:4">
      <c r="A469" s="499">
        <v>2349</v>
      </c>
      <c r="B469" s="500" t="s">
        <v>535</v>
      </c>
      <c r="C469" s="496">
        <v>0.08</v>
      </c>
      <c r="D469" s="196"/>
    </row>
    <row r="470" spans="1:4" ht="25.5">
      <c r="A470" s="499">
        <v>2350</v>
      </c>
      <c r="B470" s="500" t="s">
        <v>841</v>
      </c>
      <c r="C470" s="496">
        <v>0.08</v>
      </c>
      <c r="D470" s="196"/>
    </row>
    <row r="471" spans="1:4">
      <c r="A471" s="499">
        <v>2351</v>
      </c>
      <c r="B471" s="500" t="s">
        <v>536</v>
      </c>
      <c r="C471" s="496">
        <v>0.08</v>
      </c>
      <c r="D471" s="196"/>
    </row>
    <row r="472" spans="1:4">
      <c r="A472" s="499">
        <v>2352</v>
      </c>
      <c r="B472" s="500" t="s">
        <v>537</v>
      </c>
      <c r="C472" s="496">
        <v>0.08</v>
      </c>
      <c r="D472" s="196"/>
    </row>
    <row r="473" spans="1:4">
      <c r="A473" s="499">
        <v>2353</v>
      </c>
      <c r="B473" s="500" t="s">
        <v>538</v>
      </c>
      <c r="C473" s="496">
        <v>0.08</v>
      </c>
      <c r="D473" s="196"/>
    </row>
    <row r="474" spans="1:4">
      <c r="A474" s="499">
        <v>2354</v>
      </c>
      <c r="B474" s="500" t="s">
        <v>539</v>
      </c>
      <c r="C474" s="496">
        <v>0.08</v>
      </c>
      <c r="D474" s="196"/>
    </row>
    <row r="475" spans="1:4">
      <c r="A475" s="499">
        <v>2355</v>
      </c>
      <c r="B475" s="500" t="s">
        <v>540</v>
      </c>
      <c r="C475" s="496">
        <v>0.08</v>
      </c>
      <c r="D475" s="196"/>
    </row>
    <row r="476" spans="1:4">
      <c r="A476" s="499">
        <v>2356</v>
      </c>
      <c r="B476" s="500" t="s">
        <v>541</v>
      </c>
      <c r="C476" s="496">
        <v>0.08</v>
      </c>
      <c r="D476" s="196"/>
    </row>
    <row r="477" spans="1:4">
      <c r="A477" s="499">
        <v>2357</v>
      </c>
      <c r="B477" s="500" t="s">
        <v>542</v>
      </c>
      <c r="C477" s="496">
        <v>0.08</v>
      </c>
      <c r="D477" s="196"/>
    </row>
    <row r="478" spans="1:4">
      <c r="A478" s="499">
        <v>2358</v>
      </c>
      <c r="B478" s="500" t="s">
        <v>543</v>
      </c>
      <c r="C478" s="496">
        <v>0.08</v>
      </c>
      <c r="D478" s="196"/>
    </row>
    <row r="479" spans="1:4">
      <c r="A479" s="499">
        <v>2359</v>
      </c>
      <c r="B479" s="500" t="s">
        <v>544</v>
      </c>
      <c r="C479" s="496">
        <v>0.08</v>
      </c>
      <c r="D479" s="196"/>
    </row>
    <row r="480" spans="1:4" ht="25.5">
      <c r="A480" s="499">
        <v>2360</v>
      </c>
      <c r="B480" s="500" t="s">
        <v>842</v>
      </c>
      <c r="C480" s="496">
        <v>0.08</v>
      </c>
      <c r="D480" s="196"/>
    </row>
    <row r="481" spans="1:4">
      <c r="A481" s="499">
        <v>2361</v>
      </c>
      <c r="B481" s="500" t="s">
        <v>545</v>
      </c>
      <c r="C481" s="496">
        <v>0.08</v>
      </c>
      <c r="D481" s="196"/>
    </row>
    <row r="482" spans="1:4" ht="25.5">
      <c r="A482" s="499">
        <v>2362</v>
      </c>
      <c r="B482" s="500" t="s">
        <v>546</v>
      </c>
      <c r="C482" s="496">
        <v>0.08</v>
      </c>
      <c r="D482" s="196"/>
    </row>
    <row r="483" spans="1:4">
      <c r="A483" s="499">
        <v>2363</v>
      </c>
      <c r="B483" s="500" t="s">
        <v>547</v>
      </c>
      <c r="C483" s="496">
        <v>0.08</v>
      </c>
      <c r="D483" s="196"/>
    </row>
    <row r="484" spans="1:4">
      <c r="A484" s="499">
        <v>2364</v>
      </c>
      <c r="B484" s="500" t="s">
        <v>548</v>
      </c>
      <c r="C484" s="496">
        <v>0.08</v>
      </c>
      <c r="D484" s="196"/>
    </row>
    <row r="485" spans="1:4">
      <c r="A485" s="499">
        <v>2365</v>
      </c>
      <c r="B485" s="500" t="s">
        <v>549</v>
      </c>
      <c r="C485" s="496">
        <v>0.08</v>
      </c>
      <c r="D485" s="196"/>
    </row>
    <row r="486" spans="1:4" ht="25.5">
      <c r="A486" s="499">
        <v>2366</v>
      </c>
      <c r="B486" s="500" t="s">
        <v>550</v>
      </c>
      <c r="C486" s="496">
        <v>0.08</v>
      </c>
      <c r="D486" s="196"/>
    </row>
    <row r="487" spans="1:4">
      <c r="A487" s="499">
        <v>2367</v>
      </c>
      <c r="B487" s="500" t="s">
        <v>551</v>
      </c>
      <c r="C487" s="496">
        <v>0.08</v>
      </c>
      <c r="D487" s="196"/>
    </row>
    <row r="488" spans="1:4">
      <c r="A488" s="499">
        <v>4908</v>
      </c>
      <c r="B488" s="500" t="s">
        <v>552</v>
      </c>
      <c r="C488" s="496">
        <v>0.08</v>
      </c>
      <c r="D488" s="196"/>
    </row>
    <row r="489" spans="1:4">
      <c r="A489" s="499">
        <v>7329</v>
      </c>
      <c r="B489" s="500" t="s">
        <v>553</v>
      </c>
      <c r="C489" s="496">
        <v>0.08</v>
      </c>
      <c r="D489" s="196"/>
    </row>
    <row r="490" spans="1:4">
      <c r="A490" s="499">
        <v>64090</v>
      </c>
      <c r="B490" s="500" t="s">
        <v>554</v>
      </c>
      <c r="C490" s="496">
        <v>0.08</v>
      </c>
      <c r="D490" s="196"/>
    </row>
    <row r="491" spans="1:4">
      <c r="A491" s="499">
        <v>80408</v>
      </c>
      <c r="B491" s="500" t="s">
        <v>555</v>
      </c>
      <c r="C491" s="496">
        <v>0.08</v>
      </c>
      <c r="D491" s="196"/>
    </row>
    <row r="492" spans="1:4">
      <c r="A492" s="499">
        <v>80633</v>
      </c>
      <c r="B492" s="500" t="s">
        <v>556</v>
      </c>
      <c r="C492" s="496">
        <v>0.08</v>
      </c>
      <c r="D492" s="196"/>
    </row>
    <row r="493" spans="1:4">
      <c r="A493" s="499">
        <v>96389</v>
      </c>
      <c r="B493" s="500" t="s">
        <v>557</v>
      </c>
      <c r="C493" s="496">
        <v>0.08</v>
      </c>
      <c r="D493" s="196"/>
    </row>
    <row r="494" spans="1:4">
      <c r="A494" s="499">
        <v>3628</v>
      </c>
      <c r="B494" s="67" t="s">
        <v>897</v>
      </c>
      <c r="C494" s="496">
        <v>0.08</v>
      </c>
      <c r="D494" s="196"/>
    </row>
    <row r="495" spans="1:4">
      <c r="A495" s="499">
        <v>71932</v>
      </c>
      <c r="B495" s="67" t="s">
        <v>898</v>
      </c>
      <c r="C495" s="496">
        <v>0.08</v>
      </c>
      <c r="D495" s="196"/>
    </row>
  </sheetData>
  <sheetProtection selectLockedCells="1" selectUnlockedCells="1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C16"/>
  <sheetViews>
    <sheetView workbookViewId="0">
      <selection activeCell="G5" sqref="G5"/>
    </sheetView>
  </sheetViews>
  <sheetFormatPr defaultRowHeight="12.75"/>
  <cols>
    <col min="2" max="2" width="33.28515625" customWidth="1"/>
    <col min="3" max="3" width="35.42578125" customWidth="1"/>
  </cols>
  <sheetData>
    <row r="1" spans="1:3" ht="15">
      <c r="A1" s="53" t="s">
        <v>312</v>
      </c>
      <c r="B1" s="53" t="s">
        <v>313</v>
      </c>
      <c r="C1" s="53" t="s">
        <v>314</v>
      </c>
    </row>
    <row r="2" spans="1:3" ht="45">
      <c r="A2" s="54">
        <v>11</v>
      </c>
      <c r="B2" s="55" t="s">
        <v>315</v>
      </c>
      <c r="C2" s="55" t="s">
        <v>316</v>
      </c>
    </row>
    <row r="3" spans="1:3" ht="45">
      <c r="A3" s="54">
        <v>12</v>
      </c>
      <c r="B3" s="55" t="s">
        <v>315</v>
      </c>
      <c r="C3" s="55" t="s">
        <v>316</v>
      </c>
    </row>
    <row r="4" spans="1:3" ht="45">
      <c r="A4" s="54">
        <v>13</v>
      </c>
      <c r="B4" s="55" t="s">
        <v>315</v>
      </c>
      <c r="C4" s="55" t="s">
        <v>317</v>
      </c>
    </row>
    <row r="5" spans="1:3" ht="45">
      <c r="A5" s="54">
        <v>18</v>
      </c>
      <c r="B5" s="55" t="s">
        <v>9</v>
      </c>
      <c r="C5" s="55" t="s">
        <v>2</v>
      </c>
    </row>
    <row r="6" spans="1:3" ht="45">
      <c r="A6" s="54">
        <v>19</v>
      </c>
      <c r="B6" s="55" t="s">
        <v>9</v>
      </c>
      <c r="C6" s="55" t="s">
        <v>2</v>
      </c>
    </row>
    <row r="7" spans="1:3" ht="60">
      <c r="A7" s="54">
        <v>22</v>
      </c>
      <c r="B7" s="55" t="s">
        <v>9</v>
      </c>
      <c r="C7" s="55" t="s">
        <v>3</v>
      </c>
    </row>
    <row r="8" spans="1:3" ht="60">
      <c r="A8" s="54">
        <v>23</v>
      </c>
      <c r="B8" s="55" t="s">
        <v>9</v>
      </c>
      <c r="C8" s="55" t="s">
        <v>3</v>
      </c>
    </row>
    <row r="9" spans="1:3" ht="60">
      <c r="A9" s="54">
        <v>26</v>
      </c>
      <c r="B9" s="55" t="s">
        <v>9</v>
      </c>
      <c r="C9" s="55" t="s">
        <v>18</v>
      </c>
    </row>
    <row r="10" spans="1:3" ht="60">
      <c r="A10" s="54">
        <v>27</v>
      </c>
      <c r="B10" s="55" t="s">
        <v>9</v>
      </c>
      <c r="C10" s="55" t="s">
        <v>18</v>
      </c>
    </row>
    <row r="11" spans="1:3" ht="60">
      <c r="A11" s="54">
        <v>30</v>
      </c>
      <c r="B11" s="55" t="s">
        <v>9</v>
      </c>
      <c r="C11" s="55" t="s">
        <v>16</v>
      </c>
    </row>
    <row r="12" spans="1:3" ht="60">
      <c r="A12" s="54">
        <v>31</v>
      </c>
      <c r="B12" s="55" t="s">
        <v>9</v>
      </c>
      <c r="C12" s="55" t="s">
        <v>16</v>
      </c>
    </row>
    <row r="13" spans="1:3" ht="45">
      <c r="A13" s="54">
        <v>34</v>
      </c>
      <c r="B13" s="55" t="s">
        <v>9</v>
      </c>
      <c r="C13" s="55" t="s">
        <v>4</v>
      </c>
    </row>
    <row r="14" spans="1:3" ht="45">
      <c r="A14" s="54">
        <v>35</v>
      </c>
      <c r="B14" s="55" t="s">
        <v>9</v>
      </c>
      <c r="C14" s="55" t="s">
        <v>4</v>
      </c>
    </row>
    <row r="15" spans="1:3" ht="45">
      <c r="A15" s="54">
        <v>38</v>
      </c>
      <c r="B15" s="55" t="s">
        <v>9</v>
      </c>
      <c r="C15" s="55" t="s">
        <v>17</v>
      </c>
    </row>
    <row r="16" spans="1:3" ht="45">
      <c r="A16" s="54">
        <v>39</v>
      </c>
      <c r="B16" s="55" t="s">
        <v>9</v>
      </c>
      <c r="C16" s="55" t="s">
        <v>17</v>
      </c>
    </row>
  </sheetData>
  <sheetProtection sheet="1" objects="1" scenarios="1" selectLockedCells="1" selectUnlockedCell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D138"/>
  <sheetViews>
    <sheetView showZeros="0" zoomScale="115" zoomScaleNormal="115" zoomScaleSheetLayoutView="100" workbookViewId="0">
      <pane xSplit="4" ySplit="12" topLeftCell="E73" activePane="bottomRight" state="frozen"/>
      <selection pane="topRight" activeCell="D1" sqref="D1"/>
      <selection pane="bottomLeft" activeCell="A13" sqref="A13"/>
      <selection pane="bottomRight" activeCell="I90" sqref="I90"/>
    </sheetView>
  </sheetViews>
  <sheetFormatPr defaultRowHeight="12.75"/>
  <cols>
    <col min="1" max="1" width="5.5703125" hidden="1" customWidth="1"/>
    <col min="2" max="2" width="5.5703125" customWidth="1"/>
    <col min="3" max="3" width="22.140625" customWidth="1"/>
    <col min="4" max="4" width="7.7109375" style="28" customWidth="1"/>
    <col min="5" max="5" width="9" style="44" customWidth="1"/>
    <col min="6" max="6" width="6.5703125" style="44" customWidth="1"/>
    <col min="7" max="8" width="8" style="44" customWidth="1"/>
    <col min="9" max="9" width="7.5703125" style="249" customWidth="1"/>
    <col min="10" max="11" width="10.28515625" style="42" customWidth="1"/>
    <col min="12" max="12" width="8.140625" style="44" customWidth="1"/>
    <col min="13" max="17" width="9" style="44" customWidth="1"/>
    <col min="18" max="18" width="7.42578125" style="44" customWidth="1"/>
    <col min="19" max="19" width="8.28515625" style="44" customWidth="1"/>
    <col min="20" max="23" width="9" style="44" customWidth="1"/>
    <col min="24" max="24" width="7.42578125" style="44" customWidth="1"/>
    <col min="25" max="25" width="8.7109375" style="44" customWidth="1"/>
    <col min="26" max="32" width="9" style="44" customWidth="1"/>
    <col min="33" max="33" width="9.28515625" style="44" customWidth="1"/>
    <col min="34" max="34" width="9.85546875" customWidth="1"/>
    <col min="35" max="38" width="9.140625" hidden="1" customWidth="1"/>
    <col min="39" max="39" width="11" hidden="1" customWidth="1"/>
    <col min="40" max="47" width="9.140625" hidden="1" customWidth="1"/>
    <col min="48" max="48" width="11.85546875" hidden="1" customWidth="1"/>
    <col min="49" max="49" width="11.28515625" hidden="1" customWidth="1"/>
    <col min="50" max="50" width="11" hidden="1" customWidth="1"/>
    <col min="51" max="51" width="14.28515625" hidden="1" customWidth="1"/>
    <col min="52" max="52" width="9.140625" hidden="1" customWidth="1"/>
    <col min="53" max="53" width="11.85546875" hidden="1" customWidth="1"/>
    <col min="54" max="56" width="9.140625" hidden="1" customWidth="1"/>
    <col min="57" max="61" width="9.140625" customWidth="1"/>
  </cols>
  <sheetData>
    <row r="1" spans="1:53" ht="12.75" customHeight="1">
      <c r="A1">
        <f>+MAX(A13:A104)</f>
        <v>0</v>
      </c>
      <c r="C1" s="2" t="s">
        <v>0</v>
      </c>
      <c r="D1" s="378" t="str">
        <f>+'1 -sredstva'!F2</f>
        <v/>
      </c>
      <c r="E1" s="378"/>
      <c r="F1" s="378"/>
      <c r="G1" s="378"/>
      <c r="H1" s="378"/>
      <c r="I1" s="379"/>
      <c r="J1" s="378"/>
      <c r="K1" s="68"/>
      <c r="L1" s="246"/>
      <c r="M1" s="449" t="s">
        <v>323</v>
      </c>
      <c r="N1" s="246"/>
      <c r="O1" s="246"/>
      <c r="P1" s="246"/>
      <c r="Q1" s="246"/>
      <c r="R1" s="246"/>
      <c r="S1" s="246"/>
      <c r="T1" s="246"/>
      <c r="U1" s="449"/>
      <c r="V1" s="448"/>
      <c r="W1" s="448"/>
      <c r="X1" s="448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BA1" s="248"/>
    </row>
    <row r="2" spans="1:53">
      <c r="C2" s="3" t="s">
        <v>1</v>
      </c>
      <c r="D2" s="378" t="str">
        <f>+'1 -sredstva'!F3</f>
        <v/>
      </c>
      <c r="E2" s="378"/>
      <c r="F2" s="378"/>
      <c r="G2" s="378"/>
      <c r="H2" s="378"/>
      <c r="I2" s="379"/>
      <c r="J2" s="378"/>
      <c r="K2" s="68"/>
      <c r="AL2" s="199"/>
    </row>
    <row r="3" spans="1:53">
      <c r="C3" s="2" t="s">
        <v>14</v>
      </c>
      <c r="D3" s="85">
        <f>'1 -sredstva'!$D$2</f>
        <v>0</v>
      </c>
      <c r="E3" s="86"/>
      <c r="F3" s="78"/>
      <c r="G3" s="15"/>
      <c r="H3" s="15"/>
      <c r="I3" s="368"/>
      <c r="J3" s="15"/>
      <c r="AJ3" s="450"/>
      <c r="AL3" s="199"/>
    </row>
    <row r="4" spans="1:53" ht="13.5" thickBot="1">
      <c r="C4" s="3" t="s">
        <v>15</v>
      </c>
      <c r="D4" s="377">
        <f>'1 -sredstva'!$D$3</f>
        <v>0</v>
      </c>
      <c r="E4" s="86"/>
      <c r="F4" s="78"/>
      <c r="G4" s="15"/>
      <c r="H4" s="15"/>
      <c r="I4" s="368"/>
      <c r="J4" s="15"/>
      <c r="AA4" s="199"/>
      <c r="AJ4">
        <v>2171.1999999999998</v>
      </c>
    </row>
    <row r="5" spans="1:53" ht="24" thickBot="1">
      <c r="C5" s="213" t="s">
        <v>115</v>
      </c>
      <c r="D5" s="245"/>
      <c r="E5" s="246" t="s">
        <v>398</v>
      </c>
      <c r="AI5" s="28" t="s">
        <v>68</v>
      </c>
      <c r="AK5" s="464">
        <f>+IF(D3=0,0,VLOOKUP(D3,Korisnici!A2:C552,3,FALSE))</f>
        <v>0</v>
      </c>
      <c r="AR5" s="265"/>
    </row>
    <row r="6" spans="1:53">
      <c r="B6" t="s">
        <v>321</v>
      </c>
      <c r="C6" s="48"/>
      <c r="L6" s="44" t="s">
        <v>321</v>
      </c>
      <c r="AI6" s="131" t="s">
        <v>102</v>
      </c>
      <c r="AJ6" s="43">
        <v>3681.29</v>
      </c>
      <c r="AK6" s="43">
        <f>+IF(AK5=0,0,AJ6+AJ6*AK5)</f>
        <v>0</v>
      </c>
    </row>
    <row r="7" spans="1:53">
      <c r="C7" s="79"/>
      <c r="D7"/>
      <c r="E7"/>
      <c r="F7"/>
      <c r="G7"/>
      <c r="H7"/>
      <c r="I7"/>
      <c r="J7"/>
      <c r="K7"/>
      <c r="L7"/>
      <c r="M7"/>
      <c r="N7" s="79" t="s">
        <v>353</v>
      </c>
      <c r="O7"/>
      <c r="P7"/>
      <c r="Q7"/>
      <c r="R7"/>
      <c r="S7"/>
      <c r="T7"/>
      <c r="U7"/>
      <c r="V7"/>
      <c r="W7"/>
      <c r="X7"/>
      <c r="Y7"/>
      <c r="Z7" s="119"/>
      <c r="AA7" s="119"/>
      <c r="AB7" s="119"/>
      <c r="AC7" s="119"/>
      <c r="AD7" s="119"/>
      <c r="AE7" s="119"/>
      <c r="AF7" s="119"/>
      <c r="AG7" s="119"/>
      <c r="AI7" s="28" t="s">
        <v>354</v>
      </c>
      <c r="AJ7" s="43">
        <f>+IF(D3=0,0,VLOOKUP(D3,Korisnici!A2:D552,4,FALSE))</f>
        <v>0</v>
      </c>
      <c r="AK7" s="43">
        <f>IF(AJ7=0,0,+AJ7+AJ7*AK5)</f>
        <v>0</v>
      </c>
    </row>
    <row r="8" spans="1:53" ht="13.5" thickBot="1">
      <c r="C8" s="118"/>
      <c r="D8" s="119"/>
      <c r="E8" s="120"/>
      <c r="F8" s="120"/>
      <c r="G8" s="120"/>
      <c r="H8" s="120"/>
      <c r="I8" s="369"/>
      <c r="J8" s="121"/>
      <c r="K8" s="121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</row>
    <row r="9" spans="1:53" s="15" customFormat="1" ht="13.5" customHeight="1" thickBot="1">
      <c r="D9" s="28"/>
      <c r="E9" s="551" t="s">
        <v>397</v>
      </c>
      <c r="F9" s="552"/>
      <c r="G9" s="552"/>
      <c r="H9" s="552"/>
      <c r="I9" s="552"/>
      <c r="J9" s="552"/>
      <c r="K9" s="553"/>
      <c r="L9" s="539" t="s">
        <v>384</v>
      </c>
      <c r="M9" s="540"/>
      <c r="N9" s="540"/>
      <c r="O9" s="540"/>
      <c r="P9" s="540"/>
      <c r="Q9" s="540"/>
      <c r="R9" s="540"/>
      <c r="S9" s="540"/>
      <c r="T9" s="540"/>
      <c r="U9" s="540"/>
      <c r="V9" s="540"/>
      <c r="W9" s="540"/>
      <c r="X9" s="540"/>
      <c r="Y9" s="540"/>
      <c r="Z9" s="540"/>
      <c r="AA9" s="540"/>
      <c r="AB9" s="540"/>
      <c r="AC9" s="540"/>
      <c r="AD9" s="540"/>
      <c r="AE9" s="540"/>
      <c r="AF9" s="540"/>
      <c r="AG9" s="540"/>
      <c r="AH9" s="541"/>
      <c r="AI9" s="187" t="s">
        <v>377</v>
      </c>
      <c r="AJ9" s="187"/>
      <c r="AK9" s="187"/>
      <c r="AL9" s="187"/>
      <c r="AM9" s="187"/>
      <c r="AN9" s="429" t="s">
        <v>380</v>
      </c>
      <c r="AO9" s="429"/>
      <c r="AP9" s="429"/>
      <c r="AQ9" s="429"/>
      <c r="AR9" s="429"/>
      <c r="AS9" s="430" t="s">
        <v>469</v>
      </c>
      <c r="AT9" s="430"/>
      <c r="AU9" s="430"/>
      <c r="AV9" s="430"/>
      <c r="AW9" s="430"/>
      <c r="AX9" s="187" t="s">
        <v>381</v>
      </c>
      <c r="AY9" s="431"/>
    </row>
    <row r="10" spans="1:53" s="302" customFormat="1" ht="24.75" customHeight="1">
      <c r="B10" s="151"/>
      <c r="C10" s="533" t="s">
        <v>348</v>
      </c>
      <c r="D10" s="532" t="s">
        <v>99</v>
      </c>
      <c r="E10" s="536" t="s">
        <v>503</v>
      </c>
      <c r="F10" s="536" t="s">
        <v>915</v>
      </c>
      <c r="G10" s="529" t="s">
        <v>909</v>
      </c>
      <c r="H10" s="542" t="s">
        <v>910</v>
      </c>
      <c r="I10" s="546" t="s">
        <v>911</v>
      </c>
      <c r="J10" s="554" t="s">
        <v>111</v>
      </c>
      <c r="K10" s="554" t="s">
        <v>112</v>
      </c>
      <c r="L10" s="548" t="s">
        <v>98</v>
      </c>
      <c r="M10" s="549"/>
      <c r="N10" s="549"/>
      <c r="O10" s="549"/>
      <c r="P10" s="549"/>
      <c r="Q10" s="550"/>
      <c r="R10" s="548" t="s">
        <v>363</v>
      </c>
      <c r="S10" s="549"/>
      <c r="T10" s="549"/>
      <c r="U10" s="549"/>
      <c r="V10" s="549"/>
      <c r="W10" s="550"/>
      <c r="X10" s="548" t="s">
        <v>97</v>
      </c>
      <c r="Y10" s="549"/>
      <c r="Z10" s="549"/>
      <c r="AA10" s="549"/>
      <c r="AB10" s="549"/>
      <c r="AC10" s="550"/>
      <c r="AD10" s="536" t="s">
        <v>367</v>
      </c>
      <c r="AE10" s="535" t="s">
        <v>399</v>
      </c>
      <c r="AF10" s="544" t="s">
        <v>865</v>
      </c>
      <c r="AG10" s="536" t="s">
        <v>866</v>
      </c>
      <c r="AH10" s="538" t="s">
        <v>867</v>
      </c>
      <c r="AI10" s="302" t="s">
        <v>378</v>
      </c>
      <c r="AJ10" s="302" t="s">
        <v>379</v>
      </c>
      <c r="AK10" s="302" t="s">
        <v>382</v>
      </c>
      <c r="AL10" s="302" t="s">
        <v>383</v>
      </c>
      <c r="AM10" s="303">
        <v>2026</v>
      </c>
      <c r="AN10" s="302" t="s">
        <v>378</v>
      </c>
      <c r="AO10" s="302" t="s">
        <v>379</v>
      </c>
      <c r="AP10" s="302" t="s">
        <v>382</v>
      </c>
      <c r="AQ10" s="302" t="s">
        <v>383</v>
      </c>
      <c r="AR10" s="303" t="s">
        <v>912</v>
      </c>
      <c r="AS10" s="302" t="s">
        <v>378</v>
      </c>
      <c r="AT10" s="302" t="s">
        <v>379</v>
      </c>
      <c r="AU10" s="302" t="s">
        <v>382</v>
      </c>
      <c r="AV10" s="302" t="s">
        <v>383</v>
      </c>
      <c r="AW10" s="303" t="s">
        <v>913</v>
      </c>
      <c r="AX10" s="304" t="s">
        <v>914</v>
      </c>
      <c r="AY10" s="305" t="s">
        <v>372</v>
      </c>
    </row>
    <row r="11" spans="1:53" ht="42" customHeight="1">
      <c r="B11" s="152" t="s">
        <v>347</v>
      </c>
      <c r="C11" s="534"/>
      <c r="D11" s="532"/>
      <c r="E11" s="537"/>
      <c r="F11" s="537"/>
      <c r="G11" s="530"/>
      <c r="H11" s="543"/>
      <c r="I11" s="547"/>
      <c r="J11" s="555"/>
      <c r="K11" s="555"/>
      <c r="L11" s="306" t="s">
        <v>915</v>
      </c>
      <c r="M11" s="434" t="s">
        <v>909</v>
      </c>
      <c r="N11" s="435" t="s">
        <v>910</v>
      </c>
      <c r="O11" s="306" t="s">
        <v>911</v>
      </c>
      <c r="P11" s="306" t="s">
        <v>111</v>
      </c>
      <c r="Q11" s="306" t="s">
        <v>112</v>
      </c>
      <c r="R11" s="306" t="s">
        <v>915</v>
      </c>
      <c r="S11" s="434" t="s">
        <v>909</v>
      </c>
      <c r="T11" s="435" t="s">
        <v>910</v>
      </c>
      <c r="U11" s="306" t="s">
        <v>911</v>
      </c>
      <c r="V11" s="306" t="s">
        <v>111</v>
      </c>
      <c r="W11" s="306" t="s">
        <v>112</v>
      </c>
      <c r="X11" s="306" t="s">
        <v>915</v>
      </c>
      <c r="Y11" s="434" t="s">
        <v>909</v>
      </c>
      <c r="Z11" s="435" t="s">
        <v>910</v>
      </c>
      <c r="AA11" s="306" t="s">
        <v>911</v>
      </c>
      <c r="AB11" s="306" t="s">
        <v>111</v>
      </c>
      <c r="AC11" s="306" t="s">
        <v>112</v>
      </c>
      <c r="AD11" s="537"/>
      <c r="AE11" s="530"/>
      <c r="AF11" s="545"/>
      <c r="AG11" s="537"/>
      <c r="AH11" s="537"/>
      <c r="AL11">
        <v>0.70099999999999996</v>
      </c>
      <c r="AM11" s="307">
        <v>12</v>
      </c>
      <c r="AQ11">
        <v>0.70099999999999996</v>
      </c>
      <c r="AR11" s="307">
        <f>+AM11</f>
        <v>12</v>
      </c>
      <c r="AV11">
        <v>0.70099999999999996</v>
      </c>
      <c r="AW11" s="307">
        <f>+AM11</f>
        <v>12</v>
      </c>
      <c r="AX11" s="308"/>
      <c r="AY11" s="309">
        <v>0.1515</v>
      </c>
    </row>
    <row r="12" spans="1:53" s="29" customFormat="1" ht="10.5" customHeight="1">
      <c r="B12" s="153"/>
      <c r="C12" s="122">
        <v>1</v>
      </c>
      <c r="D12" s="32">
        <v>2</v>
      </c>
      <c r="E12" s="45">
        <v>3</v>
      </c>
      <c r="F12" s="123">
        <v>4</v>
      </c>
      <c r="G12" s="123">
        <v>5</v>
      </c>
      <c r="H12" s="212" t="s">
        <v>387</v>
      </c>
      <c r="I12" s="370">
        <v>6</v>
      </c>
      <c r="J12" s="123">
        <v>7</v>
      </c>
      <c r="K12" s="123">
        <v>8</v>
      </c>
      <c r="L12" s="123">
        <v>9</v>
      </c>
      <c r="M12" s="123">
        <f>+L12+1</f>
        <v>10</v>
      </c>
      <c r="N12" s="123">
        <f t="shared" ref="N12:W12" si="0">+M12+1</f>
        <v>11</v>
      </c>
      <c r="O12" s="123">
        <f t="shared" si="0"/>
        <v>12</v>
      </c>
      <c r="P12" s="123">
        <f t="shared" si="0"/>
        <v>13</v>
      </c>
      <c r="Q12" s="123">
        <f t="shared" si="0"/>
        <v>14</v>
      </c>
      <c r="R12" s="123">
        <f t="shared" si="0"/>
        <v>15</v>
      </c>
      <c r="S12" s="123">
        <f t="shared" si="0"/>
        <v>16</v>
      </c>
      <c r="T12" s="123">
        <f t="shared" si="0"/>
        <v>17</v>
      </c>
      <c r="U12" s="123">
        <f t="shared" si="0"/>
        <v>18</v>
      </c>
      <c r="V12" s="123">
        <f t="shared" si="0"/>
        <v>19</v>
      </c>
      <c r="W12" s="123">
        <f t="shared" si="0"/>
        <v>20</v>
      </c>
      <c r="X12" s="123">
        <f t="shared" ref="X12:AC12" si="1">+W12+1</f>
        <v>21</v>
      </c>
      <c r="Y12" s="123">
        <f t="shared" si="1"/>
        <v>22</v>
      </c>
      <c r="Z12" s="123">
        <f t="shared" si="1"/>
        <v>23</v>
      </c>
      <c r="AA12" s="123">
        <f t="shared" si="1"/>
        <v>24</v>
      </c>
      <c r="AB12" s="123">
        <f t="shared" si="1"/>
        <v>25</v>
      </c>
      <c r="AC12" s="123">
        <f t="shared" si="1"/>
        <v>26</v>
      </c>
      <c r="AD12" s="123" t="s">
        <v>481</v>
      </c>
      <c r="AE12" s="123" t="s">
        <v>482</v>
      </c>
      <c r="AF12" s="212" t="s">
        <v>483</v>
      </c>
      <c r="AG12" s="124">
        <v>30</v>
      </c>
      <c r="AH12" s="153">
        <v>31</v>
      </c>
      <c r="AM12" s="432"/>
      <c r="AR12" s="432"/>
      <c r="AW12" s="432"/>
      <c r="AX12" s="433"/>
      <c r="AY12" s="202"/>
    </row>
    <row r="13" spans="1:53" s="29" customFormat="1" ht="10.5" customHeight="1">
      <c r="A13" s="29">
        <f>+IF(OR(AM13&gt;0,AR13&gt;0,AX13&gt;0),MAX(A$12:A12)+1,0)</f>
        <v>0</v>
      </c>
      <c r="B13" s="125"/>
      <c r="C13" s="216" t="s">
        <v>100</v>
      </c>
      <c r="D13" s="217">
        <v>31.2</v>
      </c>
      <c r="E13" s="218"/>
      <c r="F13" s="219"/>
      <c r="G13" s="219"/>
      <c r="H13" s="219"/>
      <c r="I13" s="221">
        <f t="shared" ref="I13:I18" si="2">+F13+G13-H13</f>
        <v>0</v>
      </c>
      <c r="J13" s="220">
        <f t="shared" ref="J13:J18" si="3">+D13*F13</f>
        <v>0</v>
      </c>
      <c r="K13" s="220">
        <f t="shared" ref="K13:K18" si="4">+D13*I13</f>
        <v>0</v>
      </c>
      <c r="L13" s="221"/>
      <c r="M13" s="221"/>
      <c r="N13" s="221"/>
      <c r="O13" s="221"/>
      <c r="P13" s="220"/>
      <c r="Q13" s="220"/>
      <c r="R13" s="221"/>
      <c r="S13" s="221"/>
      <c r="T13" s="221"/>
      <c r="U13" s="420"/>
      <c r="V13" s="420"/>
      <c r="W13" s="420"/>
      <c r="X13" s="221"/>
      <c r="Y13" s="221"/>
      <c r="Z13" s="221"/>
      <c r="AA13" s="420"/>
      <c r="AB13" s="420"/>
      <c r="AC13" s="420"/>
      <c r="AD13" s="221"/>
      <c r="AE13" s="221"/>
      <c r="AF13" s="221"/>
      <c r="AG13" s="220"/>
      <c r="AH13" s="220"/>
      <c r="AI13" s="199">
        <f>+F13*$D13*$AK$6</f>
        <v>0</v>
      </c>
      <c r="AJ13" s="199">
        <f t="shared" ref="AJ13:AJ18" si="5">+L13*$D13*$AK$7+R13*$D13*$AK$7+X13*$D13*$AK$7</f>
        <v>0</v>
      </c>
      <c r="AK13" s="199">
        <f t="shared" ref="AK13:AK18" si="6">+AI13+AJ13</f>
        <v>0</v>
      </c>
      <c r="AL13" s="199">
        <f t="shared" ref="AL13:AL18" si="7">+IF(AK13=0,0,((AK13/(F13+AD13))-$AJ$4)/$AL$11*(F13+AD13))</f>
        <v>0</v>
      </c>
      <c r="AM13" s="421">
        <f t="shared" ref="AM13:AM18" si="8">+AL13*AM$11</f>
        <v>0</v>
      </c>
      <c r="AN13" s="421">
        <f>+$D13*G13*$AK$6</f>
        <v>0</v>
      </c>
      <c r="AO13" s="421"/>
      <c r="AP13" s="421">
        <f t="shared" ref="AP13:AP18" si="9">+AN13+AO13</f>
        <v>0</v>
      </c>
      <c r="AQ13" s="421">
        <f>+IF(AP13=0,0,((AP13/(G13+AE13))-$AJ$4)/$AL$11*(G13+AE13))</f>
        <v>0</v>
      </c>
      <c r="AR13" s="421">
        <f>+AQ13*AR$11</f>
        <v>0</v>
      </c>
      <c r="AS13" s="421">
        <f>+$D13*H13*$AK$6</f>
        <v>0</v>
      </c>
      <c r="AT13" s="421"/>
      <c r="AU13" s="421">
        <f t="shared" ref="AU13:AU18" si="10">+AS13+AT13</f>
        <v>0</v>
      </c>
      <c r="AV13" s="421">
        <f t="shared" ref="AV13:AV18" si="11">+IF(AU13=0,0,((AU13/(H13+AF13))-$AJ$4)/$AL$11*(H13+AF13))</f>
        <v>0</v>
      </c>
      <c r="AW13" s="421">
        <f t="shared" ref="AW13:AW18" si="12">+AV13*AW$11</f>
        <v>0</v>
      </c>
      <c r="AX13" s="422">
        <f t="shared" ref="AX13:AX18" si="13">+AR13+AM13-AW13</f>
        <v>0</v>
      </c>
      <c r="AY13" s="423">
        <f t="shared" ref="AY13:AY18" si="14">+AX13*AY$11</f>
        <v>0</v>
      </c>
      <c r="BA13" s="216" t="s">
        <v>100</v>
      </c>
    </row>
    <row r="14" spans="1:53" s="29" customFormat="1" ht="11.25" customHeight="1">
      <c r="A14" s="29">
        <f>+IF(OR(AM14&gt;0,AR14&gt;0,AX14&gt;0),MAX(A$12:A13)+1,0)</f>
        <v>0</v>
      </c>
      <c r="B14" s="531" t="s">
        <v>105</v>
      </c>
      <c r="C14" s="128" t="s">
        <v>32</v>
      </c>
      <c r="D14" s="126">
        <v>9</v>
      </c>
      <c r="E14" s="144"/>
      <c r="F14" s="144"/>
      <c r="G14" s="145"/>
      <c r="H14" s="145"/>
      <c r="I14" s="371">
        <f>+F14+G14-H14</f>
        <v>0</v>
      </c>
      <c r="J14" s="174">
        <f>+$D14*F14</f>
        <v>0</v>
      </c>
      <c r="K14" s="174">
        <f>+$D14*I14</f>
        <v>0</v>
      </c>
      <c r="L14" s="144"/>
      <c r="M14" s="145"/>
      <c r="N14" s="145"/>
      <c r="O14" s="371">
        <f t="shared" ref="O14:O18" si="15">+L14+M14-N14</f>
        <v>0</v>
      </c>
      <c r="P14" s="174">
        <f t="shared" ref="P14:P18" si="16">+$D14*L14*80%</f>
        <v>0</v>
      </c>
      <c r="Q14" s="174">
        <f>+$D14*80%*O14</f>
        <v>0</v>
      </c>
      <c r="R14" s="144"/>
      <c r="S14" s="145"/>
      <c r="T14" s="145"/>
      <c r="U14" s="371">
        <f>+R14+S14-T14</f>
        <v>0</v>
      </c>
      <c r="V14" s="174">
        <f>+$D14*R14</f>
        <v>0</v>
      </c>
      <c r="W14" s="174">
        <f>+$D14*U14</f>
        <v>0</v>
      </c>
      <c r="X14" s="144"/>
      <c r="Y14" s="145"/>
      <c r="Z14" s="145"/>
      <c r="AA14" s="371">
        <f>+X14+Y14-Z14</f>
        <v>0</v>
      </c>
      <c r="AB14" s="174">
        <f>+$D14*X14</f>
        <v>0</v>
      </c>
      <c r="AC14" s="174">
        <f>+$D14*AA14</f>
        <v>0</v>
      </c>
      <c r="AD14" s="173">
        <f>+L14+R14+X14</f>
        <v>0</v>
      </c>
      <c r="AE14" s="173">
        <f t="shared" ref="AE14:AF14" si="17">+M14+S14+Y14</f>
        <v>0</v>
      </c>
      <c r="AF14" s="436">
        <f t="shared" si="17"/>
        <v>0</v>
      </c>
      <c r="AG14" s="174">
        <f t="shared" ref="AG14:AH18" si="18">+P14+V14+AB14</f>
        <v>0</v>
      </c>
      <c r="AH14" s="174">
        <f t="shared" si="18"/>
        <v>0</v>
      </c>
      <c r="AI14" s="199">
        <f>+F14*$D14*$AK$7</f>
        <v>0</v>
      </c>
      <c r="AJ14" s="199">
        <f t="shared" si="5"/>
        <v>0</v>
      </c>
      <c r="AK14" s="199">
        <f t="shared" si="6"/>
        <v>0</v>
      </c>
      <c r="AL14" s="199">
        <f t="shared" si="7"/>
        <v>0</v>
      </c>
      <c r="AM14" s="421">
        <f t="shared" si="8"/>
        <v>0</v>
      </c>
      <c r="AN14" s="421">
        <f>+$D14*G14*$AK$7</f>
        <v>0</v>
      </c>
      <c r="AO14" s="421">
        <f>+M14*$D14*$AK$7+S14*$D14*$AK$7+Y14*$D14*$AK$7</f>
        <v>0</v>
      </c>
      <c r="AP14" s="421">
        <f t="shared" si="9"/>
        <v>0</v>
      </c>
      <c r="AQ14" s="421">
        <f t="shared" ref="AQ14:AQ77" si="19">+IF(AP14=0,0,((AP14/(G14+AE14))-$AJ$4)/$AL$11*(G14+AE14))</f>
        <v>0</v>
      </c>
      <c r="AR14" s="421">
        <f>+AQ14*AR$11</f>
        <v>0</v>
      </c>
      <c r="AS14" s="421">
        <f>+$D14*H14*$AK$7</f>
        <v>0</v>
      </c>
      <c r="AT14" s="421">
        <f t="shared" ref="AT14:AT18" si="20">+N14*$D14*$AK$7+T14*$D14*$AK$7+Z14*$D14*$AK$7</f>
        <v>0</v>
      </c>
      <c r="AU14" s="421">
        <f t="shared" si="10"/>
        <v>0</v>
      </c>
      <c r="AV14" s="421">
        <f t="shared" si="11"/>
        <v>0</v>
      </c>
      <c r="AW14" s="421">
        <f t="shared" si="12"/>
        <v>0</v>
      </c>
      <c r="AX14" s="422">
        <f t="shared" si="13"/>
        <v>0</v>
      </c>
      <c r="AY14" s="423">
        <f t="shared" si="14"/>
        <v>0</v>
      </c>
      <c r="BA14" s="138" t="s">
        <v>105</v>
      </c>
    </row>
    <row r="15" spans="1:53" s="29" customFormat="1" ht="10.5" customHeight="1">
      <c r="A15" s="29">
        <f>+IF(OR(AM15&gt;0,AR15&gt;0,AX15&gt;0),MAX(A$12:A14)+1,0)</f>
        <v>0</v>
      </c>
      <c r="B15" s="531"/>
      <c r="C15" s="128" t="s">
        <v>33</v>
      </c>
      <c r="D15" s="126">
        <v>8</v>
      </c>
      <c r="E15" s="144"/>
      <c r="F15" s="144"/>
      <c r="G15" s="145"/>
      <c r="H15" s="145"/>
      <c r="I15" s="371">
        <f t="shared" si="2"/>
        <v>0</v>
      </c>
      <c r="J15" s="174">
        <f t="shared" si="3"/>
        <v>0</v>
      </c>
      <c r="K15" s="174">
        <f t="shared" si="4"/>
        <v>0</v>
      </c>
      <c r="L15" s="144"/>
      <c r="M15" s="145"/>
      <c r="N15" s="145"/>
      <c r="O15" s="371">
        <f t="shared" si="15"/>
        <v>0</v>
      </c>
      <c r="P15" s="174">
        <f t="shared" si="16"/>
        <v>0</v>
      </c>
      <c r="Q15" s="174">
        <f t="shared" ref="Q15:Q18" si="21">+$D15*80%*O15</f>
        <v>0</v>
      </c>
      <c r="R15" s="144"/>
      <c r="S15" s="145"/>
      <c r="T15" s="145"/>
      <c r="U15" s="371">
        <f>+R15+S15-T15</f>
        <v>0</v>
      </c>
      <c r="V15" s="174">
        <f>+$D15*R15</f>
        <v>0</v>
      </c>
      <c r="W15" s="174">
        <f>+$D15*U15</f>
        <v>0</v>
      </c>
      <c r="X15" s="144"/>
      <c r="Y15" s="145"/>
      <c r="Z15" s="145"/>
      <c r="AA15" s="371">
        <f>+X15+Y15-Z15</f>
        <v>0</v>
      </c>
      <c r="AB15" s="174">
        <f>+$D15*X15</f>
        <v>0</v>
      </c>
      <c r="AC15" s="174">
        <f>+$D15*AA15</f>
        <v>0</v>
      </c>
      <c r="AD15" s="173">
        <f>+L15+R15+X15</f>
        <v>0</v>
      </c>
      <c r="AE15" s="173">
        <f t="shared" ref="AE15:AE78" si="22">+M15+S15+Y15</f>
        <v>0</v>
      </c>
      <c r="AF15" s="436">
        <f>+N15+T15+Z15</f>
        <v>0</v>
      </c>
      <c r="AG15" s="174">
        <f t="shared" si="18"/>
        <v>0</v>
      </c>
      <c r="AH15" s="174">
        <f t="shared" si="18"/>
        <v>0</v>
      </c>
      <c r="AI15" s="199">
        <f>+F15*$D15*$AK$7</f>
        <v>0</v>
      </c>
      <c r="AJ15" s="199">
        <f t="shared" si="5"/>
        <v>0</v>
      </c>
      <c r="AK15" s="199">
        <f t="shared" si="6"/>
        <v>0</v>
      </c>
      <c r="AL15" s="199">
        <f t="shared" si="7"/>
        <v>0</v>
      </c>
      <c r="AM15" s="421">
        <f t="shared" si="8"/>
        <v>0</v>
      </c>
      <c r="AN15" s="421">
        <f>+$D15*G15*$AK$7</f>
        <v>0</v>
      </c>
      <c r="AO15" s="421">
        <f t="shared" ref="AO15:AO18" si="23">+M15*$D15*$AK$7+S15*$D15*$AK$7+Y15*$D15*$AK$7</f>
        <v>0</v>
      </c>
      <c r="AP15" s="421">
        <f t="shared" si="9"/>
        <v>0</v>
      </c>
      <c r="AQ15" s="421">
        <f t="shared" si="19"/>
        <v>0</v>
      </c>
      <c r="AR15" s="421">
        <f t="shared" ref="AR15:AR27" si="24">+AQ15*AR$11</f>
        <v>0</v>
      </c>
      <c r="AS15" s="421">
        <f>+$D15*H15*$AK$7</f>
        <v>0</v>
      </c>
      <c r="AT15" s="421">
        <f t="shared" si="20"/>
        <v>0</v>
      </c>
      <c r="AU15" s="421">
        <f t="shared" si="10"/>
        <v>0</v>
      </c>
      <c r="AV15" s="421">
        <f t="shared" si="11"/>
        <v>0</v>
      </c>
      <c r="AW15" s="421">
        <f t="shared" si="12"/>
        <v>0</v>
      </c>
      <c r="AX15" s="422">
        <f t="shared" si="13"/>
        <v>0</v>
      </c>
      <c r="AY15" s="423">
        <f t="shared" si="14"/>
        <v>0</v>
      </c>
      <c r="BA15" s="138" t="s">
        <v>105</v>
      </c>
    </row>
    <row r="16" spans="1:53" s="29" customFormat="1" ht="11.25" customHeight="1">
      <c r="A16" s="29">
        <f>+IF(OR(AM16&gt;0,AR16&gt;0,AX16&gt;0),MAX(A$12:A15)+1,0)</f>
        <v>0</v>
      </c>
      <c r="B16" s="531"/>
      <c r="C16" s="128" t="s">
        <v>34</v>
      </c>
      <c r="D16" s="126">
        <v>7.11</v>
      </c>
      <c r="E16" s="144"/>
      <c r="F16" s="144"/>
      <c r="G16" s="145"/>
      <c r="H16" s="145"/>
      <c r="I16" s="371">
        <f t="shared" si="2"/>
        <v>0</v>
      </c>
      <c r="J16" s="174">
        <f t="shared" si="3"/>
        <v>0</v>
      </c>
      <c r="K16" s="174">
        <f t="shared" si="4"/>
        <v>0</v>
      </c>
      <c r="L16" s="144"/>
      <c r="M16" s="145"/>
      <c r="N16" s="145"/>
      <c r="O16" s="371">
        <f t="shared" si="15"/>
        <v>0</v>
      </c>
      <c r="P16" s="174">
        <f t="shared" si="16"/>
        <v>0</v>
      </c>
      <c r="Q16" s="174">
        <f t="shared" si="21"/>
        <v>0</v>
      </c>
      <c r="R16" s="144"/>
      <c r="S16" s="145"/>
      <c r="T16" s="145"/>
      <c r="U16" s="371">
        <f>+R16+S16-T16</f>
        <v>0</v>
      </c>
      <c r="V16" s="174">
        <f>+$D16*R16</f>
        <v>0</v>
      </c>
      <c r="W16" s="174">
        <f>+$D16*U16</f>
        <v>0</v>
      </c>
      <c r="X16" s="144"/>
      <c r="Y16" s="145"/>
      <c r="Z16" s="145"/>
      <c r="AA16" s="371">
        <f>+X16+Y16-Z16</f>
        <v>0</v>
      </c>
      <c r="AB16" s="174">
        <f>+$D16*X16</f>
        <v>0</v>
      </c>
      <c r="AC16" s="174">
        <f>+$D16*AA16</f>
        <v>0</v>
      </c>
      <c r="AD16" s="173">
        <f>+L16+R16+X16</f>
        <v>0</v>
      </c>
      <c r="AE16" s="173">
        <f t="shared" si="22"/>
        <v>0</v>
      </c>
      <c r="AF16" s="436">
        <f>+N16+T16+Z16</f>
        <v>0</v>
      </c>
      <c r="AG16" s="174">
        <f t="shared" si="18"/>
        <v>0</v>
      </c>
      <c r="AH16" s="174">
        <f t="shared" si="18"/>
        <v>0</v>
      </c>
      <c r="AI16" s="199">
        <f>+F16*$D16*$AK$7</f>
        <v>0</v>
      </c>
      <c r="AJ16" s="199">
        <f t="shared" si="5"/>
        <v>0</v>
      </c>
      <c r="AK16" s="199">
        <f t="shared" si="6"/>
        <v>0</v>
      </c>
      <c r="AL16" s="199">
        <f t="shared" si="7"/>
        <v>0</v>
      </c>
      <c r="AM16" s="421">
        <f t="shared" si="8"/>
        <v>0</v>
      </c>
      <c r="AN16" s="421">
        <f>+$D16*G16*$AK$7</f>
        <v>0</v>
      </c>
      <c r="AO16" s="421">
        <f t="shared" si="23"/>
        <v>0</v>
      </c>
      <c r="AP16" s="421">
        <f t="shared" si="9"/>
        <v>0</v>
      </c>
      <c r="AQ16" s="421">
        <f t="shared" si="19"/>
        <v>0</v>
      </c>
      <c r="AR16" s="421">
        <f t="shared" si="24"/>
        <v>0</v>
      </c>
      <c r="AS16" s="421">
        <f>+$D16*H16*$AK$7</f>
        <v>0</v>
      </c>
      <c r="AT16" s="421">
        <f t="shared" si="20"/>
        <v>0</v>
      </c>
      <c r="AU16" s="421">
        <f t="shared" si="10"/>
        <v>0</v>
      </c>
      <c r="AV16" s="421">
        <f t="shared" si="11"/>
        <v>0</v>
      </c>
      <c r="AW16" s="421">
        <f t="shared" si="12"/>
        <v>0</v>
      </c>
      <c r="AX16" s="422">
        <f t="shared" si="13"/>
        <v>0</v>
      </c>
      <c r="AY16" s="423">
        <f t="shared" si="14"/>
        <v>0</v>
      </c>
      <c r="BA16" s="138" t="s">
        <v>105</v>
      </c>
    </row>
    <row r="17" spans="1:53" s="29" customFormat="1" ht="10.5" customHeight="1">
      <c r="A17" s="29">
        <f>+IF(OR(AM17&gt;0,AR17&gt;0,AX17&gt;0),MAX(A$12:A16)+1,0)</f>
        <v>0</v>
      </c>
      <c r="B17" s="531"/>
      <c r="C17" s="128" t="s">
        <v>35</v>
      </c>
      <c r="D17" s="126">
        <v>6.32</v>
      </c>
      <c r="E17" s="144"/>
      <c r="F17" s="144"/>
      <c r="G17" s="145"/>
      <c r="H17" s="145"/>
      <c r="I17" s="371">
        <f t="shared" si="2"/>
        <v>0</v>
      </c>
      <c r="J17" s="174">
        <f t="shared" si="3"/>
        <v>0</v>
      </c>
      <c r="K17" s="174">
        <f t="shared" si="4"/>
        <v>0</v>
      </c>
      <c r="L17" s="144"/>
      <c r="M17" s="145"/>
      <c r="N17" s="145"/>
      <c r="O17" s="371">
        <f t="shared" si="15"/>
        <v>0</v>
      </c>
      <c r="P17" s="174">
        <f t="shared" si="16"/>
        <v>0</v>
      </c>
      <c r="Q17" s="174">
        <f t="shared" si="21"/>
        <v>0</v>
      </c>
      <c r="R17" s="144"/>
      <c r="S17" s="145"/>
      <c r="T17" s="145"/>
      <c r="U17" s="371">
        <f>+R17+S17-T17</f>
        <v>0</v>
      </c>
      <c r="V17" s="174">
        <f>+$D17*R17</f>
        <v>0</v>
      </c>
      <c r="W17" s="174">
        <f>+$D17*U17</f>
        <v>0</v>
      </c>
      <c r="X17" s="144"/>
      <c r="Y17" s="145"/>
      <c r="Z17" s="145"/>
      <c r="AA17" s="371">
        <f>+X17+Y17-Z17</f>
        <v>0</v>
      </c>
      <c r="AB17" s="174">
        <f>+$D17*X17</f>
        <v>0</v>
      </c>
      <c r="AC17" s="174">
        <f>+$D17*AA17</f>
        <v>0</v>
      </c>
      <c r="AD17" s="173">
        <f>+L17+R17+X17</f>
        <v>0</v>
      </c>
      <c r="AE17" s="173">
        <f t="shared" si="22"/>
        <v>0</v>
      </c>
      <c r="AF17" s="436">
        <f>+N17+T17+Z17</f>
        <v>0</v>
      </c>
      <c r="AG17" s="174">
        <f t="shared" si="18"/>
        <v>0</v>
      </c>
      <c r="AH17" s="174">
        <f t="shared" si="18"/>
        <v>0</v>
      </c>
      <c r="AI17" s="199">
        <f>+F17*$D17*$AK$7</f>
        <v>0</v>
      </c>
      <c r="AJ17" s="199">
        <f t="shared" si="5"/>
        <v>0</v>
      </c>
      <c r="AK17" s="199">
        <f t="shared" si="6"/>
        <v>0</v>
      </c>
      <c r="AL17" s="199">
        <f t="shared" si="7"/>
        <v>0</v>
      </c>
      <c r="AM17" s="421">
        <f t="shared" si="8"/>
        <v>0</v>
      </c>
      <c r="AN17" s="421">
        <f>+$D17*G17*$AK$7</f>
        <v>0</v>
      </c>
      <c r="AO17" s="421">
        <f t="shared" si="23"/>
        <v>0</v>
      </c>
      <c r="AP17" s="421">
        <f t="shared" si="9"/>
        <v>0</v>
      </c>
      <c r="AQ17" s="421">
        <f t="shared" si="19"/>
        <v>0</v>
      </c>
      <c r="AR17" s="421">
        <f t="shared" si="24"/>
        <v>0</v>
      </c>
      <c r="AS17" s="421">
        <f>+$D17*H17*$AK$7</f>
        <v>0</v>
      </c>
      <c r="AT17" s="421">
        <f t="shared" si="20"/>
        <v>0</v>
      </c>
      <c r="AU17" s="421">
        <f t="shared" si="10"/>
        <v>0</v>
      </c>
      <c r="AV17" s="421">
        <f t="shared" si="11"/>
        <v>0</v>
      </c>
      <c r="AW17" s="421">
        <f t="shared" si="12"/>
        <v>0</v>
      </c>
      <c r="AX17" s="422">
        <f t="shared" si="13"/>
        <v>0</v>
      </c>
      <c r="AY17" s="423">
        <f t="shared" si="14"/>
        <v>0</v>
      </c>
      <c r="BA17" s="138" t="s">
        <v>105</v>
      </c>
    </row>
    <row r="18" spans="1:53" s="29" customFormat="1" ht="10.5" customHeight="1">
      <c r="A18" s="29">
        <f>+IF(OR(AM18&gt;0,AR18&gt;0,AX18&gt;0),MAX(A$12:A17)+1,0)</f>
        <v>0</v>
      </c>
      <c r="B18" s="531"/>
      <c r="C18" s="128" t="s">
        <v>36</v>
      </c>
      <c r="D18" s="126">
        <v>5.62</v>
      </c>
      <c r="E18" s="144"/>
      <c r="F18" s="145"/>
      <c r="G18" s="145"/>
      <c r="H18" s="145"/>
      <c r="I18" s="371">
        <f t="shared" si="2"/>
        <v>0</v>
      </c>
      <c r="J18" s="174">
        <f t="shared" si="3"/>
        <v>0</v>
      </c>
      <c r="K18" s="174">
        <f t="shared" si="4"/>
        <v>0</v>
      </c>
      <c r="L18" s="145"/>
      <c r="M18" s="145"/>
      <c r="N18" s="145"/>
      <c r="O18" s="371">
        <f t="shared" si="15"/>
        <v>0</v>
      </c>
      <c r="P18" s="174">
        <f t="shared" si="16"/>
        <v>0</v>
      </c>
      <c r="Q18" s="174">
        <f t="shared" si="21"/>
        <v>0</v>
      </c>
      <c r="R18" s="145"/>
      <c r="S18" s="145"/>
      <c r="T18" s="145"/>
      <c r="U18" s="371">
        <f>+R18+S18-T18</f>
        <v>0</v>
      </c>
      <c r="V18" s="174">
        <f>+$D18*R18</f>
        <v>0</v>
      </c>
      <c r="W18" s="174">
        <f>+$D18*U18</f>
        <v>0</v>
      </c>
      <c r="X18" s="145"/>
      <c r="Y18" s="145"/>
      <c r="Z18" s="145"/>
      <c r="AA18" s="371">
        <f>+X18+Y18-Z18</f>
        <v>0</v>
      </c>
      <c r="AB18" s="174">
        <f>+$D18*X18</f>
        <v>0</v>
      </c>
      <c r="AC18" s="174">
        <f>+$D18*AA18</f>
        <v>0</v>
      </c>
      <c r="AD18" s="173">
        <f>+L18+R18+X18</f>
        <v>0</v>
      </c>
      <c r="AE18" s="173">
        <f t="shared" si="22"/>
        <v>0</v>
      </c>
      <c r="AF18" s="436">
        <f>+N18+T18+Z18</f>
        <v>0</v>
      </c>
      <c r="AG18" s="174">
        <f t="shared" si="18"/>
        <v>0</v>
      </c>
      <c r="AH18" s="174">
        <f t="shared" si="18"/>
        <v>0</v>
      </c>
      <c r="AI18" s="199">
        <f>+F18*$D18*$AK$7</f>
        <v>0</v>
      </c>
      <c r="AJ18" s="199">
        <f t="shared" si="5"/>
        <v>0</v>
      </c>
      <c r="AK18" s="199">
        <f t="shared" si="6"/>
        <v>0</v>
      </c>
      <c r="AL18" s="199">
        <f t="shared" si="7"/>
        <v>0</v>
      </c>
      <c r="AM18" s="421">
        <f t="shared" si="8"/>
        <v>0</v>
      </c>
      <c r="AN18" s="421">
        <f>+$D18*G18*$AK$7</f>
        <v>0</v>
      </c>
      <c r="AO18" s="421">
        <f t="shared" si="23"/>
        <v>0</v>
      </c>
      <c r="AP18" s="421">
        <f t="shared" si="9"/>
        <v>0</v>
      </c>
      <c r="AQ18" s="421">
        <f t="shared" si="19"/>
        <v>0</v>
      </c>
      <c r="AR18" s="421">
        <f t="shared" si="24"/>
        <v>0</v>
      </c>
      <c r="AS18" s="421">
        <f>+$D18*H18*$AK$7</f>
        <v>0</v>
      </c>
      <c r="AT18" s="421">
        <f t="shared" si="20"/>
        <v>0</v>
      </c>
      <c r="AU18" s="421">
        <f t="shared" si="10"/>
        <v>0</v>
      </c>
      <c r="AV18" s="421">
        <f t="shared" si="11"/>
        <v>0</v>
      </c>
      <c r="AW18" s="421">
        <f t="shared" si="12"/>
        <v>0</v>
      </c>
      <c r="AX18" s="422">
        <f t="shared" si="13"/>
        <v>0</v>
      </c>
      <c r="AY18" s="423">
        <f t="shared" si="14"/>
        <v>0</v>
      </c>
      <c r="BA18" s="138" t="s">
        <v>105</v>
      </c>
    </row>
    <row r="19" spans="1:53" s="29" customFormat="1" ht="10.5" customHeight="1">
      <c r="B19" s="125"/>
      <c r="C19" s="216" t="s">
        <v>106</v>
      </c>
      <c r="D19" s="217"/>
      <c r="E19" s="222">
        <f t="shared" ref="E19:K19" si="25">SUM(E14:E18)</f>
        <v>0</v>
      </c>
      <c r="F19" s="222">
        <f t="shared" si="25"/>
        <v>0</v>
      </c>
      <c r="G19" s="222">
        <f t="shared" si="25"/>
        <v>0</v>
      </c>
      <c r="H19" s="222">
        <f t="shared" si="25"/>
        <v>0</v>
      </c>
      <c r="I19" s="372">
        <f t="shared" si="25"/>
        <v>0</v>
      </c>
      <c r="J19" s="222">
        <f t="shared" si="25"/>
        <v>0</v>
      </c>
      <c r="K19" s="222">
        <f t="shared" si="25"/>
        <v>0</v>
      </c>
      <c r="L19" s="222">
        <f t="shared" ref="L19:Q19" si="26">SUM(L14:L18)</f>
        <v>0</v>
      </c>
      <c r="M19" s="222">
        <f t="shared" si="26"/>
        <v>0</v>
      </c>
      <c r="N19" s="222">
        <f t="shared" si="26"/>
        <v>0</v>
      </c>
      <c r="O19" s="372">
        <f t="shared" si="26"/>
        <v>0</v>
      </c>
      <c r="P19" s="222">
        <f t="shared" si="26"/>
        <v>0</v>
      </c>
      <c r="Q19" s="222">
        <f t="shared" si="26"/>
        <v>0</v>
      </c>
      <c r="R19" s="222">
        <f t="shared" ref="R19:W19" si="27">SUM(R14:R18)</f>
        <v>0</v>
      </c>
      <c r="S19" s="222">
        <f t="shared" si="27"/>
        <v>0</v>
      </c>
      <c r="T19" s="222">
        <f t="shared" si="27"/>
        <v>0</v>
      </c>
      <c r="U19" s="372">
        <f t="shared" si="27"/>
        <v>0</v>
      </c>
      <c r="V19" s="222">
        <f t="shared" si="27"/>
        <v>0</v>
      </c>
      <c r="W19" s="222">
        <f t="shared" si="27"/>
        <v>0</v>
      </c>
      <c r="X19" s="222">
        <f t="shared" ref="X19:AC19" si="28">SUM(X14:X18)</f>
        <v>0</v>
      </c>
      <c r="Y19" s="222">
        <f t="shared" si="28"/>
        <v>0</v>
      </c>
      <c r="Z19" s="222">
        <f t="shared" si="28"/>
        <v>0</v>
      </c>
      <c r="AA19" s="372">
        <f t="shared" si="28"/>
        <v>0</v>
      </c>
      <c r="AB19" s="222">
        <f t="shared" si="28"/>
        <v>0</v>
      </c>
      <c r="AC19" s="222">
        <f t="shared" si="28"/>
        <v>0</v>
      </c>
      <c r="AD19" s="222">
        <f>SUM(AD14:AD18)</f>
        <v>0</v>
      </c>
      <c r="AE19" s="222">
        <f>SUM(AE14:AE18)</f>
        <v>0</v>
      </c>
      <c r="AF19" s="222">
        <f>SUM(AF14:AF18)</f>
        <v>0</v>
      </c>
      <c r="AG19" s="222">
        <f>SUM(AG14:AG18)</f>
        <v>0</v>
      </c>
      <c r="AH19" s="222">
        <f>SUM(AH14:AH18)</f>
        <v>0</v>
      </c>
      <c r="AI19" s="424">
        <f>+SUM(AI14:AI18)</f>
        <v>0</v>
      </c>
      <c r="AJ19" s="424">
        <f>+SUM(AJ14:AJ18)</f>
        <v>0</v>
      </c>
      <c r="AK19" s="424">
        <f t="shared" ref="AK19:AY19" si="29">+SUM(AK14:AK18)</f>
        <v>0</v>
      </c>
      <c r="AL19" s="424">
        <f t="shared" si="29"/>
        <v>0</v>
      </c>
      <c r="AM19" s="425">
        <f t="shared" si="29"/>
        <v>0</v>
      </c>
      <c r="AN19" s="425">
        <f t="shared" si="29"/>
        <v>0</v>
      </c>
      <c r="AO19" s="425">
        <f t="shared" si="29"/>
        <v>0</v>
      </c>
      <c r="AP19" s="425">
        <f t="shared" si="29"/>
        <v>0</v>
      </c>
      <c r="AQ19" s="425">
        <f t="shared" si="29"/>
        <v>0</v>
      </c>
      <c r="AR19" s="425">
        <f t="shared" si="29"/>
        <v>0</v>
      </c>
      <c r="AS19" s="425">
        <f>+SUM(AS14:AS18)</f>
        <v>0</v>
      </c>
      <c r="AT19" s="425">
        <f>+SUM(AT14:AT18)</f>
        <v>0</v>
      </c>
      <c r="AU19" s="425">
        <f>+SUM(AU14:AU18)</f>
        <v>0</v>
      </c>
      <c r="AV19" s="425">
        <f>+SUM(AV14:AV18)</f>
        <v>0</v>
      </c>
      <c r="AW19" s="425">
        <f>+SUM(AW14:AW18)</f>
        <v>0</v>
      </c>
      <c r="AX19" s="426">
        <f t="shared" si="29"/>
        <v>0</v>
      </c>
      <c r="AY19" s="427">
        <f t="shared" si="29"/>
        <v>0</v>
      </c>
      <c r="BA19" s="138"/>
    </row>
    <row r="20" spans="1:53" s="28" customFormat="1" ht="11.25">
      <c r="A20" s="29">
        <f>+IF(OR(AM20&gt;0,AR20&gt;0,AX20&gt;0),MAX(A$12:A19)+1,0)</f>
        <v>0</v>
      </c>
      <c r="B20" s="531" t="s">
        <v>88</v>
      </c>
      <c r="C20" s="129" t="s">
        <v>44</v>
      </c>
      <c r="D20" s="126">
        <v>5.57</v>
      </c>
      <c r="E20" s="145"/>
      <c r="F20" s="145"/>
      <c r="G20" s="145"/>
      <c r="H20" s="145"/>
      <c r="I20" s="371">
        <f t="shared" ref="I20:I83" si="30">+F20+G20-H20</f>
        <v>0</v>
      </c>
      <c r="J20" s="174">
        <f t="shared" ref="J20:J27" si="31">+D20*F20</f>
        <v>0</v>
      </c>
      <c r="K20" s="174">
        <f t="shared" ref="K20:K27" si="32">+D20*I20</f>
        <v>0</v>
      </c>
      <c r="L20" s="145"/>
      <c r="M20" s="145"/>
      <c r="N20" s="145"/>
      <c r="O20" s="371">
        <f t="shared" ref="O20:O27" si="33">+L20+M20-N20</f>
        <v>0</v>
      </c>
      <c r="P20" s="174">
        <f t="shared" ref="P20:P27" si="34">+$D20*L20*80%</f>
        <v>0</v>
      </c>
      <c r="Q20" s="174">
        <f t="shared" ref="Q20:Q27" si="35">+$D20*80%*O20</f>
        <v>0</v>
      </c>
      <c r="R20" s="145"/>
      <c r="S20" s="145"/>
      <c r="T20" s="145"/>
      <c r="U20" s="371">
        <f t="shared" ref="U20:U27" si="36">+R20+S20-T20</f>
        <v>0</v>
      </c>
      <c r="V20" s="174">
        <f t="shared" ref="V20:V27" si="37">+$D20*R20</f>
        <v>0</v>
      </c>
      <c r="W20" s="174">
        <f t="shared" ref="W20:W27" si="38">+$D20*U20</f>
        <v>0</v>
      </c>
      <c r="X20" s="145"/>
      <c r="Y20" s="145"/>
      <c r="Z20" s="145"/>
      <c r="AA20" s="371">
        <f t="shared" ref="AA20:AA27" si="39">+X20+Y20-Z20</f>
        <v>0</v>
      </c>
      <c r="AB20" s="174">
        <f t="shared" ref="AB20:AB27" si="40">+$D20*X20</f>
        <v>0</v>
      </c>
      <c r="AC20" s="174">
        <f t="shared" ref="AC20:AC27" si="41">+$D20*AA20</f>
        <v>0</v>
      </c>
      <c r="AD20" s="173">
        <f t="shared" ref="AD20:AD27" si="42">+L20+R20+X20</f>
        <v>0</v>
      </c>
      <c r="AE20" s="173">
        <f t="shared" si="22"/>
        <v>0</v>
      </c>
      <c r="AF20" s="436">
        <f t="shared" ref="AF20:AF27" si="43">+N20+T20+Z20</f>
        <v>0</v>
      </c>
      <c r="AG20" s="174">
        <f t="shared" ref="AG20:AG27" si="44">+P20+V20+AB20</f>
        <v>0</v>
      </c>
      <c r="AH20" s="174">
        <f t="shared" ref="AH20:AH27" si="45">+Q20+W20+AC20</f>
        <v>0</v>
      </c>
      <c r="AI20" s="199">
        <f>+F20*$D20*$AK$7*(100+D5)/100</f>
        <v>0</v>
      </c>
      <c r="AJ20" s="199">
        <f t="shared" ref="AJ20:AJ27" si="46">+L20*$D20*$AK$7+R20*$D20*$AK$7+X20*$D20*$AK$7</f>
        <v>0</v>
      </c>
      <c r="AK20" s="199">
        <f>+AI20+AJ20</f>
        <v>0</v>
      </c>
      <c r="AL20" s="199">
        <f>+IF(AK20=0,0,((AK20/(F20+AD20))-$AJ$4)/$AL$11*(F20+AD20))</f>
        <v>0</v>
      </c>
      <c r="AM20" s="421">
        <f t="shared" ref="AM20:AM27" si="47">+AL20*AM$11</f>
        <v>0</v>
      </c>
      <c r="AN20" s="421">
        <f t="shared" ref="AN20:AN27" si="48">+$D20*G20*$AK$7</f>
        <v>0</v>
      </c>
      <c r="AO20" s="421">
        <f t="shared" ref="AO20:AO27" si="49">+M20*$D20*$AK$7+S20*$D20*$AK$7+Y20*$D20*$AK$7</f>
        <v>0</v>
      </c>
      <c r="AP20" s="421">
        <f>+AN20+AO20</f>
        <v>0</v>
      </c>
      <c r="AQ20" s="421">
        <f t="shared" si="19"/>
        <v>0</v>
      </c>
      <c r="AR20" s="421">
        <f t="shared" si="24"/>
        <v>0</v>
      </c>
      <c r="AS20" s="421">
        <f t="shared" ref="AS20:AS27" si="50">+$D20*H20*$AK$7</f>
        <v>0</v>
      </c>
      <c r="AT20" s="421">
        <f t="shared" ref="AT20:AT27" si="51">+N20*$D20*$AK$7+T20*$D20*$AK$7+Z20*$D20*$AK$7</f>
        <v>0</v>
      </c>
      <c r="AU20" s="421">
        <f>+AS20+AT20</f>
        <v>0</v>
      </c>
      <c r="AV20" s="421">
        <f t="shared" ref="AV20:AV27" si="52">+IF(AU20=0,0,((AU20/(H20+AF20))-$AJ$4)/$AL$11*(H20+AF20))</f>
        <v>0</v>
      </c>
      <c r="AW20" s="421">
        <f>+AV20*AW$11</f>
        <v>0</v>
      </c>
      <c r="AX20" s="422">
        <f>+AR20+AM20-AW20</f>
        <v>0</v>
      </c>
      <c r="AY20" s="423">
        <f>+AX20*AY$11</f>
        <v>0</v>
      </c>
      <c r="BA20" s="138" t="s">
        <v>88</v>
      </c>
    </row>
    <row r="21" spans="1:53" s="28" customFormat="1" ht="11.25">
      <c r="A21" s="29">
        <f>+IF(OR(AM21&gt;0,AR21&gt;0,AX21&gt;0),MAX(A$12:A20)+1,0)</f>
        <v>0</v>
      </c>
      <c r="B21" s="531"/>
      <c r="C21" s="129" t="s">
        <v>43</v>
      </c>
      <c r="D21" s="126">
        <v>5.3</v>
      </c>
      <c r="E21" s="145"/>
      <c r="F21" s="145"/>
      <c r="G21" s="145"/>
      <c r="H21" s="145"/>
      <c r="I21" s="371">
        <f t="shared" si="30"/>
        <v>0</v>
      </c>
      <c r="J21" s="174">
        <f t="shared" si="31"/>
        <v>0</v>
      </c>
      <c r="K21" s="174">
        <f t="shared" si="32"/>
        <v>0</v>
      </c>
      <c r="L21" s="145"/>
      <c r="M21" s="145"/>
      <c r="N21" s="145"/>
      <c r="O21" s="371">
        <f t="shared" si="33"/>
        <v>0</v>
      </c>
      <c r="P21" s="174">
        <f t="shared" si="34"/>
        <v>0</v>
      </c>
      <c r="Q21" s="174">
        <f t="shared" si="35"/>
        <v>0</v>
      </c>
      <c r="R21" s="145"/>
      <c r="S21" s="145"/>
      <c r="T21" s="145"/>
      <c r="U21" s="371">
        <f t="shared" si="36"/>
        <v>0</v>
      </c>
      <c r="V21" s="174">
        <f t="shared" si="37"/>
        <v>0</v>
      </c>
      <c r="W21" s="174">
        <f t="shared" si="38"/>
        <v>0</v>
      </c>
      <c r="X21" s="145"/>
      <c r="Y21" s="145"/>
      <c r="Z21" s="145"/>
      <c r="AA21" s="371">
        <f t="shared" si="39"/>
        <v>0</v>
      </c>
      <c r="AB21" s="174">
        <f t="shared" si="40"/>
        <v>0</v>
      </c>
      <c r="AC21" s="174">
        <f t="shared" si="41"/>
        <v>0</v>
      </c>
      <c r="AD21" s="173">
        <f t="shared" si="42"/>
        <v>0</v>
      </c>
      <c r="AE21" s="173">
        <f t="shared" si="22"/>
        <v>0</v>
      </c>
      <c r="AF21" s="436">
        <f t="shared" si="43"/>
        <v>0</v>
      </c>
      <c r="AG21" s="174">
        <f t="shared" si="44"/>
        <v>0</v>
      </c>
      <c r="AH21" s="174">
        <f t="shared" si="45"/>
        <v>0</v>
      </c>
      <c r="AI21" s="199">
        <f t="shared" ref="AI21:AI27" si="53">+F21*$D21*$AK$7</f>
        <v>0</v>
      </c>
      <c r="AJ21" s="199">
        <f t="shared" si="46"/>
        <v>0</v>
      </c>
      <c r="AK21" s="199">
        <f t="shared" ref="AK21:AK27" si="54">+AI21+AJ21</f>
        <v>0</v>
      </c>
      <c r="AL21" s="199">
        <f t="shared" ref="AL21:AL27" si="55">+IF(AK21=0,0,((AK21/(F21+AD21))-$AJ$4)/$AL$11*(F21+AD21))</f>
        <v>0</v>
      </c>
      <c r="AM21" s="421">
        <f t="shared" si="47"/>
        <v>0</v>
      </c>
      <c r="AN21" s="421">
        <f t="shared" si="48"/>
        <v>0</v>
      </c>
      <c r="AO21" s="421">
        <f t="shared" si="49"/>
        <v>0</v>
      </c>
      <c r="AP21" s="421">
        <f t="shared" ref="AP21:AP27" si="56">+AN21+AO21</f>
        <v>0</v>
      </c>
      <c r="AQ21" s="421">
        <f t="shared" si="19"/>
        <v>0</v>
      </c>
      <c r="AR21" s="421">
        <f t="shared" si="24"/>
        <v>0</v>
      </c>
      <c r="AS21" s="421">
        <f t="shared" si="50"/>
        <v>0</v>
      </c>
      <c r="AT21" s="421">
        <f t="shared" si="51"/>
        <v>0</v>
      </c>
      <c r="AU21" s="421">
        <f t="shared" ref="AU21:AU27" si="57">+AS21+AT21</f>
        <v>0</v>
      </c>
      <c r="AV21" s="421">
        <f t="shared" si="52"/>
        <v>0</v>
      </c>
      <c r="AW21" s="421">
        <f t="shared" ref="AW21:AW27" si="58">+AV21*AW$11</f>
        <v>0</v>
      </c>
      <c r="AX21" s="422">
        <f t="shared" ref="AX21:AX27" si="59">+AR21+AM21-AW21</f>
        <v>0</v>
      </c>
      <c r="AY21" s="423">
        <f t="shared" ref="AY21:AY27" si="60">+AX21*AY$11</f>
        <v>0</v>
      </c>
      <c r="BA21" s="138" t="s">
        <v>88</v>
      </c>
    </row>
    <row r="22" spans="1:53" s="28" customFormat="1" ht="11.25">
      <c r="A22" s="29">
        <f>+IF(OR(AM22&gt;0,AR22&gt;0,AX22&gt;0),MAX(A$12:A21)+1,0)</f>
        <v>0</v>
      </c>
      <c r="B22" s="531"/>
      <c r="C22" s="129" t="s">
        <v>42</v>
      </c>
      <c r="D22" s="126">
        <v>5.05</v>
      </c>
      <c r="E22" s="145"/>
      <c r="F22" s="145"/>
      <c r="G22" s="145"/>
      <c r="H22" s="145"/>
      <c r="I22" s="371">
        <f t="shared" si="30"/>
        <v>0</v>
      </c>
      <c r="J22" s="174">
        <f t="shared" si="31"/>
        <v>0</v>
      </c>
      <c r="K22" s="174">
        <f t="shared" si="32"/>
        <v>0</v>
      </c>
      <c r="L22" s="145"/>
      <c r="M22" s="145"/>
      <c r="N22" s="145"/>
      <c r="O22" s="371">
        <f t="shared" si="33"/>
        <v>0</v>
      </c>
      <c r="P22" s="174">
        <f t="shared" si="34"/>
        <v>0</v>
      </c>
      <c r="Q22" s="174">
        <f t="shared" si="35"/>
        <v>0</v>
      </c>
      <c r="R22" s="145"/>
      <c r="S22" s="145"/>
      <c r="T22" s="145"/>
      <c r="U22" s="371">
        <f t="shared" si="36"/>
        <v>0</v>
      </c>
      <c r="V22" s="174">
        <f t="shared" si="37"/>
        <v>0</v>
      </c>
      <c r="W22" s="174">
        <f t="shared" si="38"/>
        <v>0</v>
      </c>
      <c r="X22" s="145"/>
      <c r="Y22" s="145"/>
      <c r="Z22" s="145"/>
      <c r="AA22" s="371">
        <f t="shared" si="39"/>
        <v>0</v>
      </c>
      <c r="AB22" s="174">
        <f t="shared" si="40"/>
        <v>0</v>
      </c>
      <c r="AC22" s="174">
        <f t="shared" si="41"/>
        <v>0</v>
      </c>
      <c r="AD22" s="173">
        <f t="shared" si="42"/>
        <v>0</v>
      </c>
      <c r="AE22" s="173">
        <f t="shared" si="22"/>
        <v>0</v>
      </c>
      <c r="AF22" s="436">
        <f t="shared" si="43"/>
        <v>0</v>
      </c>
      <c r="AG22" s="174">
        <f t="shared" si="44"/>
        <v>0</v>
      </c>
      <c r="AH22" s="174">
        <f t="shared" si="45"/>
        <v>0</v>
      </c>
      <c r="AI22" s="199">
        <f t="shared" si="53"/>
        <v>0</v>
      </c>
      <c r="AJ22" s="199">
        <f t="shared" si="46"/>
        <v>0</v>
      </c>
      <c r="AK22" s="199">
        <f t="shared" si="54"/>
        <v>0</v>
      </c>
      <c r="AL22" s="199">
        <f t="shared" si="55"/>
        <v>0</v>
      </c>
      <c r="AM22" s="421">
        <f t="shared" si="47"/>
        <v>0</v>
      </c>
      <c r="AN22" s="421">
        <f t="shared" si="48"/>
        <v>0</v>
      </c>
      <c r="AO22" s="421">
        <f t="shared" si="49"/>
        <v>0</v>
      </c>
      <c r="AP22" s="421">
        <f t="shared" si="56"/>
        <v>0</v>
      </c>
      <c r="AQ22" s="421">
        <f t="shared" si="19"/>
        <v>0</v>
      </c>
      <c r="AR22" s="421">
        <f t="shared" si="24"/>
        <v>0</v>
      </c>
      <c r="AS22" s="421">
        <f t="shared" si="50"/>
        <v>0</v>
      </c>
      <c r="AT22" s="421">
        <f t="shared" si="51"/>
        <v>0</v>
      </c>
      <c r="AU22" s="421">
        <f t="shared" si="57"/>
        <v>0</v>
      </c>
      <c r="AV22" s="421">
        <f t="shared" si="52"/>
        <v>0</v>
      </c>
      <c r="AW22" s="421">
        <f t="shared" si="58"/>
        <v>0</v>
      </c>
      <c r="AX22" s="422">
        <f t="shared" si="59"/>
        <v>0</v>
      </c>
      <c r="AY22" s="423">
        <f t="shared" si="60"/>
        <v>0</v>
      </c>
      <c r="BA22" s="138" t="s">
        <v>88</v>
      </c>
    </row>
    <row r="23" spans="1:53" s="28" customFormat="1" ht="11.25">
      <c r="A23" s="29">
        <f>+IF(OR(AM23&gt;0,AR23&gt;0,AX23&gt;0),MAX(A$12:A22)+1,0)</f>
        <v>0</v>
      </c>
      <c r="B23" s="531"/>
      <c r="C23" s="129" t="s">
        <v>41</v>
      </c>
      <c r="D23" s="126">
        <v>4.8099999999999996</v>
      </c>
      <c r="E23" s="145"/>
      <c r="F23" s="145"/>
      <c r="G23" s="145"/>
      <c r="H23" s="145"/>
      <c r="I23" s="371">
        <f t="shared" si="30"/>
        <v>0</v>
      </c>
      <c r="J23" s="174">
        <f t="shared" si="31"/>
        <v>0</v>
      </c>
      <c r="K23" s="174">
        <f t="shared" si="32"/>
        <v>0</v>
      </c>
      <c r="L23" s="145"/>
      <c r="M23" s="145"/>
      <c r="N23" s="145"/>
      <c r="O23" s="371">
        <f t="shared" si="33"/>
        <v>0</v>
      </c>
      <c r="P23" s="174">
        <f t="shared" si="34"/>
        <v>0</v>
      </c>
      <c r="Q23" s="174">
        <f t="shared" si="35"/>
        <v>0</v>
      </c>
      <c r="R23" s="145"/>
      <c r="S23" s="145"/>
      <c r="T23" s="145"/>
      <c r="U23" s="371">
        <f t="shared" si="36"/>
        <v>0</v>
      </c>
      <c r="V23" s="174">
        <f t="shared" si="37"/>
        <v>0</v>
      </c>
      <c r="W23" s="174">
        <f t="shared" si="38"/>
        <v>0</v>
      </c>
      <c r="X23" s="145"/>
      <c r="Y23" s="145"/>
      <c r="Z23" s="145"/>
      <c r="AA23" s="371">
        <f t="shared" si="39"/>
        <v>0</v>
      </c>
      <c r="AB23" s="174">
        <f t="shared" si="40"/>
        <v>0</v>
      </c>
      <c r="AC23" s="174">
        <f t="shared" si="41"/>
        <v>0</v>
      </c>
      <c r="AD23" s="173">
        <f t="shared" si="42"/>
        <v>0</v>
      </c>
      <c r="AE23" s="173">
        <f t="shared" si="22"/>
        <v>0</v>
      </c>
      <c r="AF23" s="436">
        <f t="shared" si="43"/>
        <v>0</v>
      </c>
      <c r="AG23" s="174">
        <f t="shared" si="44"/>
        <v>0</v>
      </c>
      <c r="AH23" s="174">
        <f t="shared" si="45"/>
        <v>0</v>
      </c>
      <c r="AI23" s="199">
        <f t="shared" si="53"/>
        <v>0</v>
      </c>
      <c r="AJ23" s="199">
        <f t="shared" si="46"/>
        <v>0</v>
      </c>
      <c r="AK23" s="199">
        <f t="shared" si="54"/>
        <v>0</v>
      </c>
      <c r="AL23" s="199">
        <f t="shared" si="55"/>
        <v>0</v>
      </c>
      <c r="AM23" s="421">
        <f t="shared" si="47"/>
        <v>0</v>
      </c>
      <c r="AN23" s="421">
        <f t="shared" si="48"/>
        <v>0</v>
      </c>
      <c r="AO23" s="421">
        <f t="shared" si="49"/>
        <v>0</v>
      </c>
      <c r="AP23" s="421">
        <f t="shared" si="56"/>
        <v>0</v>
      </c>
      <c r="AQ23" s="421">
        <f t="shared" si="19"/>
        <v>0</v>
      </c>
      <c r="AR23" s="421">
        <f t="shared" si="24"/>
        <v>0</v>
      </c>
      <c r="AS23" s="421">
        <f t="shared" si="50"/>
        <v>0</v>
      </c>
      <c r="AT23" s="421">
        <f t="shared" si="51"/>
        <v>0</v>
      </c>
      <c r="AU23" s="421">
        <f t="shared" si="57"/>
        <v>0</v>
      </c>
      <c r="AV23" s="421">
        <f t="shared" si="52"/>
        <v>0</v>
      </c>
      <c r="AW23" s="421">
        <f t="shared" si="58"/>
        <v>0</v>
      </c>
      <c r="AX23" s="422">
        <f t="shared" si="59"/>
        <v>0</v>
      </c>
      <c r="AY23" s="423">
        <f t="shared" si="60"/>
        <v>0</v>
      </c>
      <c r="BA23" s="138" t="s">
        <v>88</v>
      </c>
    </row>
    <row r="24" spans="1:53" s="28" customFormat="1" ht="11.25">
      <c r="A24" s="29">
        <f>+IF(OR(AM24&gt;0,AR24&gt;0,AX24&gt;0),MAX(A$12:A23)+1,0)</f>
        <v>0</v>
      </c>
      <c r="B24" s="531"/>
      <c r="C24" s="129" t="s">
        <v>346</v>
      </c>
      <c r="D24" s="126">
        <v>4.58</v>
      </c>
      <c r="E24" s="145"/>
      <c r="F24" s="145"/>
      <c r="G24" s="145"/>
      <c r="H24" s="145"/>
      <c r="I24" s="371">
        <f t="shared" si="30"/>
        <v>0</v>
      </c>
      <c r="J24" s="174">
        <f t="shared" si="31"/>
        <v>0</v>
      </c>
      <c r="K24" s="174">
        <f t="shared" si="32"/>
        <v>0</v>
      </c>
      <c r="L24" s="145"/>
      <c r="M24" s="145"/>
      <c r="N24" s="145"/>
      <c r="O24" s="371">
        <f t="shared" si="33"/>
        <v>0</v>
      </c>
      <c r="P24" s="174">
        <f t="shared" si="34"/>
        <v>0</v>
      </c>
      <c r="Q24" s="174">
        <f t="shared" si="35"/>
        <v>0</v>
      </c>
      <c r="R24" s="145"/>
      <c r="S24" s="145"/>
      <c r="T24" s="145"/>
      <c r="U24" s="371">
        <f t="shared" si="36"/>
        <v>0</v>
      </c>
      <c r="V24" s="174">
        <f t="shared" si="37"/>
        <v>0</v>
      </c>
      <c r="W24" s="174">
        <f t="shared" si="38"/>
        <v>0</v>
      </c>
      <c r="X24" s="145"/>
      <c r="Y24" s="145"/>
      <c r="Z24" s="145"/>
      <c r="AA24" s="371">
        <f t="shared" si="39"/>
        <v>0</v>
      </c>
      <c r="AB24" s="174">
        <f t="shared" si="40"/>
        <v>0</v>
      </c>
      <c r="AC24" s="174">
        <f t="shared" si="41"/>
        <v>0</v>
      </c>
      <c r="AD24" s="173">
        <f t="shared" si="42"/>
        <v>0</v>
      </c>
      <c r="AE24" s="173">
        <f t="shared" si="22"/>
        <v>0</v>
      </c>
      <c r="AF24" s="436">
        <f t="shared" si="43"/>
        <v>0</v>
      </c>
      <c r="AG24" s="174">
        <f t="shared" si="44"/>
        <v>0</v>
      </c>
      <c r="AH24" s="174">
        <f t="shared" si="45"/>
        <v>0</v>
      </c>
      <c r="AI24" s="199">
        <f t="shared" si="53"/>
        <v>0</v>
      </c>
      <c r="AJ24" s="199">
        <f t="shared" si="46"/>
        <v>0</v>
      </c>
      <c r="AK24" s="199">
        <f t="shared" si="54"/>
        <v>0</v>
      </c>
      <c r="AL24" s="199">
        <f t="shared" si="55"/>
        <v>0</v>
      </c>
      <c r="AM24" s="421">
        <f t="shared" si="47"/>
        <v>0</v>
      </c>
      <c r="AN24" s="421">
        <f t="shared" si="48"/>
        <v>0</v>
      </c>
      <c r="AO24" s="421">
        <f t="shared" si="49"/>
        <v>0</v>
      </c>
      <c r="AP24" s="421">
        <f t="shared" si="56"/>
        <v>0</v>
      </c>
      <c r="AQ24" s="421">
        <f t="shared" si="19"/>
        <v>0</v>
      </c>
      <c r="AR24" s="421">
        <f t="shared" si="24"/>
        <v>0</v>
      </c>
      <c r="AS24" s="421">
        <f t="shared" si="50"/>
        <v>0</v>
      </c>
      <c r="AT24" s="421">
        <f t="shared" si="51"/>
        <v>0</v>
      </c>
      <c r="AU24" s="421">
        <f t="shared" si="57"/>
        <v>0</v>
      </c>
      <c r="AV24" s="421">
        <f t="shared" si="52"/>
        <v>0</v>
      </c>
      <c r="AW24" s="421">
        <f t="shared" si="58"/>
        <v>0</v>
      </c>
      <c r="AX24" s="422">
        <f t="shared" si="59"/>
        <v>0</v>
      </c>
      <c r="AY24" s="423">
        <f t="shared" si="60"/>
        <v>0</v>
      </c>
      <c r="BA24" s="138" t="s">
        <v>88</v>
      </c>
    </row>
    <row r="25" spans="1:53" s="28" customFormat="1" ht="11.25">
      <c r="A25" s="29">
        <f>+IF(OR(AM25&gt;0,AR25&gt;0,AX25&gt;0),MAX(A$12:A24)+1,0)</f>
        <v>0</v>
      </c>
      <c r="B25" s="531"/>
      <c r="C25" s="129" t="s">
        <v>40</v>
      </c>
      <c r="D25" s="126">
        <v>4.3600000000000003</v>
      </c>
      <c r="E25" s="145"/>
      <c r="F25" s="145"/>
      <c r="G25" s="145"/>
      <c r="H25" s="145"/>
      <c r="I25" s="371">
        <f t="shared" si="30"/>
        <v>0</v>
      </c>
      <c r="J25" s="174">
        <f t="shared" si="31"/>
        <v>0</v>
      </c>
      <c r="K25" s="174">
        <f t="shared" si="32"/>
        <v>0</v>
      </c>
      <c r="L25" s="145"/>
      <c r="M25" s="145"/>
      <c r="N25" s="145"/>
      <c r="O25" s="371">
        <f t="shared" si="33"/>
        <v>0</v>
      </c>
      <c r="P25" s="174">
        <f t="shared" si="34"/>
        <v>0</v>
      </c>
      <c r="Q25" s="174">
        <f t="shared" si="35"/>
        <v>0</v>
      </c>
      <c r="R25" s="145"/>
      <c r="S25" s="145"/>
      <c r="T25" s="145"/>
      <c r="U25" s="371">
        <f t="shared" si="36"/>
        <v>0</v>
      </c>
      <c r="V25" s="174">
        <f t="shared" si="37"/>
        <v>0</v>
      </c>
      <c r="W25" s="174">
        <f t="shared" si="38"/>
        <v>0</v>
      </c>
      <c r="X25" s="145"/>
      <c r="Y25" s="145"/>
      <c r="Z25" s="145"/>
      <c r="AA25" s="371">
        <f t="shared" si="39"/>
        <v>0</v>
      </c>
      <c r="AB25" s="174">
        <f t="shared" si="40"/>
        <v>0</v>
      </c>
      <c r="AC25" s="174">
        <f t="shared" si="41"/>
        <v>0</v>
      </c>
      <c r="AD25" s="173">
        <f t="shared" si="42"/>
        <v>0</v>
      </c>
      <c r="AE25" s="173">
        <f t="shared" si="22"/>
        <v>0</v>
      </c>
      <c r="AF25" s="436">
        <f t="shared" si="43"/>
        <v>0</v>
      </c>
      <c r="AG25" s="174">
        <f t="shared" si="44"/>
        <v>0</v>
      </c>
      <c r="AH25" s="174">
        <f t="shared" si="45"/>
        <v>0</v>
      </c>
      <c r="AI25" s="199">
        <f t="shared" si="53"/>
        <v>0</v>
      </c>
      <c r="AJ25" s="199">
        <f t="shared" si="46"/>
        <v>0</v>
      </c>
      <c r="AK25" s="199">
        <f t="shared" si="54"/>
        <v>0</v>
      </c>
      <c r="AL25" s="199">
        <f t="shared" si="55"/>
        <v>0</v>
      </c>
      <c r="AM25" s="421">
        <f t="shared" si="47"/>
        <v>0</v>
      </c>
      <c r="AN25" s="421">
        <f t="shared" si="48"/>
        <v>0</v>
      </c>
      <c r="AO25" s="421">
        <f t="shared" si="49"/>
        <v>0</v>
      </c>
      <c r="AP25" s="421">
        <f t="shared" si="56"/>
        <v>0</v>
      </c>
      <c r="AQ25" s="421">
        <f t="shared" si="19"/>
        <v>0</v>
      </c>
      <c r="AR25" s="421">
        <f t="shared" si="24"/>
        <v>0</v>
      </c>
      <c r="AS25" s="421">
        <f t="shared" si="50"/>
        <v>0</v>
      </c>
      <c r="AT25" s="421">
        <f t="shared" si="51"/>
        <v>0</v>
      </c>
      <c r="AU25" s="421">
        <f t="shared" si="57"/>
        <v>0</v>
      </c>
      <c r="AV25" s="421">
        <f t="shared" si="52"/>
        <v>0</v>
      </c>
      <c r="AW25" s="421">
        <f t="shared" si="58"/>
        <v>0</v>
      </c>
      <c r="AX25" s="422">
        <f t="shared" si="59"/>
        <v>0</v>
      </c>
      <c r="AY25" s="423">
        <f t="shared" si="60"/>
        <v>0</v>
      </c>
      <c r="BA25" s="138" t="s">
        <v>88</v>
      </c>
    </row>
    <row r="26" spans="1:53" s="28" customFormat="1" ht="11.25">
      <c r="A26" s="29">
        <f>+IF(OR(AM26&gt;0,AR26&gt;0,AX26&gt;0),MAX(A$12:A25)+1,0)</f>
        <v>0</v>
      </c>
      <c r="B26" s="531"/>
      <c r="C26" s="129" t="s">
        <v>39</v>
      </c>
      <c r="D26" s="126">
        <v>4.1500000000000004</v>
      </c>
      <c r="E26" s="145"/>
      <c r="F26" s="145"/>
      <c r="G26" s="145"/>
      <c r="H26" s="145"/>
      <c r="I26" s="371">
        <f>+F26+G26-H26</f>
        <v>0</v>
      </c>
      <c r="J26" s="174">
        <f>+D26*F26</f>
        <v>0</v>
      </c>
      <c r="K26" s="174">
        <f>+D26*I26</f>
        <v>0</v>
      </c>
      <c r="L26" s="145"/>
      <c r="M26" s="145"/>
      <c r="N26" s="145"/>
      <c r="O26" s="371">
        <f>+L26+M26-N26</f>
        <v>0</v>
      </c>
      <c r="P26" s="174">
        <f t="shared" si="34"/>
        <v>0</v>
      </c>
      <c r="Q26" s="174">
        <f t="shared" si="35"/>
        <v>0</v>
      </c>
      <c r="R26" s="145"/>
      <c r="S26" s="145"/>
      <c r="T26" s="145"/>
      <c r="U26" s="371">
        <f>+R26+S26-T26</f>
        <v>0</v>
      </c>
      <c r="V26" s="174">
        <f>+$D26*R26</f>
        <v>0</v>
      </c>
      <c r="W26" s="174">
        <f>+$D26*U26</f>
        <v>0</v>
      </c>
      <c r="X26" s="145"/>
      <c r="Y26" s="145"/>
      <c r="Z26" s="145"/>
      <c r="AA26" s="371">
        <f>+X26+Y26-Z26</f>
        <v>0</v>
      </c>
      <c r="AB26" s="174">
        <f>+$D26*X26</f>
        <v>0</v>
      </c>
      <c r="AC26" s="174">
        <f>+$D26*AA26</f>
        <v>0</v>
      </c>
      <c r="AD26" s="173">
        <f>+L26+R26+X26</f>
        <v>0</v>
      </c>
      <c r="AE26" s="173">
        <f>+M26+S26+Y26</f>
        <v>0</v>
      </c>
      <c r="AF26" s="436">
        <f>+N26+T26+Z26</f>
        <v>0</v>
      </c>
      <c r="AG26" s="174">
        <f>+P26+V26+AB26</f>
        <v>0</v>
      </c>
      <c r="AH26" s="174">
        <f>+Q26+W26+AC26</f>
        <v>0</v>
      </c>
      <c r="AI26" s="199">
        <f t="shared" si="53"/>
        <v>0</v>
      </c>
      <c r="AJ26" s="199">
        <f t="shared" si="46"/>
        <v>0</v>
      </c>
      <c r="AK26" s="199">
        <f t="shared" si="54"/>
        <v>0</v>
      </c>
      <c r="AL26" s="199">
        <f>+IF(AK26=0,0,((AK26/(F26+AD26))-$AJ$4)/$AL$11*(F26+AD26))</f>
        <v>0</v>
      </c>
      <c r="AM26" s="421">
        <f t="shared" si="47"/>
        <v>0</v>
      </c>
      <c r="AN26" s="421">
        <f t="shared" si="48"/>
        <v>0</v>
      </c>
      <c r="AO26" s="421">
        <f t="shared" si="49"/>
        <v>0</v>
      </c>
      <c r="AP26" s="421">
        <f t="shared" si="56"/>
        <v>0</v>
      </c>
      <c r="AQ26" s="421">
        <f t="shared" si="19"/>
        <v>0</v>
      </c>
      <c r="AR26" s="421">
        <f t="shared" si="24"/>
        <v>0</v>
      </c>
      <c r="AS26" s="421">
        <f t="shared" si="50"/>
        <v>0</v>
      </c>
      <c r="AT26" s="421">
        <f t="shared" si="51"/>
        <v>0</v>
      </c>
      <c r="AU26" s="421">
        <f t="shared" si="57"/>
        <v>0</v>
      </c>
      <c r="AV26" s="421">
        <f t="shared" si="52"/>
        <v>0</v>
      </c>
      <c r="AW26" s="421">
        <f t="shared" si="58"/>
        <v>0</v>
      </c>
      <c r="AX26" s="422">
        <f t="shared" si="59"/>
        <v>0</v>
      </c>
      <c r="AY26" s="423">
        <f t="shared" si="60"/>
        <v>0</v>
      </c>
      <c r="BA26" s="138" t="s">
        <v>88</v>
      </c>
    </row>
    <row r="27" spans="1:53" s="28" customFormat="1" ht="11.25">
      <c r="A27" s="29">
        <f>+IF(OR(AM27&gt;0,AR27&gt;0,AX27&gt;0),MAX(A$12:A26)+1,0)</f>
        <v>0</v>
      </c>
      <c r="B27" s="531"/>
      <c r="C27" s="129" t="s">
        <v>38</v>
      </c>
      <c r="D27" s="126">
        <v>3.96</v>
      </c>
      <c r="E27" s="145"/>
      <c r="F27" s="145"/>
      <c r="G27" s="145"/>
      <c r="H27" s="145"/>
      <c r="I27" s="371">
        <f t="shared" si="30"/>
        <v>0</v>
      </c>
      <c r="J27" s="174">
        <f t="shared" si="31"/>
        <v>0</v>
      </c>
      <c r="K27" s="174">
        <f t="shared" si="32"/>
        <v>0</v>
      </c>
      <c r="L27" s="145"/>
      <c r="M27" s="145"/>
      <c r="N27" s="145"/>
      <c r="O27" s="371">
        <f t="shared" si="33"/>
        <v>0</v>
      </c>
      <c r="P27" s="174">
        <f t="shared" si="34"/>
        <v>0</v>
      </c>
      <c r="Q27" s="174">
        <f t="shared" si="35"/>
        <v>0</v>
      </c>
      <c r="R27" s="145"/>
      <c r="S27" s="145"/>
      <c r="T27" s="145"/>
      <c r="U27" s="371">
        <f t="shared" si="36"/>
        <v>0</v>
      </c>
      <c r="V27" s="174">
        <f t="shared" si="37"/>
        <v>0</v>
      </c>
      <c r="W27" s="174">
        <f t="shared" si="38"/>
        <v>0</v>
      </c>
      <c r="X27" s="145"/>
      <c r="Y27" s="145"/>
      <c r="Z27" s="145"/>
      <c r="AA27" s="371">
        <f t="shared" si="39"/>
        <v>0</v>
      </c>
      <c r="AB27" s="174">
        <f t="shared" si="40"/>
        <v>0</v>
      </c>
      <c r="AC27" s="174">
        <f t="shared" si="41"/>
        <v>0</v>
      </c>
      <c r="AD27" s="173">
        <f t="shared" si="42"/>
        <v>0</v>
      </c>
      <c r="AE27" s="173">
        <f t="shared" si="22"/>
        <v>0</v>
      </c>
      <c r="AF27" s="436">
        <f t="shared" si="43"/>
        <v>0</v>
      </c>
      <c r="AG27" s="174">
        <f t="shared" si="44"/>
        <v>0</v>
      </c>
      <c r="AH27" s="174">
        <f t="shared" si="45"/>
        <v>0</v>
      </c>
      <c r="AI27" s="199">
        <f t="shared" si="53"/>
        <v>0</v>
      </c>
      <c r="AJ27" s="199">
        <f t="shared" si="46"/>
        <v>0</v>
      </c>
      <c r="AK27" s="199">
        <f t="shared" si="54"/>
        <v>0</v>
      </c>
      <c r="AL27" s="199">
        <f t="shared" si="55"/>
        <v>0</v>
      </c>
      <c r="AM27" s="421">
        <f t="shared" si="47"/>
        <v>0</v>
      </c>
      <c r="AN27" s="421">
        <f t="shared" si="48"/>
        <v>0</v>
      </c>
      <c r="AO27" s="421">
        <f t="shared" si="49"/>
        <v>0</v>
      </c>
      <c r="AP27" s="421">
        <f t="shared" si="56"/>
        <v>0</v>
      </c>
      <c r="AQ27" s="421">
        <f t="shared" si="19"/>
        <v>0</v>
      </c>
      <c r="AR27" s="421">
        <f t="shared" si="24"/>
        <v>0</v>
      </c>
      <c r="AS27" s="421">
        <f t="shared" si="50"/>
        <v>0</v>
      </c>
      <c r="AT27" s="421">
        <f t="shared" si="51"/>
        <v>0</v>
      </c>
      <c r="AU27" s="421">
        <f t="shared" si="57"/>
        <v>0</v>
      </c>
      <c r="AV27" s="421">
        <f t="shared" si="52"/>
        <v>0</v>
      </c>
      <c r="AW27" s="421">
        <f t="shared" si="58"/>
        <v>0</v>
      </c>
      <c r="AX27" s="422">
        <f t="shared" si="59"/>
        <v>0</v>
      </c>
      <c r="AY27" s="423">
        <f t="shared" si="60"/>
        <v>0</v>
      </c>
      <c r="BA27" s="138" t="s">
        <v>88</v>
      </c>
    </row>
    <row r="28" spans="1:53" s="30" customFormat="1" ht="9">
      <c r="A28" s="29"/>
      <c r="B28" s="130"/>
      <c r="C28" s="224" t="s">
        <v>37</v>
      </c>
      <c r="D28" s="224"/>
      <c r="E28" s="222">
        <f t="shared" ref="E28:K28" si="61">SUM(E20:E27)</f>
        <v>0</v>
      </c>
      <c r="F28" s="222">
        <f t="shared" si="61"/>
        <v>0</v>
      </c>
      <c r="G28" s="222">
        <f t="shared" si="61"/>
        <v>0</v>
      </c>
      <c r="H28" s="222">
        <f t="shared" si="61"/>
        <v>0</v>
      </c>
      <c r="I28" s="372">
        <f t="shared" si="61"/>
        <v>0</v>
      </c>
      <c r="J28" s="222">
        <f t="shared" si="61"/>
        <v>0</v>
      </c>
      <c r="K28" s="222">
        <f t="shared" si="61"/>
        <v>0</v>
      </c>
      <c r="L28" s="222">
        <f t="shared" ref="L28:Q28" si="62">SUM(L20:L27)</f>
        <v>0</v>
      </c>
      <c r="M28" s="222">
        <f t="shared" si="62"/>
        <v>0</v>
      </c>
      <c r="N28" s="222">
        <f t="shared" si="62"/>
        <v>0</v>
      </c>
      <c r="O28" s="372">
        <f t="shared" si="62"/>
        <v>0</v>
      </c>
      <c r="P28" s="222">
        <f t="shared" si="62"/>
        <v>0</v>
      </c>
      <c r="Q28" s="222">
        <f t="shared" si="62"/>
        <v>0</v>
      </c>
      <c r="R28" s="222">
        <f t="shared" ref="R28:W28" si="63">SUM(R20:R27)</f>
        <v>0</v>
      </c>
      <c r="S28" s="222">
        <f t="shared" si="63"/>
        <v>0</v>
      </c>
      <c r="T28" s="222">
        <f t="shared" si="63"/>
        <v>0</v>
      </c>
      <c r="U28" s="372">
        <f t="shared" si="63"/>
        <v>0</v>
      </c>
      <c r="V28" s="222">
        <f t="shared" si="63"/>
        <v>0</v>
      </c>
      <c r="W28" s="222">
        <f t="shared" si="63"/>
        <v>0</v>
      </c>
      <c r="X28" s="222">
        <f t="shared" ref="X28:AC28" si="64">SUM(X20:X27)</f>
        <v>0</v>
      </c>
      <c r="Y28" s="222">
        <f t="shared" si="64"/>
        <v>0</v>
      </c>
      <c r="Z28" s="222">
        <f t="shared" si="64"/>
        <v>0</v>
      </c>
      <c r="AA28" s="372">
        <f t="shared" si="64"/>
        <v>0</v>
      </c>
      <c r="AB28" s="222">
        <f t="shared" si="64"/>
        <v>0</v>
      </c>
      <c r="AC28" s="222">
        <f t="shared" si="64"/>
        <v>0</v>
      </c>
      <c r="AD28" s="222">
        <f>SUM(AD20:AD27)</f>
        <v>0</v>
      </c>
      <c r="AE28" s="222">
        <f>SUM(AE20:AE27)</f>
        <v>0</v>
      </c>
      <c r="AF28" s="222">
        <f>SUM(AF20:AF27)</f>
        <v>0</v>
      </c>
      <c r="AG28" s="222">
        <f>SUM(AG20:AG27)</f>
        <v>0</v>
      </c>
      <c r="AH28" s="222">
        <f>SUM(AH20:AH27)</f>
        <v>0</v>
      </c>
      <c r="AI28" s="424">
        <f>+SUM(AI20:AI27)</f>
        <v>0</v>
      </c>
      <c r="AJ28" s="424">
        <f>+SUM(AJ20:AJ27)</f>
        <v>0</v>
      </c>
      <c r="AK28" s="424">
        <f t="shared" ref="AK28:AY28" si="65">+SUM(AK20:AK27)</f>
        <v>0</v>
      </c>
      <c r="AL28" s="424">
        <f t="shared" si="65"/>
        <v>0</v>
      </c>
      <c r="AM28" s="425">
        <f t="shared" si="65"/>
        <v>0</v>
      </c>
      <c r="AN28" s="425">
        <f t="shared" si="65"/>
        <v>0</v>
      </c>
      <c r="AO28" s="425">
        <f t="shared" si="65"/>
        <v>0</v>
      </c>
      <c r="AP28" s="425">
        <f t="shared" si="65"/>
        <v>0</v>
      </c>
      <c r="AQ28" s="425">
        <f t="shared" si="65"/>
        <v>0</v>
      </c>
      <c r="AR28" s="425">
        <f t="shared" si="65"/>
        <v>0</v>
      </c>
      <c r="AS28" s="425">
        <f>+SUM(AS20:AS27)</f>
        <v>0</v>
      </c>
      <c r="AT28" s="425">
        <f>+SUM(AT20:AT27)</f>
        <v>0</v>
      </c>
      <c r="AU28" s="425">
        <f>+SUM(AU20:AU27)</f>
        <v>0</v>
      </c>
      <c r="AV28" s="425">
        <f>+SUM(AV20:AV27)</f>
        <v>0</v>
      </c>
      <c r="AW28" s="425">
        <f>+SUM(AW20:AW27)</f>
        <v>0</v>
      </c>
      <c r="AX28" s="426">
        <f t="shared" si="65"/>
        <v>0</v>
      </c>
      <c r="AY28" s="427">
        <f t="shared" si="65"/>
        <v>0</v>
      </c>
      <c r="BA28" s="139"/>
    </row>
    <row r="29" spans="1:53" s="28" customFormat="1" ht="11.25">
      <c r="A29" s="29">
        <f>+IF(OR(AM29&gt;0,AR29&gt;0,AX29&gt;0),MAX(A$12:A28)+1,0)</f>
        <v>0</v>
      </c>
      <c r="B29" s="531" t="s">
        <v>89</v>
      </c>
      <c r="C29" s="129" t="s">
        <v>44</v>
      </c>
      <c r="D29" s="126">
        <v>4.45</v>
      </c>
      <c r="E29" s="145"/>
      <c r="F29" s="145"/>
      <c r="G29" s="145"/>
      <c r="H29" s="145"/>
      <c r="I29" s="371">
        <f t="shared" si="30"/>
        <v>0</v>
      </c>
      <c r="J29" s="174">
        <f t="shared" ref="J29:J36" si="66">+D29*F29</f>
        <v>0</v>
      </c>
      <c r="K29" s="174">
        <f t="shared" ref="K29:K36" si="67">+D29*I29</f>
        <v>0</v>
      </c>
      <c r="L29" s="145"/>
      <c r="M29" s="145"/>
      <c r="N29" s="145"/>
      <c r="O29" s="371">
        <f t="shared" ref="O29:O36" si="68">+L29+M29-N29</f>
        <v>0</v>
      </c>
      <c r="P29" s="174">
        <f t="shared" ref="P29:P36" si="69">+$D29*L29*80%</f>
        <v>0</v>
      </c>
      <c r="Q29" s="174">
        <f t="shared" ref="Q29:Q36" si="70">+$D29*80%*O29</f>
        <v>0</v>
      </c>
      <c r="R29" s="145"/>
      <c r="S29" s="145"/>
      <c r="T29" s="145"/>
      <c r="U29" s="371">
        <f t="shared" ref="U29:U36" si="71">+R29+S29-T29</f>
        <v>0</v>
      </c>
      <c r="V29" s="174">
        <f t="shared" ref="V29:V36" si="72">+$D29*R29</f>
        <v>0</v>
      </c>
      <c r="W29" s="174">
        <f t="shared" ref="W29:W36" si="73">+$D29*U29</f>
        <v>0</v>
      </c>
      <c r="X29" s="145"/>
      <c r="Y29" s="145"/>
      <c r="Z29" s="145"/>
      <c r="AA29" s="371">
        <f t="shared" ref="AA29:AA36" si="74">+X29+Y29-Z29</f>
        <v>0</v>
      </c>
      <c r="AB29" s="174">
        <f t="shared" ref="AB29:AB36" si="75">+$D29*X29</f>
        <v>0</v>
      </c>
      <c r="AC29" s="174">
        <f t="shared" ref="AC29:AC36" si="76">+$D29*AA29</f>
        <v>0</v>
      </c>
      <c r="AD29" s="173">
        <f t="shared" ref="AD29:AD36" si="77">+L29+R29+X29</f>
        <v>0</v>
      </c>
      <c r="AE29" s="173">
        <f t="shared" si="22"/>
        <v>0</v>
      </c>
      <c r="AF29" s="436">
        <f t="shared" ref="AF29:AF36" si="78">+N29+T29+Z29</f>
        <v>0</v>
      </c>
      <c r="AG29" s="174">
        <f t="shared" ref="AG29:AG36" si="79">+P29+V29+AB29</f>
        <v>0</v>
      </c>
      <c r="AH29" s="174">
        <f t="shared" ref="AH29:AH36" si="80">+Q29+W29+AC29</f>
        <v>0</v>
      </c>
      <c r="AI29" s="199">
        <f t="shared" ref="AI29:AI36" si="81">+F29*$D29*$AK$7</f>
        <v>0</v>
      </c>
      <c r="AJ29" s="199">
        <f t="shared" ref="AJ29:AJ36" si="82">+L29*$D29*$AK$7+R29*$D29*$AK$7+X29*$D29*$AK$7</f>
        <v>0</v>
      </c>
      <c r="AK29" s="199">
        <f>+AI29+AJ29</f>
        <v>0</v>
      </c>
      <c r="AL29" s="199">
        <f t="shared" ref="AL29:AL36" si="83">+IF(AK29=0,0,((AK29/(F29+AD29))-$AJ$4)/$AL$11*(F29+AD29))</f>
        <v>0</v>
      </c>
      <c r="AM29" s="421">
        <f t="shared" ref="AM29:AM36" si="84">+AL29*AM$11</f>
        <v>0</v>
      </c>
      <c r="AN29" s="421">
        <f t="shared" ref="AN29:AN36" si="85">+$D29*G29*$AK$7</f>
        <v>0</v>
      </c>
      <c r="AO29" s="421">
        <f t="shared" ref="AO29:AO36" si="86">+M29*$D29*$AK$7+S29*$D29*$AK$7+Y29*$D29*$AK$7</f>
        <v>0</v>
      </c>
      <c r="AP29" s="421">
        <f>+AN29+AO29</f>
        <v>0</v>
      </c>
      <c r="AQ29" s="421">
        <f t="shared" si="19"/>
        <v>0</v>
      </c>
      <c r="AR29" s="421">
        <f>+AQ29*AR$11</f>
        <v>0</v>
      </c>
      <c r="AS29" s="421">
        <f t="shared" ref="AS29:AS36" si="87">+$D29*H29*$AK$7</f>
        <v>0</v>
      </c>
      <c r="AT29" s="421">
        <f t="shared" ref="AT29:AT36" si="88">+N29*$D29*$AK$7+T29*$D29*$AK$7+Z29*$D29*$AK$7</f>
        <v>0</v>
      </c>
      <c r="AU29" s="421">
        <f>+AS29+AT29</f>
        <v>0</v>
      </c>
      <c r="AV29" s="421">
        <f t="shared" ref="AV29:AV36" si="89">+IF(AU29=0,0,((AU29/(H29+AF29))-$AJ$4)/$AL$11*(H29+AF29))</f>
        <v>0</v>
      </c>
      <c r="AW29" s="421">
        <f>+AV29*AW$11</f>
        <v>0</v>
      </c>
      <c r="AX29" s="422">
        <f>+AR29+AM29-AW29</f>
        <v>0</v>
      </c>
      <c r="AY29" s="423">
        <f>+AX29*AY$11</f>
        <v>0</v>
      </c>
      <c r="BA29" s="138" t="s">
        <v>89</v>
      </c>
    </row>
    <row r="30" spans="1:53" s="28" customFormat="1" ht="11.25">
      <c r="A30" s="29">
        <f>+IF(OR(AM30&gt;0,AR30&gt;0,AX30&gt;0),MAX(A$12:A29)+1,0)</f>
        <v>0</v>
      </c>
      <c r="B30" s="531"/>
      <c r="C30" s="129" t="s">
        <v>43</v>
      </c>
      <c r="D30" s="126">
        <v>4.24</v>
      </c>
      <c r="E30" s="145"/>
      <c r="F30" s="145"/>
      <c r="G30" s="145"/>
      <c r="H30" s="145"/>
      <c r="I30" s="371">
        <f t="shared" si="30"/>
        <v>0</v>
      </c>
      <c r="J30" s="174">
        <f t="shared" si="66"/>
        <v>0</v>
      </c>
      <c r="K30" s="174">
        <f t="shared" si="67"/>
        <v>0</v>
      </c>
      <c r="L30" s="145"/>
      <c r="M30" s="145"/>
      <c r="N30" s="145"/>
      <c r="O30" s="371">
        <f t="shared" si="68"/>
        <v>0</v>
      </c>
      <c r="P30" s="174">
        <f t="shared" si="69"/>
        <v>0</v>
      </c>
      <c r="Q30" s="174">
        <f t="shared" si="70"/>
        <v>0</v>
      </c>
      <c r="R30" s="145"/>
      <c r="S30" s="145"/>
      <c r="T30" s="145"/>
      <c r="U30" s="371">
        <f t="shared" si="71"/>
        <v>0</v>
      </c>
      <c r="V30" s="174">
        <f t="shared" si="72"/>
        <v>0</v>
      </c>
      <c r="W30" s="174">
        <f t="shared" si="73"/>
        <v>0</v>
      </c>
      <c r="X30" s="145"/>
      <c r="Y30" s="145"/>
      <c r="Z30" s="145"/>
      <c r="AA30" s="371">
        <f t="shared" si="74"/>
        <v>0</v>
      </c>
      <c r="AB30" s="174">
        <f t="shared" si="75"/>
        <v>0</v>
      </c>
      <c r="AC30" s="174">
        <f t="shared" si="76"/>
        <v>0</v>
      </c>
      <c r="AD30" s="173">
        <f t="shared" si="77"/>
        <v>0</v>
      </c>
      <c r="AE30" s="173">
        <f t="shared" si="22"/>
        <v>0</v>
      </c>
      <c r="AF30" s="436">
        <f t="shared" si="78"/>
        <v>0</v>
      </c>
      <c r="AG30" s="174">
        <f t="shared" si="79"/>
        <v>0</v>
      </c>
      <c r="AH30" s="174">
        <f t="shared" si="80"/>
        <v>0</v>
      </c>
      <c r="AI30" s="199">
        <f t="shared" si="81"/>
        <v>0</v>
      </c>
      <c r="AJ30" s="199">
        <f t="shared" si="82"/>
        <v>0</v>
      </c>
      <c r="AK30" s="199">
        <f t="shared" ref="AK30:AK36" si="90">+AI30+AJ30</f>
        <v>0</v>
      </c>
      <c r="AL30" s="199">
        <f t="shared" si="83"/>
        <v>0</v>
      </c>
      <c r="AM30" s="421">
        <f t="shared" si="84"/>
        <v>0</v>
      </c>
      <c r="AN30" s="421">
        <f t="shared" si="85"/>
        <v>0</v>
      </c>
      <c r="AO30" s="421">
        <f t="shared" si="86"/>
        <v>0</v>
      </c>
      <c r="AP30" s="421">
        <f t="shared" ref="AP30:AP36" si="91">+AN30+AO30</f>
        <v>0</v>
      </c>
      <c r="AQ30" s="421">
        <f t="shared" si="19"/>
        <v>0</v>
      </c>
      <c r="AR30" s="421">
        <f t="shared" ref="AR30:AR36" si="92">+AQ30*AR$11</f>
        <v>0</v>
      </c>
      <c r="AS30" s="421">
        <f t="shared" si="87"/>
        <v>0</v>
      </c>
      <c r="AT30" s="421">
        <f t="shared" si="88"/>
        <v>0</v>
      </c>
      <c r="AU30" s="421">
        <f t="shared" ref="AU30:AU36" si="93">+AS30+AT30</f>
        <v>0</v>
      </c>
      <c r="AV30" s="421">
        <f t="shared" si="89"/>
        <v>0</v>
      </c>
      <c r="AW30" s="421">
        <f t="shared" ref="AW30:AW36" si="94">+AV30*AW$11</f>
        <v>0</v>
      </c>
      <c r="AX30" s="422">
        <f t="shared" ref="AX30:AX36" si="95">+AR30+AM30-AW30</f>
        <v>0</v>
      </c>
      <c r="AY30" s="423">
        <f t="shared" ref="AY30:AY36" si="96">+AX30*AY$11</f>
        <v>0</v>
      </c>
      <c r="BA30" s="138" t="s">
        <v>89</v>
      </c>
    </row>
    <row r="31" spans="1:53" s="28" customFormat="1" ht="11.25">
      <c r="A31" s="29">
        <f>+IF(OR(AM31&gt;0,AR31&gt;0,AX31&gt;0),MAX(A$12:A30)+1,0)</f>
        <v>0</v>
      </c>
      <c r="B31" s="531"/>
      <c r="C31" s="129" t="s">
        <v>42</v>
      </c>
      <c r="D31" s="126">
        <v>4.04</v>
      </c>
      <c r="E31" s="145"/>
      <c r="F31" s="145"/>
      <c r="G31" s="145"/>
      <c r="H31" s="145"/>
      <c r="I31" s="371">
        <f t="shared" si="30"/>
        <v>0</v>
      </c>
      <c r="J31" s="174">
        <f t="shared" si="66"/>
        <v>0</v>
      </c>
      <c r="K31" s="174">
        <f t="shared" si="67"/>
        <v>0</v>
      </c>
      <c r="L31" s="145"/>
      <c r="M31" s="145"/>
      <c r="N31" s="145"/>
      <c r="O31" s="371">
        <f t="shared" si="68"/>
        <v>0</v>
      </c>
      <c r="P31" s="174">
        <f t="shared" si="69"/>
        <v>0</v>
      </c>
      <c r="Q31" s="174">
        <f t="shared" si="70"/>
        <v>0</v>
      </c>
      <c r="R31" s="145"/>
      <c r="S31" s="145"/>
      <c r="T31" s="145"/>
      <c r="U31" s="371">
        <f t="shared" si="71"/>
        <v>0</v>
      </c>
      <c r="V31" s="174">
        <f t="shared" si="72"/>
        <v>0</v>
      </c>
      <c r="W31" s="174">
        <f t="shared" si="73"/>
        <v>0</v>
      </c>
      <c r="X31" s="145"/>
      <c r="Y31" s="145"/>
      <c r="Z31" s="145"/>
      <c r="AA31" s="371">
        <f t="shared" si="74"/>
        <v>0</v>
      </c>
      <c r="AB31" s="174">
        <f t="shared" si="75"/>
        <v>0</v>
      </c>
      <c r="AC31" s="174">
        <f t="shared" si="76"/>
        <v>0</v>
      </c>
      <c r="AD31" s="173">
        <f t="shared" si="77"/>
        <v>0</v>
      </c>
      <c r="AE31" s="173">
        <f t="shared" si="22"/>
        <v>0</v>
      </c>
      <c r="AF31" s="436">
        <f t="shared" si="78"/>
        <v>0</v>
      </c>
      <c r="AG31" s="174">
        <f t="shared" si="79"/>
        <v>0</v>
      </c>
      <c r="AH31" s="174">
        <f t="shared" si="80"/>
        <v>0</v>
      </c>
      <c r="AI31" s="199">
        <f t="shared" si="81"/>
        <v>0</v>
      </c>
      <c r="AJ31" s="199">
        <f t="shared" si="82"/>
        <v>0</v>
      </c>
      <c r="AK31" s="199">
        <f t="shared" si="90"/>
        <v>0</v>
      </c>
      <c r="AL31" s="199">
        <f t="shared" si="83"/>
        <v>0</v>
      </c>
      <c r="AM31" s="421">
        <f t="shared" si="84"/>
        <v>0</v>
      </c>
      <c r="AN31" s="421">
        <f t="shared" si="85"/>
        <v>0</v>
      </c>
      <c r="AO31" s="421">
        <f t="shared" si="86"/>
        <v>0</v>
      </c>
      <c r="AP31" s="421">
        <f t="shared" si="91"/>
        <v>0</v>
      </c>
      <c r="AQ31" s="421">
        <f t="shared" si="19"/>
        <v>0</v>
      </c>
      <c r="AR31" s="421">
        <f t="shared" si="92"/>
        <v>0</v>
      </c>
      <c r="AS31" s="421">
        <f t="shared" si="87"/>
        <v>0</v>
      </c>
      <c r="AT31" s="421">
        <f t="shared" si="88"/>
        <v>0</v>
      </c>
      <c r="AU31" s="421">
        <f t="shared" si="93"/>
        <v>0</v>
      </c>
      <c r="AV31" s="421">
        <f t="shared" si="89"/>
        <v>0</v>
      </c>
      <c r="AW31" s="421">
        <f t="shared" si="94"/>
        <v>0</v>
      </c>
      <c r="AX31" s="422">
        <f t="shared" si="95"/>
        <v>0</v>
      </c>
      <c r="AY31" s="423">
        <f t="shared" si="96"/>
        <v>0</v>
      </c>
      <c r="BA31" s="138" t="s">
        <v>89</v>
      </c>
    </row>
    <row r="32" spans="1:53" s="28" customFormat="1" ht="11.25">
      <c r="A32" s="29">
        <f>+IF(OR(AM32&gt;0,AR32&gt;0,AX32&gt;0),MAX(A$12:A31)+1,0)</f>
        <v>0</v>
      </c>
      <c r="B32" s="531"/>
      <c r="C32" s="129" t="s">
        <v>41</v>
      </c>
      <c r="D32" s="126">
        <v>3.85</v>
      </c>
      <c r="E32" s="145"/>
      <c r="F32" s="145"/>
      <c r="G32" s="145"/>
      <c r="H32" s="145"/>
      <c r="I32" s="371">
        <f t="shared" si="30"/>
        <v>0</v>
      </c>
      <c r="J32" s="174">
        <f t="shared" si="66"/>
        <v>0</v>
      </c>
      <c r="K32" s="174">
        <f t="shared" si="67"/>
        <v>0</v>
      </c>
      <c r="L32" s="145"/>
      <c r="M32" s="145"/>
      <c r="N32" s="145"/>
      <c r="O32" s="371">
        <f t="shared" si="68"/>
        <v>0</v>
      </c>
      <c r="P32" s="174">
        <f t="shared" si="69"/>
        <v>0</v>
      </c>
      <c r="Q32" s="174">
        <f t="shared" si="70"/>
        <v>0</v>
      </c>
      <c r="R32" s="145"/>
      <c r="S32" s="145"/>
      <c r="T32" s="145"/>
      <c r="U32" s="371">
        <f t="shared" si="71"/>
        <v>0</v>
      </c>
      <c r="V32" s="174">
        <f t="shared" si="72"/>
        <v>0</v>
      </c>
      <c r="W32" s="174">
        <f t="shared" si="73"/>
        <v>0</v>
      </c>
      <c r="X32" s="145"/>
      <c r="Y32" s="145"/>
      <c r="Z32" s="145"/>
      <c r="AA32" s="371">
        <f t="shared" si="74"/>
        <v>0</v>
      </c>
      <c r="AB32" s="174">
        <f t="shared" si="75"/>
        <v>0</v>
      </c>
      <c r="AC32" s="174">
        <f t="shared" si="76"/>
        <v>0</v>
      </c>
      <c r="AD32" s="173">
        <f t="shared" si="77"/>
        <v>0</v>
      </c>
      <c r="AE32" s="173">
        <f t="shared" si="22"/>
        <v>0</v>
      </c>
      <c r="AF32" s="436">
        <f t="shared" si="78"/>
        <v>0</v>
      </c>
      <c r="AG32" s="174">
        <f t="shared" si="79"/>
        <v>0</v>
      </c>
      <c r="AH32" s="174">
        <f t="shared" si="80"/>
        <v>0</v>
      </c>
      <c r="AI32" s="199">
        <f t="shared" si="81"/>
        <v>0</v>
      </c>
      <c r="AJ32" s="199">
        <f t="shared" si="82"/>
        <v>0</v>
      </c>
      <c r="AK32" s="199">
        <f t="shared" si="90"/>
        <v>0</v>
      </c>
      <c r="AL32" s="199">
        <f t="shared" si="83"/>
        <v>0</v>
      </c>
      <c r="AM32" s="421">
        <f t="shared" si="84"/>
        <v>0</v>
      </c>
      <c r="AN32" s="421">
        <f t="shared" si="85"/>
        <v>0</v>
      </c>
      <c r="AO32" s="421">
        <f t="shared" si="86"/>
        <v>0</v>
      </c>
      <c r="AP32" s="421">
        <f t="shared" si="91"/>
        <v>0</v>
      </c>
      <c r="AQ32" s="421">
        <f t="shared" si="19"/>
        <v>0</v>
      </c>
      <c r="AR32" s="421">
        <f t="shared" si="92"/>
        <v>0</v>
      </c>
      <c r="AS32" s="421">
        <f t="shared" si="87"/>
        <v>0</v>
      </c>
      <c r="AT32" s="421">
        <f t="shared" si="88"/>
        <v>0</v>
      </c>
      <c r="AU32" s="421">
        <f t="shared" si="93"/>
        <v>0</v>
      </c>
      <c r="AV32" s="421">
        <f t="shared" si="89"/>
        <v>0</v>
      </c>
      <c r="AW32" s="421">
        <f t="shared" si="94"/>
        <v>0</v>
      </c>
      <c r="AX32" s="422">
        <f t="shared" si="95"/>
        <v>0</v>
      </c>
      <c r="AY32" s="423">
        <f t="shared" si="96"/>
        <v>0</v>
      </c>
      <c r="BA32" s="138" t="s">
        <v>89</v>
      </c>
    </row>
    <row r="33" spans="1:53" s="28" customFormat="1" ht="11.25">
      <c r="A33" s="29">
        <f>+IF(OR(AM33&gt;0,AR33&gt;0,AX33&gt;0),MAX(A$12:A32)+1,0)</f>
        <v>0</v>
      </c>
      <c r="B33" s="531"/>
      <c r="C33" s="129" t="s">
        <v>346</v>
      </c>
      <c r="D33" s="126">
        <v>3.66</v>
      </c>
      <c r="E33" s="145"/>
      <c r="F33" s="145"/>
      <c r="G33" s="145"/>
      <c r="H33" s="145"/>
      <c r="I33" s="371">
        <f t="shared" si="30"/>
        <v>0</v>
      </c>
      <c r="J33" s="174">
        <f t="shared" si="66"/>
        <v>0</v>
      </c>
      <c r="K33" s="174">
        <f t="shared" si="67"/>
        <v>0</v>
      </c>
      <c r="L33" s="145"/>
      <c r="M33" s="145"/>
      <c r="N33" s="145"/>
      <c r="O33" s="371">
        <f t="shared" si="68"/>
        <v>0</v>
      </c>
      <c r="P33" s="174">
        <f t="shared" si="69"/>
        <v>0</v>
      </c>
      <c r="Q33" s="174">
        <f t="shared" si="70"/>
        <v>0</v>
      </c>
      <c r="R33" s="145"/>
      <c r="S33" s="145"/>
      <c r="T33" s="145"/>
      <c r="U33" s="371">
        <f t="shared" si="71"/>
        <v>0</v>
      </c>
      <c r="V33" s="174">
        <f t="shared" si="72"/>
        <v>0</v>
      </c>
      <c r="W33" s="174">
        <f t="shared" si="73"/>
        <v>0</v>
      </c>
      <c r="X33" s="145"/>
      <c r="Y33" s="145"/>
      <c r="Z33" s="145"/>
      <c r="AA33" s="371">
        <f t="shared" si="74"/>
        <v>0</v>
      </c>
      <c r="AB33" s="174">
        <f t="shared" si="75"/>
        <v>0</v>
      </c>
      <c r="AC33" s="174">
        <f t="shared" si="76"/>
        <v>0</v>
      </c>
      <c r="AD33" s="173">
        <f t="shared" si="77"/>
        <v>0</v>
      </c>
      <c r="AE33" s="173">
        <f t="shared" si="22"/>
        <v>0</v>
      </c>
      <c r="AF33" s="436">
        <f t="shared" si="78"/>
        <v>0</v>
      </c>
      <c r="AG33" s="174">
        <f t="shared" si="79"/>
        <v>0</v>
      </c>
      <c r="AH33" s="174">
        <f t="shared" si="80"/>
        <v>0</v>
      </c>
      <c r="AI33" s="199">
        <f t="shared" si="81"/>
        <v>0</v>
      </c>
      <c r="AJ33" s="199">
        <f t="shared" si="82"/>
        <v>0</v>
      </c>
      <c r="AK33" s="199">
        <f t="shared" si="90"/>
        <v>0</v>
      </c>
      <c r="AL33" s="199">
        <f t="shared" si="83"/>
        <v>0</v>
      </c>
      <c r="AM33" s="421">
        <f t="shared" si="84"/>
        <v>0</v>
      </c>
      <c r="AN33" s="421">
        <f t="shared" si="85"/>
        <v>0</v>
      </c>
      <c r="AO33" s="421">
        <f t="shared" si="86"/>
        <v>0</v>
      </c>
      <c r="AP33" s="421">
        <f t="shared" si="91"/>
        <v>0</v>
      </c>
      <c r="AQ33" s="421">
        <f t="shared" si="19"/>
        <v>0</v>
      </c>
      <c r="AR33" s="421">
        <f t="shared" si="92"/>
        <v>0</v>
      </c>
      <c r="AS33" s="421">
        <f t="shared" si="87"/>
        <v>0</v>
      </c>
      <c r="AT33" s="421">
        <f t="shared" si="88"/>
        <v>0</v>
      </c>
      <c r="AU33" s="421">
        <f t="shared" si="93"/>
        <v>0</v>
      </c>
      <c r="AV33" s="421">
        <f t="shared" si="89"/>
        <v>0</v>
      </c>
      <c r="AW33" s="421">
        <f t="shared" si="94"/>
        <v>0</v>
      </c>
      <c r="AX33" s="422">
        <f t="shared" si="95"/>
        <v>0</v>
      </c>
      <c r="AY33" s="423">
        <f t="shared" si="96"/>
        <v>0</v>
      </c>
      <c r="BA33" s="138" t="s">
        <v>89</v>
      </c>
    </row>
    <row r="34" spans="1:53" s="28" customFormat="1" ht="11.25">
      <c r="A34" s="29">
        <f>+IF(OR(AM34&gt;0,AR34&gt;0,AX34&gt;0),MAX(A$12:A33)+1,0)</f>
        <v>0</v>
      </c>
      <c r="B34" s="531"/>
      <c r="C34" s="129" t="s">
        <v>40</v>
      </c>
      <c r="D34" s="126">
        <v>3.49</v>
      </c>
      <c r="E34" s="145"/>
      <c r="F34" s="145"/>
      <c r="G34" s="145"/>
      <c r="H34" s="145"/>
      <c r="I34" s="371">
        <f t="shared" si="30"/>
        <v>0</v>
      </c>
      <c r="J34" s="174">
        <f t="shared" si="66"/>
        <v>0</v>
      </c>
      <c r="K34" s="174">
        <f t="shared" si="67"/>
        <v>0</v>
      </c>
      <c r="L34" s="145"/>
      <c r="M34" s="145"/>
      <c r="N34" s="145"/>
      <c r="O34" s="371">
        <f t="shared" si="68"/>
        <v>0</v>
      </c>
      <c r="P34" s="174">
        <f t="shared" si="69"/>
        <v>0</v>
      </c>
      <c r="Q34" s="174">
        <f t="shared" si="70"/>
        <v>0</v>
      </c>
      <c r="R34" s="145"/>
      <c r="S34" s="145"/>
      <c r="T34" s="145"/>
      <c r="U34" s="371">
        <f t="shared" si="71"/>
        <v>0</v>
      </c>
      <c r="V34" s="174">
        <f t="shared" si="72"/>
        <v>0</v>
      </c>
      <c r="W34" s="174">
        <f t="shared" si="73"/>
        <v>0</v>
      </c>
      <c r="X34" s="145"/>
      <c r="Y34" s="145"/>
      <c r="Z34" s="145"/>
      <c r="AA34" s="371">
        <f t="shared" si="74"/>
        <v>0</v>
      </c>
      <c r="AB34" s="174">
        <f t="shared" si="75"/>
        <v>0</v>
      </c>
      <c r="AC34" s="174">
        <f t="shared" si="76"/>
        <v>0</v>
      </c>
      <c r="AD34" s="173">
        <f t="shared" si="77"/>
        <v>0</v>
      </c>
      <c r="AE34" s="173">
        <f t="shared" si="22"/>
        <v>0</v>
      </c>
      <c r="AF34" s="436">
        <f t="shared" si="78"/>
        <v>0</v>
      </c>
      <c r="AG34" s="174">
        <f t="shared" si="79"/>
        <v>0</v>
      </c>
      <c r="AH34" s="174">
        <f t="shared" si="80"/>
        <v>0</v>
      </c>
      <c r="AI34" s="199">
        <f t="shared" si="81"/>
        <v>0</v>
      </c>
      <c r="AJ34" s="199">
        <f t="shared" si="82"/>
        <v>0</v>
      </c>
      <c r="AK34" s="199">
        <f t="shared" si="90"/>
        <v>0</v>
      </c>
      <c r="AL34" s="199">
        <f t="shared" si="83"/>
        <v>0</v>
      </c>
      <c r="AM34" s="421">
        <f t="shared" si="84"/>
        <v>0</v>
      </c>
      <c r="AN34" s="421">
        <f t="shared" si="85"/>
        <v>0</v>
      </c>
      <c r="AO34" s="421">
        <f t="shared" si="86"/>
        <v>0</v>
      </c>
      <c r="AP34" s="421">
        <f t="shared" si="91"/>
        <v>0</v>
      </c>
      <c r="AQ34" s="421">
        <f t="shared" si="19"/>
        <v>0</v>
      </c>
      <c r="AR34" s="421">
        <f t="shared" si="92"/>
        <v>0</v>
      </c>
      <c r="AS34" s="421">
        <f t="shared" si="87"/>
        <v>0</v>
      </c>
      <c r="AT34" s="421">
        <f t="shared" si="88"/>
        <v>0</v>
      </c>
      <c r="AU34" s="421">
        <f t="shared" si="93"/>
        <v>0</v>
      </c>
      <c r="AV34" s="421">
        <f t="shared" si="89"/>
        <v>0</v>
      </c>
      <c r="AW34" s="421">
        <f t="shared" si="94"/>
        <v>0</v>
      </c>
      <c r="AX34" s="422">
        <f t="shared" si="95"/>
        <v>0</v>
      </c>
      <c r="AY34" s="423">
        <f t="shared" si="96"/>
        <v>0</v>
      </c>
      <c r="BA34" s="138" t="s">
        <v>89</v>
      </c>
    </row>
    <row r="35" spans="1:53" s="28" customFormat="1" ht="11.25">
      <c r="A35" s="29">
        <f>+IF(OR(AM35&gt;0,AR35&gt;0,AX35&gt;0),MAX(A$12:A34)+1,0)</f>
        <v>0</v>
      </c>
      <c r="B35" s="531"/>
      <c r="C35" s="129" t="s">
        <v>39</v>
      </c>
      <c r="D35" s="126">
        <v>3.32</v>
      </c>
      <c r="E35" s="145"/>
      <c r="F35" s="145"/>
      <c r="G35" s="145"/>
      <c r="H35" s="145"/>
      <c r="I35" s="371">
        <f t="shared" si="30"/>
        <v>0</v>
      </c>
      <c r="J35" s="174">
        <f t="shared" si="66"/>
        <v>0</v>
      </c>
      <c r="K35" s="174">
        <f t="shared" si="67"/>
        <v>0</v>
      </c>
      <c r="L35" s="145"/>
      <c r="M35" s="145"/>
      <c r="N35" s="145"/>
      <c r="O35" s="371">
        <f t="shared" si="68"/>
        <v>0</v>
      </c>
      <c r="P35" s="174">
        <f t="shared" si="69"/>
        <v>0</v>
      </c>
      <c r="Q35" s="174">
        <f t="shared" si="70"/>
        <v>0</v>
      </c>
      <c r="R35" s="145"/>
      <c r="S35" s="145"/>
      <c r="T35" s="145"/>
      <c r="U35" s="371">
        <f t="shared" si="71"/>
        <v>0</v>
      </c>
      <c r="V35" s="174">
        <f t="shared" si="72"/>
        <v>0</v>
      </c>
      <c r="W35" s="174">
        <f t="shared" si="73"/>
        <v>0</v>
      </c>
      <c r="X35" s="145"/>
      <c r="Y35" s="145"/>
      <c r="Z35" s="145"/>
      <c r="AA35" s="371">
        <f t="shared" si="74"/>
        <v>0</v>
      </c>
      <c r="AB35" s="174">
        <f t="shared" si="75"/>
        <v>0</v>
      </c>
      <c r="AC35" s="174">
        <f t="shared" si="76"/>
        <v>0</v>
      </c>
      <c r="AD35" s="173">
        <f t="shared" si="77"/>
        <v>0</v>
      </c>
      <c r="AE35" s="173">
        <f t="shared" si="22"/>
        <v>0</v>
      </c>
      <c r="AF35" s="436">
        <f t="shared" si="78"/>
        <v>0</v>
      </c>
      <c r="AG35" s="174">
        <f t="shared" si="79"/>
        <v>0</v>
      </c>
      <c r="AH35" s="174">
        <f t="shared" si="80"/>
        <v>0</v>
      </c>
      <c r="AI35" s="199">
        <f t="shared" si="81"/>
        <v>0</v>
      </c>
      <c r="AJ35" s="199">
        <f t="shared" si="82"/>
        <v>0</v>
      </c>
      <c r="AK35" s="199">
        <f t="shared" si="90"/>
        <v>0</v>
      </c>
      <c r="AL35" s="199">
        <f t="shared" si="83"/>
        <v>0</v>
      </c>
      <c r="AM35" s="421">
        <f t="shared" si="84"/>
        <v>0</v>
      </c>
      <c r="AN35" s="421">
        <f t="shared" si="85"/>
        <v>0</v>
      </c>
      <c r="AO35" s="421">
        <f t="shared" si="86"/>
        <v>0</v>
      </c>
      <c r="AP35" s="421">
        <f t="shared" si="91"/>
        <v>0</v>
      </c>
      <c r="AQ35" s="421">
        <f t="shared" si="19"/>
        <v>0</v>
      </c>
      <c r="AR35" s="421">
        <f t="shared" si="92"/>
        <v>0</v>
      </c>
      <c r="AS35" s="421">
        <f t="shared" si="87"/>
        <v>0</v>
      </c>
      <c r="AT35" s="421">
        <f t="shared" si="88"/>
        <v>0</v>
      </c>
      <c r="AU35" s="421">
        <f t="shared" si="93"/>
        <v>0</v>
      </c>
      <c r="AV35" s="421">
        <f t="shared" si="89"/>
        <v>0</v>
      </c>
      <c r="AW35" s="421">
        <f t="shared" si="94"/>
        <v>0</v>
      </c>
      <c r="AX35" s="422">
        <f t="shared" si="95"/>
        <v>0</v>
      </c>
      <c r="AY35" s="423">
        <f t="shared" si="96"/>
        <v>0</v>
      </c>
      <c r="BA35" s="138" t="s">
        <v>89</v>
      </c>
    </row>
    <row r="36" spans="1:53" s="28" customFormat="1" ht="11.25">
      <c r="A36" s="29">
        <f>+IF(OR(AM36&gt;0,AR36&gt;0,AX36&gt;0),MAX(A$12:A35)+1,0)</f>
        <v>0</v>
      </c>
      <c r="B36" s="531"/>
      <c r="C36" s="129" t="s">
        <v>38</v>
      </c>
      <c r="D36" s="126">
        <v>3.16</v>
      </c>
      <c r="E36" s="145"/>
      <c r="F36" s="145"/>
      <c r="G36" s="145"/>
      <c r="H36" s="145"/>
      <c r="I36" s="371">
        <f t="shared" si="30"/>
        <v>0</v>
      </c>
      <c r="J36" s="174">
        <f t="shared" si="66"/>
        <v>0</v>
      </c>
      <c r="K36" s="174">
        <f t="shared" si="67"/>
        <v>0</v>
      </c>
      <c r="L36" s="145"/>
      <c r="M36" s="145"/>
      <c r="N36" s="145"/>
      <c r="O36" s="371">
        <f t="shared" si="68"/>
        <v>0</v>
      </c>
      <c r="P36" s="174">
        <f t="shared" si="69"/>
        <v>0</v>
      </c>
      <c r="Q36" s="174">
        <f t="shared" si="70"/>
        <v>0</v>
      </c>
      <c r="R36" s="145"/>
      <c r="S36" s="145"/>
      <c r="T36" s="145"/>
      <c r="U36" s="371">
        <f t="shared" si="71"/>
        <v>0</v>
      </c>
      <c r="V36" s="174">
        <f t="shared" si="72"/>
        <v>0</v>
      </c>
      <c r="W36" s="174">
        <f t="shared" si="73"/>
        <v>0</v>
      </c>
      <c r="X36" s="145"/>
      <c r="Y36" s="145"/>
      <c r="Z36" s="145"/>
      <c r="AA36" s="371">
        <f t="shared" si="74"/>
        <v>0</v>
      </c>
      <c r="AB36" s="174">
        <f t="shared" si="75"/>
        <v>0</v>
      </c>
      <c r="AC36" s="174">
        <f t="shared" si="76"/>
        <v>0</v>
      </c>
      <c r="AD36" s="173">
        <f t="shared" si="77"/>
        <v>0</v>
      </c>
      <c r="AE36" s="173">
        <f t="shared" si="22"/>
        <v>0</v>
      </c>
      <c r="AF36" s="436">
        <f t="shared" si="78"/>
        <v>0</v>
      </c>
      <c r="AG36" s="174">
        <f t="shared" si="79"/>
        <v>0</v>
      </c>
      <c r="AH36" s="174">
        <f t="shared" si="80"/>
        <v>0</v>
      </c>
      <c r="AI36" s="199">
        <f t="shared" si="81"/>
        <v>0</v>
      </c>
      <c r="AJ36" s="199">
        <f t="shared" si="82"/>
        <v>0</v>
      </c>
      <c r="AK36" s="199">
        <f t="shared" si="90"/>
        <v>0</v>
      </c>
      <c r="AL36" s="199">
        <f t="shared" si="83"/>
        <v>0</v>
      </c>
      <c r="AM36" s="421">
        <f t="shared" si="84"/>
        <v>0</v>
      </c>
      <c r="AN36" s="421">
        <f t="shared" si="85"/>
        <v>0</v>
      </c>
      <c r="AO36" s="421">
        <f t="shared" si="86"/>
        <v>0</v>
      </c>
      <c r="AP36" s="421">
        <f t="shared" si="91"/>
        <v>0</v>
      </c>
      <c r="AQ36" s="421">
        <f t="shared" si="19"/>
        <v>0</v>
      </c>
      <c r="AR36" s="421">
        <f t="shared" si="92"/>
        <v>0</v>
      </c>
      <c r="AS36" s="421">
        <f t="shared" si="87"/>
        <v>0</v>
      </c>
      <c r="AT36" s="421">
        <f t="shared" si="88"/>
        <v>0</v>
      </c>
      <c r="AU36" s="421">
        <f t="shared" si="93"/>
        <v>0</v>
      </c>
      <c r="AV36" s="421">
        <f t="shared" si="89"/>
        <v>0</v>
      </c>
      <c r="AW36" s="421">
        <f t="shared" si="94"/>
        <v>0</v>
      </c>
      <c r="AX36" s="422">
        <f t="shared" si="95"/>
        <v>0</v>
      </c>
      <c r="AY36" s="423">
        <f t="shared" si="96"/>
        <v>0</v>
      </c>
      <c r="BA36" s="138" t="s">
        <v>89</v>
      </c>
    </row>
    <row r="37" spans="1:53" s="28" customFormat="1" ht="9">
      <c r="A37" s="29"/>
      <c r="B37" s="131"/>
      <c r="C37" s="225" t="s">
        <v>45</v>
      </c>
      <c r="D37" s="225"/>
      <c r="E37" s="222">
        <f t="shared" ref="E37:K37" si="97">SUM(E29:E36)</f>
        <v>0</v>
      </c>
      <c r="F37" s="222">
        <f t="shared" si="97"/>
        <v>0</v>
      </c>
      <c r="G37" s="222">
        <f t="shared" si="97"/>
        <v>0</v>
      </c>
      <c r="H37" s="222">
        <f t="shared" si="97"/>
        <v>0</v>
      </c>
      <c r="I37" s="372">
        <f t="shared" si="97"/>
        <v>0</v>
      </c>
      <c r="J37" s="222">
        <f t="shared" si="97"/>
        <v>0</v>
      </c>
      <c r="K37" s="222">
        <f t="shared" si="97"/>
        <v>0</v>
      </c>
      <c r="L37" s="222">
        <f t="shared" ref="L37:Q37" si="98">SUM(L29:L36)</f>
        <v>0</v>
      </c>
      <c r="M37" s="222">
        <f t="shared" si="98"/>
        <v>0</v>
      </c>
      <c r="N37" s="222">
        <f t="shared" si="98"/>
        <v>0</v>
      </c>
      <c r="O37" s="372">
        <f t="shared" si="98"/>
        <v>0</v>
      </c>
      <c r="P37" s="222">
        <f t="shared" si="98"/>
        <v>0</v>
      </c>
      <c r="Q37" s="222">
        <f t="shared" si="98"/>
        <v>0</v>
      </c>
      <c r="R37" s="222">
        <f t="shared" ref="R37:W37" si="99">SUM(R29:R36)</f>
        <v>0</v>
      </c>
      <c r="S37" s="222">
        <f t="shared" si="99"/>
        <v>0</v>
      </c>
      <c r="T37" s="222">
        <f t="shared" si="99"/>
        <v>0</v>
      </c>
      <c r="U37" s="372">
        <f t="shared" si="99"/>
        <v>0</v>
      </c>
      <c r="V37" s="222">
        <f t="shared" si="99"/>
        <v>0</v>
      </c>
      <c r="W37" s="222">
        <f t="shared" si="99"/>
        <v>0</v>
      </c>
      <c r="X37" s="222">
        <f t="shared" ref="X37:AC37" si="100">SUM(X29:X36)</f>
        <v>0</v>
      </c>
      <c r="Y37" s="222">
        <f t="shared" si="100"/>
        <v>0</v>
      </c>
      <c r="Z37" s="222">
        <f t="shared" si="100"/>
        <v>0</v>
      </c>
      <c r="AA37" s="372">
        <f t="shared" si="100"/>
        <v>0</v>
      </c>
      <c r="AB37" s="222">
        <f t="shared" si="100"/>
        <v>0</v>
      </c>
      <c r="AC37" s="222">
        <f t="shared" si="100"/>
        <v>0</v>
      </c>
      <c r="AD37" s="222">
        <f>SUM(AD29:AD36)</f>
        <v>0</v>
      </c>
      <c r="AE37" s="222">
        <f>SUM(AE29:AE36)</f>
        <v>0</v>
      </c>
      <c r="AF37" s="222">
        <f>SUM(AF29:AF36)</f>
        <v>0</v>
      </c>
      <c r="AG37" s="222">
        <f>SUM(AG29:AG36)</f>
        <v>0</v>
      </c>
      <c r="AH37" s="222">
        <f>SUM(AH29:AH36)</f>
        <v>0</v>
      </c>
      <c r="AI37" s="424">
        <f>+SUM(AI29:AI36)</f>
        <v>0</v>
      </c>
      <c r="AJ37" s="424">
        <f>+SUM(AJ29:AJ36)</f>
        <v>0</v>
      </c>
      <c r="AK37" s="424">
        <f t="shared" ref="AK37:AY37" si="101">+SUM(AK29:AK36)</f>
        <v>0</v>
      </c>
      <c r="AL37" s="424">
        <f t="shared" si="101"/>
        <v>0</v>
      </c>
      <c r="AM37" s="425">
        <f t="shared" si="101"/>
        <v>0</v>
      </c>
      <c r="AN37" s="425">
        <f t="shared" si="101"/>
        <v>0</v>
      </c>
      <c r="AO37" s="425">
        <f t="shared" si="101"/>
        <v>0</v>
      </c>
      <c r="AP37" s="425">
        <f t="shared" si="101"/>
        <v>0</v>
      </c>
      <c r="AQ37" s="425">
        <f t="shared" si="101"/>
        <v>0</v>
      </c>
      <c r="AR37" s="425">
        <f t="shared" si="101"/>
        <v>0</v>
      </c>
      <c r="AS37" s="425">
        <f>+SUM(AS29:AS36)</f>
        <v>0</v>
      </c>
      <c r="AT37" s="425">
        <f>+SUM(AT29:AT36)</f>
        <v>0</v>
      </c>
      <c r="AU37" s="425">
        <f>+SUM(AU29:AU36)</f>
        <v>0</v>
      </c>
      <c r="AV37" s="425">
        <f>+SUM(AV29:AV36)</f>
        <v>0</v>
      </c>
      <c r="AW37" s="425">
        <f>+SUM(AW29:AW36)</f>
        <v>0</v>
      </c>
      <c r="AX37" s="426">
        <f t="shared" si="101"/>
        <v>0</v>
      </c>
      <c r="AY37" s="427">
        <f t="shared" si="101"/>
        <v>0</v>
      </c>
      <c r="BA37" s="138"/>
    </row>
    <row r="38" spans="1:53" s="28" customFormat="1" ht="11.25">
      <c r="A38" s="29">
        <f>+IF(OR(AM38&gt;0,AR38&gt;0,AX38&gt;0),MAX(A$12:A37)+1,0)</f>
        <v>0</v>
      </c>
      <c r="B38" s="531" t="s">
        <v>90</v>
      </c>
      <c r="C38" s="129" t="s">
        <v>44</v>
      </c>
      <c r="D38" s="126">
        <v>3.56</v>
      </c>
      <c r="E38" s="145"/>
      <c r="F38" s="145"/>
      <c r="G38" s="145"/>
      <c r="H38" s="145"/>
      <c r="I38" s="371">
        <f t="shared" si="30"/>
        <v>0</v>
      </c>
      <c r="J38" s="174">
        <f t="shared" ref="J38:J45" si="102">+D38*F38</f>
        <v>0</v>
      </c>
      <c r="K38" s="174">
        <f t="shared" ref="K38:K45" si="103">+D38*I38</f>
        <v>0</v>
      </c>
      <c r="L38" s="145"/>
      <c r="M38" s="145"/>
      <c r="N38" s="145"/>
      <c r="O38" s="371">
        <f t="shared" ref="O38:O45" si="104">+L38+M38-N38</f>
        <v>0</v>
      </c>
      <c r="P38" s="174">
        <f t="shared" ref="P38:P45" si="105">+$D38*L38*80%</f>
        <v>0</v>
      </c>
      <c r="Q38" s="174">
        <f t="shared" ref="Q38:Q45" si="106">+$D38*80%*O38</f>
        <v>0</v>
      </c>
      <c r="R38" s="145"/>
      <c r="S38" s="145"/>
      <c r="T38" s="145"/>
      <c r="U38" s="371">
        <f t="shared" ref="U38:U45" si="107">+R38+S38-T38</f>
        <v>0</v>
      </c>
      <c r="V38" s="174">
        <f t="shared" ref="V38:V45" si="108">+$D38*R38</f>
        <v>0</v>
      </c>
      <c r="W38" s="174">
        <f t="shared" ref="W38:W45" si="109">+$D38*U38</f>
        <v>0</v>
      </c>
      <c r="X38" s="145"/>
      <c r="Y38" s="145"/>
      <c r="Z38" s="145"/>
      <c r="AA38" s="371">
        <f t="shared" ref="AA38:AA45" si="110">+X38+Y38-Z38</f>
        <v>0</v>
      </c>
      <c r="AB38" s="174">
        <f t="shared" ref="AB38:AB45" si="111">+$D38*X38</f>
        <v>0</v>
      </c>
      <c r="AC38" s="174">
        <f t="shared" ref="AC38:AC45" si="112">+$D38*AA38</f>
        <v>0</v>
      </c>
      <c r="AD38" s="173">
        <f t="shared" ref="AD38:AD45" si="113">+L38+R38+X38</f>
        <v>0</v>
      </c>
      <c r="AE38" s="173">
        <f t="shared" si="22"/>
        <v>0</v>
      </c>
      <c r="AF38" s="436">
        <f t="shared" ref="AF38:AF45" si="114">+N38+T38+Z38</f>
        <v>0</v>
      </c>
      <c r="AG38" s="174">
        <f t="shared" ref="AG38:AG45" si="115">+P38+V38+AB38</f>
        <v>0</v>
      </c>
      <c r="AH38" s="174">
        <f t="shared" ref="AH38:AH45" si="116">+Q38+W38+AC38</f>
        <v>0</v>
      </c>
      <c r="AI38" s="199">
        <f t="shared" ref="AI38:AI45" si="117">+F38*$D38*$AK$7</f>
        <v>0</v>
      </c>
      <c r="AJ38" s="199">
        <f t="shared" ref="AJ38:AJ45" si="118">+L38*$D38*$AK$7+R38*$D38*$AK$7+X38*$D38*$AK$7</f>
        <v>0</v>
      </c>
      <c r="AK38" s="199">
        <f>+AI38+AJ38</f>
        <v>0</v>
      </c>
      <c r="AL38" s="199">
        <f t="shared" ref="AL38:AL45" si="119">+IF(AK38=0,0,((AK38/(F38+AD38))-$AJ$4)/$AL$11*(F38+AD38))</f>
        <v>0</v>
      </c>
      <c r="AM38" s="421">
        <f>+AL38*AM$11</f>
        <v>0</v>
      </c>
      <c r="AN38" s="421">
        <f t="shared" ref="AN38:AN45" si="120">+$D38*G38*$AK$7</f>
        <v>0</v>
      </c>
      <c r="AO38" s="421">
        <f t="shared" ref="AO38:AO45" si="121">+M38*$D38*$AK$7+S38*$D38*$AK$7+Y38*$D38*$AK$7</f>
        <v>0</v>
      </c>
      <c r="AP38" s="421">
        <f>+AN38+AO38</f>
        <v>0</v>
      </c>
      <c r="AQ38" s="421">
        <f t="shared" si="19"/>
        <v>0</v>
      </c>
      <c r="AR38" s="421">
        <f>+AQ38*AR$11</f>
        <v>0</v>
      </c>
      <c r="AS38" s="421">
        <f t="shared" ref="AS38:AS45" si="122">+$D38*H38*$AK$7</f>
        <v>0</v>
      </c>
      <c r="AT38" s="421">
        <f t="shared" ref="AT38:AT45" si="123">+N38*$D38*$AK$7+T38*$D38*$AK$7+Z38*$D38*$AK$7</f>
        <v>0</v>
      </c>
      <c r="AU38" s="421">
        <f>+AS38+AT38</f>
        <v>0</v>
      </c>
      <c r="AV38" s="421">
        <f t="shared" ref="AV38:AV45" si="124">+IF(AU38=0,0,((AU38/(H38+AF38))-$AJ$4)/$AL$11*(H38+AF38))</f>
        <v>0</v>
      </c>
      <c r="AW38" s="421">
        <f>+AV38*AW$11</f>
        <v>0</v>
      </c>
      <c r="AX38" s="422">
        <f>+AR38+AM38-AW38</f>
        <v>0</v>
      </c>
      <c r="AY38" s="423">
        <f>+AX38*AY$11</f>
        <v>0</v>
      </c>
      <c r="BA38" s="138" t="s">
        <v>90</v>
      </c>
    </row>
    <row r="39" spans="1:53" s="28" customFormat="1" ht="11.25">
      <c r="A39" s="29">
        <f>+IF(OR(AM39&gt;0,AR39&gt;0,AX39&gt;0),MAX(A$12:A38)+1,0)</f>
        <v>0</v>
      </c>
      <c r="B39" s="531"/>
      <c r="C39" s="129" t="s">
        <v>43</v>
      </c>
      <c r="D39" s="126">
        <v>3.39</v>
      </c>
      <c r="E39" s="145"/>
      <c r="F39" s="145"/>
      <c r="G39" s="145"/>
      <c r="H39" s="145"/>
      <c r="I39" s="371">
        <f t="shared" si="30"/>
        <v>0</v>
      </c>
      <c r="J39" s="174">
        <f t="shared" si="102"/>
        <v>0</v>
      </c>
      <c r="K39" s="174">
        <f t="shared" si="103"/>
        <v>0</v>
      </c>
      <c r="L39" s="145"/>
      <c r="M39" s="145"/>
      <c r="N39" s="145"/>
      <c r="O39" s="371">
        <f t="shared" si="104"/>
        <v>0</v>
      </c>
      <c r="P39" s="174">
        <f t="shared" si="105"/>
        <v>0</v>
      </c>
      <c r="Q39" s="174">
        <f t="shared" si="106"/>
        <v>0</v>
      </c>
      <c r="R39" s="145"/>
      <c r="S39" s="145"/>
      <c r="T39" s="145"/>
      <c r="U39" s="371">
        <f t="shared" si="107"/>
        <v>0</v>
      </c>
      <c r="V39" s="174">
        <f t="shared" si="108"/>
        <v>0</v>
      </c>
      <c r="W39" s="174">
        <f t="shared" si="109"/>
        <v>0</v>
      </c>
      <c r="X39" s="145"/>
      <c r="Y39" s="145"/>
      <c r="Z39" s="145"/>
      <c r="AA39" s="371">
        <f t="shared" si="110"/>
        <v>0</v>
      </c>
      <c r="AB39" s="174">
        <f t="shared" si="111"/>
        <v>0</v>
      </c>
      <c r="AC39" s="174">
        <f t="shared" si="112"/>
        <v>0</v>
      </c>
      <c r="AD39" s="173">
        <f t="shared" si="113"/>
        <v>0</v>
      </c>
      <c r="AE39" s="173">
        <f t="shared" si="22"/>
        <v>0</v>
      </c>
      <c r="AF39" s="436">
        <f t="shared" si="114"/>
        <v>0</v>
      </c>
      <c r="AG39" s="174">
        <f t="shared" si="115"/>
        <v>0</v>
      </c>
      <c r="AH39" s="174">
        <f t="shared" si="116"/>
        <v>0</v>
      </c>
      <c r="AI39" s="199">
        <f t="shared" si="117"/>
        <v>0</v>
      </c>
      <c r="AJ39" s="199">
        <f t="shared" si="118"/>
        <v>0</v>
      </c>
      <c r="AK39" s="199">
        <f t="shared" ref="AK39:AK45" si="125">+AI39+AJ39</f>
        <v>0</v>
      </c>
      <c r="AL39" s="199">
        <f t="shared" si="119"/>
        <v>0</v>
      </c>
      <c r="AM39" s="421">
        <f t="shared" ref="AM39:AM45" si="126">+AL39*AM$11</f>
        <v>0</v>
      </c>
      <c r="AN39" s="421">
        <f t="shared" si="120"/>
        <v>0</v>
      </c>
      <c r="AO39" s="421">
        <f t="shared" si="121"/>
        <v>0</v>
      </c>
      <c r="AP39" s="421">
        <f t="shared" ref="AP39:AP45" si="127">+AN39+AO39</f>
        <v>0</v>
      </c>
      <c r="AQ39" s="421">
        <f t="shared" si="19"/>
        <v>0</v>
      </c>
      <c r="AR39" s="421">
        <f t="shared" ref="AR39:AR45" si="128">+AQ39*AR$11</f>
        <v>0</v>
      </c>
      <c r="AS39" s="421">
        <f t="shared" si="122"/>
        <v>0</v>
      </c>
      <c r="AT39" s="421">
        <f t="shared" si="123"/>
        <v>0</v>
      </c>
      <c r="AU39" s="421">
        <f t="shared" ref="AU39:AU45" si="129">+AS39+AT39</f>
        <v>0</v>
      </c>
      <c r="AV39" s="421">
        <f t="shared" si="124"/>
        <v>0</v>
      </c>
      <c r="AW39" s="421">
        <f t="shared" ref="AW39:AW45" si="130">+AV39*AW$11</f>
        <v>0</v>
      </c>
      <c r="AX39" s="422">
        <f t="shared" ref="AX39:AX45" si="131">+AR39+AM39-AW39</f>
        <v>0</v>
      </c>
      <c r="AY39" s="423">
        <f t="shared" ref="AY39:AY45" si="132">+AX39*AY$11</f>
        <v>0</v>
      </c>
      <c r="BA39" s="138" t="s">
        <v>90</v>
      </c>
    </row>
    <row r="40" spans="1:53" s="28" customFormat="1" ht="11.25">
      <c r="A40" s="29">
        <f>+IF(OR(AM40&gt;0,AR40&gt;0,AX40&gt;0),MAX(A$12:A39)+1,0)</f>
        <v>0</v>
      </c>
      <c r="B40" s="531"/>
      <c r="C40" s="129" t="s">
        <v>42</v>
      </c>
      <c r="D40" s="126">
        <v>3.23</v>
      </c>
      <c r="E40" s="145"/>
      <c r="F40" s="145"/>
      <c r="G40" s="145"/>
      <c r="H40" s="145"/>
      <c r="I40" s="371">
        <f t="shared" si="30"/>
        <v>0</v>
      </c>
      <c r="J40" s="174">
        <f t="shared" si="102"/>
        <v>0</v>
      </c>
      <c r="K40" s="174">
        <f t="shared" si="103"/>
        <v>0</v>
      </c>
      <c r="L40" s="145"/>
      <c r="M40" s="145"/>
      <c r="N40" s="145"/>
      <c r="O40" s="371">
        <f t="shared" si="104"/>
        <v>0</v>
      </c>
      <c r="P40" s="174">
        <f t="shared" si="105"/>
        <v>0</v>
      </c>
      <c r="Q40" s="174">
        <f t="shared" si="106"/>
        <v>0</v>
      </c>
      <c r="R40" s="145"/>
      <c r="S40" s="145"/>
      <c r="T40" s="145"/>
      <c r="U40" s="371">
        <f t="shared" si="107"/>
        <v>0</v>
      </c>
      <c r="V40" s="174">
        <f t="shared" si="108"/>
        <v>0</v>
      </c>
      <c r="W40" s="174">
        <f t="shared" si="109"/>
        <v>0</v>
      </c>
      <c r="X40" s="145"/>
      <c r="Y40" s="145"/>
      <c r="Z40" s="145"/>
      <c r="AA40" s="371">
        <f t="shared" si="110"/>
        <v>0</v>
      </c>
      <c r="AB40" s="174">
        <f t="shared" si="111"/>
        <v>0</v>
      </c>
      <c r="AC40" s="174">
        <f t="shared" si="112"/>
        <v>0</v>
      </c>
      <c r="AD40" s="173">
        <f t="shared" si="113"/>
        <v>0</v>
      </c>
      <c r="AE40" s="173">
        <f t="shared" si="22"/>
        <v>0</v>
      </c>
      <c r="AF40" s="436">
        <f t="shared" si="114"/>
        <v>0</v>
      </c>
      <c r="AG40" s="174">
        <f t="shared" si="115"/>
        <v>0</v>
      </c>
      <c r="AH40" s="174">
        <f t="shared" si="116"/>
        <v>0</v>
      </c>
      <c r="AI40" s="199">
        <f t="shared" si="117"/>
        <v>0</v>
      </c>
      <c r="AJ40" s="199">
        <f t="shared" si="118"/>
        <v>0</v>
      </c>
      <c r="AK40" s="199">
        <f t="shared" si="125"/>
        <v>0</v>
      </c>
      <c r="AL40" s="199">
        <f t="shared" si="119"/>
        <v>0</v>
      </c>
      <c r="AM40" s="421">
        <f t="shared" si="126"/>
        <v>0</v>
      </c>
      <c r="AN40" s="421">
        <f t="shared" si="120"/>
        <v>0</v>
      </c>
      <c r="AO40" s="421">
        <f t="shared" si="121"/>
        <v>0</v>
      </c>
      <c r="AP40" s="421">
        <f t="shared" si="127"/>
        <v>0</v>
      </c>
      <c r="AQ40" s="421">
        <f t="shared" si="19"/>
        <v>0</v>
      </c>
      <c r="AR40" s="421">
        <f t="shared" si="128"/>
        <v>0</v>
      </c>
      <c r="AS40" s="421">
        <f t="shared" si="122"/>
        <v>0</v>
      </c>
      <c r="AT40" s="421">
        <f t="shared" si="123"/>
        <v>0</v>
      </c>
      <c r="AU40" s="421">
        <f t="shared" si="129"/>
        <v>0</v>
      </c>
      <c r="AV40" s="421">
        <f t="shared" si="124"/>
        <v>0</v>
      </c>
      <c r="AW40" s="421">
        <f t="shared" si="130"/>
        <v>0</v>
      </c>
      <c r="AX40" s="422">
        <f t="shared" si="131"/>
        <v>0</v>
      </c>
      <c r="AY40" s="423">
        <f t="shared" si="132"/>
        <v>0</v>
      </c>
      <c r="BA40" s="138" t="s">
        <v>90</v>
      </c>
    </row>
    <row r="41" spans="1:53" s="28" customFormat="1" ht="11.25">
      <c r="A41" s="29">
        <f>+IF(OR(AM41&gt;0,AR41&gt;0,AX41&gt;0),MAX(A$12:A40)+1,0)</f>
        <v>0</v>
      </c>
      <c r="B41" s="531"/>
      <c r="C41" s="129" t="s">
        <v>41</v>
      </c>
      <c r="D41" s="126">
        <v>3.08</v>
      </c>
      <c r="E41" s="145"/>
      <c r="F41" s="145"/>
      <c r="G41" s="145"/>
      <c r="H41" s="145"/>
      <c r="I41" s="371">
        <f t="shared" si="30"/>
        <v>0</v>
      </c>
      <c r="J41" s="174">
        <f t="shared" si="102"/>
        <v>0</v>
      </c>
      <c r="K41" s="174">
        <f t="shared" si="103"/>
        <v>0</v>
      </c>
      <c r="L41" s="145"/>
      <c r="M41" s="145"/>
      <c r="N41" s="145"/>
      <c r="O41" s="371">
        <f t="shared" si="104"/>
        <v>0</v>
      </c>
      <c r="P41" s="174">
        <f t="shared" si="105"/>
        <v>0</v>
      </c>
      <c r="Q41" s="174">
        <f t="shared" si="106"/>
        <v>0</v>
      </c>
      <c r="R41" s="145"/>
      <c r="S41" s="145"/>
      <c r="T41" s="145"/>
      <c r="U41" s="371">
        <f t="shared" si="107"/>
        <v>0</v>
      </c>
      <c r="V41" s="174">
        <f t="shared" si="108"/>
        <v>0</v>
      </c>
      <c r="W41" s="174">
        <f t="shared" si="109"/>
        <v>0</v>
      </c>
      <c r="X41" s="145"/>
      <c r="Y41" s="145"/>
      <c r="Z41" s="145"/>
      <c r="AA41" s="371">
        <f t="shared" si="110"/>
        <v>0</v>
      </c>
      <c r="AB41" s="174">
        <f t="shared" si="111"/>
        <v>0</v>
      </c>
      <c r="AC41" s="174">
        <f t="shared" si="112"/>
        <v>0</v>
      </c>
      <c r="AD41" s="173">
        <f t="shared" si="113"/>
        <v>0</v>
      </c>
      <c r="AE41" s="173">
        <f t="shared" si="22"/>
        <v>0</v>
      </c>
      <c r="AF41" s="436">
        <f t="shared" si="114"/>
        <v>0</v>
      </c>
      <c r="AG41" s="174">
        <f t="shared" si="115"/>
        <v>0</v>
      </c>
      <c r="AH41" s="174">
        <f t="shared" si="116"/>
        <v>0</v>
      </c>
      <c r="AI41" s="199">
        <f t="shared" si="117"/>
        <v>0</v>
      </c>
      <c r="AJ41" s="199">
        <f t="shared" si="118"/>
        <v>0</v>
      </c>
      <c r="AK41" s="199">
        <f t="shared" si="125"/>
        <v>0</v>
      </c>
      <c r="AL41" s="199">
        <f t="shared" si="119"/>
        <v>0</v>
      </c>
      <c r="AM41" s="421">
        <f t="shared" si="126"/>
        <v>0</v>
      </c>
      <c r="AN41" s="421">
        <f t="shared" si="120"/>
        <v>0</v>
      </c>
      <c r="AO41" s="421">
        <f t="shared" si="121"/>
        <v>0</v>
      </c>
      <c r="AP41" s="421">
        <f t="shared" si="127"/>
        <v>0</v>
      </c>
      <c r="AQ41" s="421">
        <f t="shared" si="19"/>
        <v>0</v>
      </c>
      <c r="AR41" s="421">
        <f t="shared" si="128"/>
        <v>0</v>
      </c>
      <c r="AS41" s="421">
        <f t="shared" si="122"/>
        <v>0</v>
      </c>
      <c r="AT41" s="421">
        <f t="shared" si="123"/>
        <v>0</v>
      </c>
      <c r="AU41" s="421">
        <f t="shared" si="129"/>
        <v>0</v>
      </c>
      <c r="AV41" s="421">
        <f t="shared" si="124"/>
        <v>0</v>
      </c>
      <c r="AW41" s="421">
        <f t="shared" si="130"/>
        <v>0</v>
      </c>
      <c r="AX41" s="422">
        <f t="shared" si="131"/>
        <v>0</v>
      </c>
      <c r="AY41" s="423">
        <f t="shared" si="132"/>
        <v>0</v>
      </c>
      <c r="BA41" s="138" t="s">
        <v>90</v>
      </c>
    </row>
    <row r="42" spans="1:53" s="28" customFormat="1" ht="11.25">
      <c r="A42" s="29">
        <f>+IF(OR(AM42&gt;0,AR42&gt;0,AX42&gt;0),MAX(A$12:A41)+1,0)</f>
        <v>0</v>
      </c>
      <c r="B42" s="531"/>
      <c r="C42" s="129" t="s">
        <v>346</v>
      </c>
      <c r="D42" s="126">
        <v>2.93</v>
      </c>
      <c r="E42" s="145"/>
      <c r="F42" s="145"/>
      <c r="G42" s="145"/>
      <c r="H42" s="145"/>
      <c r="I42" s="371">
        <f t="shared" si="30"/>
        <v>0</v>
      </c>
      <c r="J42" s="174">
        <f t="shared" si="102"/>
        <v>0</v>
      </c>
      <c r="K42" s="174">
        <f t="shared" si="103"/>
        <v>0</v>
      </c>
      <c r="L42" s="145"/>
      <c r="M42" s="145"/>
      <c r="N42" s="145"/>
      <c r="O42" s="371">
        <f t="shared" si="104"/>
        <v>0</v>
      </c>
      <c r="P42" s="174">
        <f t="shared" si="105"/>
        <v>0</v>
      </c>
      <c r="Q42" s="174">
        <f t="shared" si="106"/>
        <v>0</v>
      </c>
      <c r="R42" s="145"/>
      <c r="S42" s="145"/>
      <c r="T42" s="145"/>
      <c r="U42" s="371">
        <f t="shared" si="107"/>
        <v>0</v>
      </c>
      <c r="V42" s="174">
        <f t="shared" si="108"/>
        <v>0</v>
      </c>
      <c r="W42" s="174">
        <f t="shared" si="109"/>
        <v>0</v>
      </c>
      <c r="X42" s="145"/>
      <c r="Y42" s="145"/>
      <c r="Z42" s="145"/>
      <c r="AA42" s="371">
        <f t="shared" si="110"/>
        <v>0</v>
      </c>
      <c r="AB42" s="174">
        <f t="shared" si="111"/>
        <v>0</v>
      </c>
      <c r="AC42" s="174">
        <f t="shared" si="112"/>
        <v>0</v>
      </c>
      <c r="AD42" s="173">
        <f t="shared" si="113"/>
        <v>0</v>
      </c>
      <c r="AE42" s="173">
        <f t="shared" si="22"/>
        <v>0</v>
      </c>
      <c r="AF42" s="436">
        <f t="shared" si="114"/>
        <v>0</v>
      </c>
      <c r="AG42" s="174">
        <f t="shared" si="115"/>
        <v>0</v>
      </c>
      <c r="AH42" s="174">
        <f t="shared" si="116"/>
        <v>0</v>
      </c>
      <c r="AI42" s="199">
        <f t="shared" si="117"/>
        <v>0</v>
      </c>
      <c r="AJ42" s="199">
        <f t="shared" si="118"/>
        <v>0</v>
      </c>
      <c r="AK42" s="199">
        <f t="shared" si="125"/>
        <v>0</v>
      </c>
      <c r="AL42" s="199">
        <f t="shared" si="119"/>
        <v>0</v>
      </c>
      <c r="AM42" s="421">
        <f t="shared" si="126"/>
        <v>0</v>
      </c>
      <c r="AN42" s="421">
        <f t="shared" si="120"/>
        <v>0</v>
      </c>
      <c r="AO42" s="421">
        <f t="shared" si="121"/>
        <v>0</v>
      </c>
      <c r="AP42" s="421">
        <f t="shared" si="127"/>
        <v>0</v>
      </c>
      <c r="AQ42" s="421">
        <f t="shared" si="19"/>
        <v>0</v>
      </c>
      <c r="AR42" s="421">
        <f t="shared" si="128"/>
        <v>0</v>
      </c>
      <c r="AS42" s="421">
        <f t="shared" si="122"/>
        <v>0</v>
      </c>
      <c r="AT42" s="421">
        <f t="shared" si="123"/>
        <v>0</v>
      </c>
      <c r="AU42" s="421">
        <f t="shared" si="129"/>
        <v>0</v>
      </c>
      <c r="AV42" s="421">
        <f t="shared" si="124"/>
        <v>0</v>
      </c>
      <c r="AW42" s="421">
        <f t="shared" si="130"/>
        <v>0</v>
      </c>
      <c r="AX42" s="422">
        <f t="shared" si="131"/>
        <v>0</v>
      </c>
      <c r="AY42" s="423">
        <f t="shared" si="132"/>
        <v>0</v>
      </c>
      <c r="BA42" s="138" t="s">
        <v>90</v>
      </c>
    </row>
    <row r="43" spans="1:53" s="28" customFormat="1" ht="11.25">
      <c r="A43" s="29">
        <f>+IF(OR(AM43&gt;0,AR43&gt;0,AX43&gt;0),MAX(A$12:A42)+1,0)</f>
        <v>0</v>
      </c>
      <c r="B43" s="531"/>
      <c r="C43" s="129" t="s">
        <v>40</v>
      </c>
      <c r="D43" s="126">
        <v>2.79</v>
      </c>
      <c r="E43" s="145"/>
      <c r="F43" s="145"/>
      <c r="G43" s="145"/>
      <c r="H43" s="145"/>
      <c r="I43" s="371">
        <f t="shared" si="30"/>
        <v>0</v>
      </c>
      <c r="J43" s="174">
        <f t="shared" si="102"/>
        <v>0</v>
      </c>
      <c r="K43" s="174">
        <f t="shared" si="103"/>
        <v>0</v>
      </c>
      <c r="L43" s="145"/>
      <c r="M43" s="145"/>
      <c r="N43" s="145"/>
      <c r="O43" s="371">
        <f t="shared" si="104"/>
        <v>0</v>
      </c>
      <c r="P43" s="174">
        <f t="shared" si="105"/>
        <v>0</v>
      </c>
      <c r="Q43" s="174">
        <f t="shared" si="106"/>
        <v>0</v>
      </c>
      <c r="R43" s="145"/>
      <c r="S43" s="145"/>
      <c r="T43" s="145"/>
      <c r="U43" s="371">
        <f t="shared" si="107"/>
        <v>0</v>
      </c>
      <c r="V43" s="174">
        <f t="shared" si="108"/>
        <v>0</v>
      </c>
      <c r="W43" s="174">
        <f t="shared" si="109"/>
        <v>0</v>
      </c>
      <c r="X43" s="145"/>
      <c r="Y43" s="145"/>
      <c r="Z43" s="145"/>
      <c r="AA43" s="371">
        <f t="shared" si="110"/>
        <v>0</v>
      </c>
      <c r="AB43" s="174">
        <f t="shared" si="111"/>
        <v>0</v>
      </c>
      <c r="AC43" s="174">
        <f t="shared" si="112"/>
        <v>0</v>
      </c>
      <c r="AD43" s="173">
        <f t="shared" si="113"/>
        <v>0</v>
      </c>
      <c r="AE43" s="173">
        <f t="shared" si="22"/>
        <v>0</v>
      </c>
      <c r="AF43" s="436">
        <f t="shared" si="114"/>
        <v>0</v>
      </c>
      <c r="AG43" s="174">
        <f t="shared" si="115"/>
        <v>0</v>
      </c>
      <c r="AH43" s="174">
        <f t="shared" si="116"/>
        <v>0</v>
      </c>
      <c r="AI43" s="199">
        <f t="shared" si="117"/>
        <v>0</v>
      </c>
      <c r="AJ43" s="199">
        <f t="shared" si="118"/>
        <v>0</v>
      </c>
      <c r="AK43" s="199">
        <f t="shared" si="125"/>
        <v>0</v>
      </c>
      <c r="AL43" s="199">
        <f t="shared" si="119"/>
        <v>0</v>
      </c>
      <c r="AM43" s="421">
        <f t="shared" si="126"/>
        <v>0</v>
      </c>
      <c r="AN43" s="421">
        <f t="shared" si="120"/>
        <v>0</v>
      </c>
      <c r="AO43" s="421">
        <f t="shared" si="121"/>
        <v>0</v>
      </c>
      <c r="AP43" s="421">
        <f t="shared" si="127"/>
        <v>0</v>
      </c>
      <c r="AQ43" s="421">
        <f t="shared" si="19"/>
        <v>0</v>
      </c>
      <c r="AR43" s="421">
        <f t="shared" si="128"/>
        <v>0</v>
      </c>
      <c r="AS43" s="421">
        <f t="shared" si="122"/>
        <v>0</v>
      </c>
      <c r="AT43" s="421">
        <f t="shared" si="123"/>
        <v>0</v>
      </c>
      <c r="AU43" s="421">
        <f t="shared" si="129"/>
        <v>0</v>
      </c>
      <c r="AV43" s="421">
        <f t="shared" si="124"/>
        <v>0</v>
      </c>
      <c r="AW43" s="421">
        <f t="shared" si="130"/>
        <v>0</v>
      </c>
      <c r="AX43" s="422">
        <f t="shared" si="131"/>
        <v>0</v>
      </c>
      <c r="AY43" s="423">
        <f t="shared" si="132"/>
        <v>0</v>
      </c>
      <c r="BA43" s="138" t="s">
        <v>90</v>
      </c>
    </row>
    <row r="44" spans="1:53" s="28" customFormat="1" ht="11.25">
      <c r="A44" s="29">
        <f>+IF(OR(AM44&gt;0,AR44&gt;0,AX44&gt;0),MAX(A$12:A43)+1,0)</f>
        <v>0</v>
      </c>
      <c r="B44" s="531"/>
      <c r="C44" s="129" t="s">
        <v>39</v>
      </c>
      <c r="D44" s="126">
        <v>2.66</v>
      </c>
      <c r="E44" s="145"/>
      <c r="F44" s="145"/>
      <c r="G44" s="145"/>
      <c r="H44" s="145"/>
      <c r="I44" s="371">
        <f t="shared" si="30"/>
        <v>0</v>
      </c>
      <c r="J44" s="174">
        <f t="shared" si="102"/>
        <v>0</v>
      </c>
      <c r="K44" s="174">
        <f t="shared" si="103"/>
        <v>0</v>
      </c>
      <c r="L44" s="145"/>
      <c r="M44" s="145"/>
      <c r="N44" s="145"/>
      <c r="O44" s="371">
        <f t="shared" si="104"/>
        <v>0</v>
      </c>
      <c r="P44" s="174">
        <f t="shared" si="105"/>
        <v>0</v>
      </c>
      <c r="Q44" s="174">
        <f t="shared" si="106"/>
        <v>0</v>
      </c>
      <c r="R44" s="145"/>
      <c r="S44" s="145"/>
      <c r="T44" s="145"/>
      <c r="U44" s="371">
        <f t="shared" si="107"/>
        <v>0</v>
      </c>
      <c r="V44" s="174">
        <f t="shared" si="108"/>
        <v>0</v>
      </c>
      <c r="W44" s="174">
        <f t="shared" si="109"/>
        <v>0</v>
      </c>
      <c r="X44" s="145"/>
      <c r="Y44" s="145"/>
      <c r="Z44" s="145"/>
      <c r="AA44" s="371">
        <f t="shared" si="110"/>
        <v>0</v>
      </c>
      <c r="AB44" s="174">
        <f t="shared" si="111"/>
        <v>0</v>
      </c>
      <c r="AC44" s="174">
        <f t="shared" si="112"/>
        <v>0</v>
      </c>
      <c r="AD44" s="173">
        <f t="shared" si="113"/>
        <v>0</v>
      </c>
      <c r="AE44" s="173">
        <f t="shared" si="22"/>
        <v>0</v>
      </c>
      <c r="AF44" s="436">
        <f t="shared" si="114"/>
        <v>0</v>
      </c>
      <c r="AG44" s="174">
        <f t="shared" si="115"/>
        <v>0</v>
      </c>
      <c r="AH44" s="174">
        <f t="shared" si="116"/>
        <v>0</v>
      </c>
      <c r="AI44" s="199">
        <f t="shared" si="117"/>
        <v>0</v>
      </c>
      <c r="AJ44" s="199">
        <f t="shared" si="118"/>
        <v>0</v>
      </c>
      <c r="AK44" s="199">
        <f t="shared" si="125"/>
        <v>0</v>
      </c>
      <c r="AL44" s="199">
        <f t="shared" si="119"/>
        <v>0</v>
      </c>
      <c r="AM44" s="421">
        <f t="shared" si="126"/>
        <v>0</v>
      </c>
      <c r="AN44" s="421">
        <f t="shared" si="120"/>
        <v>0</v>
      </c>
      <c r="AO44" s="421">
        <f t="shared" si="121"/>
        <v>0</v>
      </c>
      <c r="AP44" s="421">
        <f t="shared" si="127"/>
        <v>0</v>
      </c>
      <c r="AQ44" s="421">
        <f t="shared" si="19"/>
        <v>0</v>
      </c>
      <c r="AR44" s="421">
        <f t="shared" si="128"/>
        <v>0</v>
      </c>
      <c r="AS44" s="421">
        <f t="shared" si="122"/>
        <v>0</v>
      </c>
      <c r="AT44" s="421">
        <f t="shared" si="123"/>
        <v>0</v>
      </c>
      <c r="AU44" s="421">
        <f t="shared" si="129"/>
        <v>0</v>
      </c>
      <c r="AV44" s="421">
        <f t="shared" si="124"/>
        <v>0</v>
      </c>
      <c r="AW44" s="421">
        <f t="shared" si="130"/>
        <v>0</v>
      </c>
      <c r="AX44" s="422">
        <f t="shared" si="131"/>
        <v>0</v>
      </c>
      <c r="AY44" s="423">
        <f t="shared" si="132"/>
        <v>0</v>
      </c>
      <c r="BA44" s="138" t="s">
        <v>90</v>
      </c>
    </row>
    <row r="45" spans="1:53" s="28" customFormat="1" ht="11.25">
      <c r="A45" s="29">
        <f>+IF(OR(AM45&gt;0,AR45&gt;0,AX45&gt;0),MAX(A$12:A44)+1,0)</f>
        <v>0</v>
      </c>
      <c r="B45" s="531"/>
      <c r="C45" s="129" t="s">
        <v>38</v>
      </c>
      <c r="D45" s="126">
        <v>2.5299999999999998</v>
      </c>
      <c r="E45" s="145"/>
      <c r="F45" s="145"/>
      <c r="G45" s="145"/>
      <c r="H45" s="145"/>
      <c r="I45" s="371">
        <f t="shared" si="30"/>
        <v>0</v>
      </c>
      <c r="J45" s="174">
        <f t="shared" si="102"/>
        <v>0</v>
      </c>
      <c r="K45" s="174">
        <f t="shared" si="103"/>
        <v>0</v>
      </c>
      <c r="L45" s="145"/>
      <c r="M45" s="145"/>
      <c r="N45" s="145"/>
      <c r="O45" s="371">
        <f t="shared" si="104"/>
        <v>0</v>
      </c>
      <c r="P45" s="174">
        <f t="shared" si="105"/>
        <v>0</v>
      </c>
      <c r="Q45" s="174">
        <f t="shared" si="106"/>
        <v>0</v>
      </c>
      <c r="R45" s="145"/>
      <c r="S45" s="145"/>
      <c r="T45" s="145"/>
      <c r="U45" s="371">
        <f t="shared" si="107"/>
        <v>0</v>
      </c>
      <c r="V45" s="174">
        <f t="shared" si="108"/>
        <v>0</v>
      </c>
      <c r="W45" s="174">
        <f t="shared" si="109"/>
        <v>0</v>
      </c>
      <c r="X45" s="145"/>
      <c r="Y45" s="145"/>
      <c r="Z45" s="145"/>
      <c r="AA45" s="371">
        <f t="shared" si="110"/>
        <v>0</v>
      </c>
      <c r="AB45" s="174">
        <f t="shared" si="111"/>
        <v>0</v>
      </c>
      <c r="AC45" s="174">
        <f t="shared" si="112"/>
        <v>0</v>
      </c>
      <c r="AD45" s="173">
        <f t="shared" si="113"/>
        <v>0</v>
      </c>
      <c r="AE45" s="173">
        <f t="shared" si="22"/>
        <v>0</v>
      </c>
      <c r="AF45" s="436">
        <f t="shared" si="114"/>
        <v>0</v>
      </c>
      <c r="AG45" s="174">
        <f t="shared" si="115"/>
        <v>0</v>
      </c>
      <c r="AH45" s="174">
        <f t="shared" si="116"/>
        <v>0</v>
      </c>
      <c r="AI45" s="199">
        <f t="shared" si="117"/>
        <v>0</v>
      </c>
      <c r="AJ45" s="199">
        <f t="shared" si="118"/>
        <v>0</v>
      </c>
      <c r="AK45" s="199">
        <f t="shared" si="125"/>
        <v>0</v>
      </c>
      <c r="AL45" s="199">
        <f t="shared" si="119"/>
        <v>0</v>
      </c>
      <c r="AM45" s="421">
        <f t="shared" si="126"/>
        <v>0</v>
      </c>
      <c r="AN45" s="421">
        <f t="shared" si="120"/>
        <v>0</v>
      </c>
      <c r="AO45" s="421">
        <f t="shared" si="121"/>
        <v>0</v>
      </c>
      <c r="AP45" s="421">
        <f t="shared" si="127"/>
        <v>0</v>
      </c>
      <c r="AQ45" s="421">
        <f t="shared" si="19"/>
        <v>0</v>
      </c>
      <c r="AR45" s="421">
        <f t="shared" si="128"/>
        <v>0</v>
      </c>
      <c r="AS45" s="421">
        <f t="shared" si="122"/>
        <v>0</v>
      </c>
      <c r="AT45" s="421">
        <f t="shared" si="123"/>
        <v>0</v>
      </c>
      <c r="AU45" s="421">
        <f t="shared" si="129"/>
        <v>0</v>
      </c>
      <c r="AV45" s="421">
        <f t="shared" si="124"/>
        <v>0</v>
      </c>
      <c r="AW45" s="421">
        <f t="shared" si="130"/>
        <v>0</v>
      </c>
      <c r="AX45" s="422">
        <f t="shared" si="131"/>
        <v>0</v>
      </c>
      <c r="AY45" s="423">
        <f t="shared" si="132"/>
        <v>0</v>
      </c>
      <c r="BA45" s="138" t="s">
        <v>90</v>
      </c>
    </row>
    <row r="46" spans="1:53" s="28" customFormat="1" ht="9">
      <c r="A46" s="29"/>
      <c r="B46" s="131"/>
      <c r="C46" s="225" t="s">
        <v>46</v>
      </c>
      <c r="D46" s="225"/>
      <c r="E46" s="222">
        <f t="shared" ref="E46:K46" si="133">SUM(E38:E45)</f>
        <v>0</v>
      </c>
      <c r="F46" s="222">
        <f t="shared" si="133"/>
        <v>0</v>
      </c>
      <c r="G46" s="222">
        <f t="shared" si="133"/>
        <v>0</v>
      </c>
      <c r="H46" s="222">
        <f t="shared" si="133"/>
        <v>0</v>
      </c>
      <c r="I46" s="372">
        <f t="shared" si="133"/>
        <v>0</v>
      </c>
      <c r="J46" s="223">
        <f t="shared" si="133"/>
        <v>0</v>
      </c>
      <c r="K46" s="223">
        <f t="shared" si="133"/>
        <v>0</v>
      </c>
      <c r="L46" s="222">
        <f t="shared" ref="L46:Q46" si="134">SUM(L38:L45)</f>
        <v>0</v>
      </c>
      <c r="M46" s="222">
        <f t="shared" si="134"/>
        <v>0</v>
      </c>
      <c r="N46" s="222">
        <f t="shared" si="134"/>
        <v>0</v>
      </c>
      <c r="O46" s="372">
        <f t="shared" si="134"/>
        <v>0</v>
      </c>
      <c r="P46" s="223">
        <f t="shared" si="134"/>
        <v>0</v>
      </c>
      <c r="Q46" s="223">
        <f t="shared" si="134"/>
        <v>0</v>
      </c>
      <c r="R46" s="222">
        <f t="shared" ref="R46:W46" si="135">SUM(R38:R45)</f>
        <v>0</v>
      </c>
      <c r="S46" s="222">
        <f t="shared" si="135"/>
        <v>0</v>
      </c>
      <c r="T46" s="222">
        <f t="shared" si="135"/>
        <v>0</v>
      </c>
      <c r="U46" s="372">
        <f t="shared" si="135"/>
        <v>0</v>
      </c>
      <c r="V46" s="223">
        <f t="shared" si="135"/>
        <v>0</v>
      </c>
      <c r="W46" s="223">
        <f t="shared" si="135"/>
        <v>0</v>
      </c>
      <c r="X46" s="222">
        <f t="shared" ref="X46:AC46" si="136">SUM(X38:X45)</f>
        <v>0</v>
      </c>
      <c r="Y46" s="222">
        <f t="shared" si="136"/>
        <v>0</v>
      </c>
      <c r="Z46" s="222">
        <f t="shared" si="136"/>
        <v>0</v>
      </c>
      <c r="AA46" s="372">
        <f t="shared" si="136"/>
        <v>0</v>
      </c>
      <c r="AB46" s="223">
        <f t="shared" si="136"/>
        <v>0</v>
      </c>
      <c r="AC46" s="223">
        <f t="shared" si="136"/>
        <v>0</v>
      </c>
      <c r="AD46" s="222">
        <f>+SUM(AD38:AD45)</f>
        <v>0</v>
      </c>
      <c r="AE46" s="222">
        <f>+SUM(AE38:AE45)</f>
        <v>0</v>
      </c>
      <c r="AF46" s="222">
        <f>+SUM(AF38:AF45)</f>
        <v>0</v>
      </c>
      <c r="AG46" s="222">
        <f>+SUM(AG38:AG45)</f>
        <v>0</v>
      </c>
      <c r="AH46" s="222">
        <f>+SUM(AH38:AH45)</f>
        <v>0</v>
      </c>
      <c r="AI46" s="424">
        <f t="shared" ref="AI46:AY46" si="137">+SUM(AI38:AI45)</f>
        <v>0</v>
      </c>
      <c r="AJ46" s="424">
        <f t="shared" si="137"/>
        <v>0</v>
      </c>
      <c r="AK46" s="424">
        <f t="shared" si="137"/>
        <v>0</v>
      </c>
      <c r="AL46" s="424">
        <f t="shared" si="137"/>
        <v>0</v>
      </c>
      <c r="AM46" s="425">
        <f t="shared" si="137"/>
        <v>0</v>
      </c>
      <c r="AN46" s="425">
        <f t="shared" si="137"/>
        <v>0</v>
      </c>
      <c r="AO46" s="425">
        <f t="shared" si="137"/>
        <v>0</v>
      </c>
      <c r="AP46" s="425">
        <f t="shared" si="137"/>
        <v>0</v>
      </c>
      <c r="AQ46" s="425">
        <f t="shared" si="137"/>
        <v>0</v>
      </c>
      <c r="AR46" s="425">
        <f t="shared" si="137"/>
        <v>0</v>
      </c>
      <c r="AS46" s="425">
        <f t="shared" si="137"/>
        <v>0</v>
      </c>
      <c r="AT46" s="425">
        <f t="shared" si="137"/>
        <v>0</v>
      </c>
      <c r="AU46" s="425">
        <f t="shared" si="137"/>
        <v>0</v>
      </c>
      <c r="AV46" s="425">
        <f t="shared" si="137"/>
        <v>0</v>
      </c>
      <c r="AW46" s="425">
        <f t="shared" si="137"/>
        <v>0</v>
      </c>
      <c r="AX46" s="426">
        <f t="shared" si="137"/>
        <v>0</v>
      </c>
      <c r="AY46" s="427">
        <f t="shared" si="137"/>
        <v>0</v>
      </c>
      <c r="BA46" s="138"/>
    </row>
    <row r="47" spans="1:53" s="28" customFormat="1" ht="11.25">
      <c r="A47" s="29">
        <f>+IF(OR(AM47&gt;0,AR47&gt;0,AX47&gt;0),MAX(A$12:A46)+1,0)</f>
        <v>0</v>
      </c>
      <c r="B47" s="531" t="s">
        <v>91</v>
      </c>
      <c r="C47" s="129" t="s">
        <v>44</v>
      </c>
      <c r="D47" s="132">
        <v>2.85</v>
      </c>
      <c r="E47" s="145"/>
      <c r="F47" s="145"/>
      <c r="G47" s="145"/>
      <c r="H47" s="145"/>
      <c r="I47" s="371">
        <f t="shared" si="30"/>
        <v>0</v>
      </c>
      <c r="J47" s="174">
        <f t="shared" ref="J47:J54" si="138">+D47*F47</f>
        <v>0</v>
      </c>
      <c r="K47" s="174">
        <f t="shared" ref="K47:K54" si="139">+D47*I47</f>
        <v>0</v>
      </c>
      <c r="L47" s="145"/>
      <c r="M47" s="145"/>
      <c r="N47" s="145"/>
      <c r="O47" s="371">
        <f t="shared" ref="O47:O54" si="140">+L47+M47-N47</f>
        <v>0</v>
      </c>
      <c r="P47" s="174">
        <f t="shared" ref="P47:P54" si="141">+$D47*L47*80%</f>
        <v>0</v>
      </c>
      <c r="Q47" s="174">
        <f t="shared" ref="Q47:Q54" si="142">+$D47*80%*O47</f>
        <v>0</v>
      </c>
      <c r="R47" s="145"/>
      <c r="S47" s="145"/>
      <c r="T47" s="145"/>
      <c r="U47" s="371">
        <f t="shared" ref="U47:U54" si="143">+R47+S47-T47</f>
        <v>0</v>
      </c>
      <c r="V47" s="174">
        <f t="shared" ref="V47:V54" si="144">+$D47*R47</f>
        <v>0</v>
      </c>
      <c r="W47" s="174">
        <f t="shared" ref="W47:W54" si="145">+$D47*U47</f>
        <v>0</v>
      </c>
      <c r="X47" s="145"/>
      <c r="Y47" s="145"/>
      <c r="Z47" s="145"/>
      <c r="AA47" s="371">
        <f t="shared" ref="AA47:AA54" si="146">+X47+Y47-Z47</f>
        <v>0</v>
      </c>
      <c r="AB47" s="174">
        <f t="shared" ref="AB47:AB54" si="147">+$D47*X47</f>
        <v>0</v>
      </c>
      <c r="AC47" s="174">
        <f t="shared" ref="AC47:AC54" si="148">+$D47*AA47</f>
        <v>0</v>
      </c>
      <c r="AD47" s="173">
        <f t="shared" ref="AD47:AD54" si="149">+L47+R47+X47</f>
        <v>0</v>
      </c>
      <c r="AE47" s="173">
        <f t="shared" si="22"/>
        <v>0</v>
      </c>
      <c r="AF47" s="436">
        <f t="shared" ref="AF47:AF54" si="150">+N47+T47+Z47</f>
        <v>0</v>
      </c>
      <c r="AG47" s="174">
        <f t="shared" ref="AG47:AG54" si="151">+P47+V47+AB47</f>
        <v>0</v>
      </c>
      <c r="AH47" s="174">
        <f t="shared" ref="AH47:AH54" si="152">+Q47+W47+AC47</f>
        <v>0</v>
      </c>
      <c r="AI47" s="199">
        <f t="shared" ref="AI47:AI54" si="153">+F47*$D47*$AK$7</f>
        <v>0</v>
      </c>
      <c r="AJ47" s="199">
        <f t="shared" ref="AJ47:AJ54" si="154">+L47*$D47*$AK$7+R47*$D47*$AK$7+X47*$D47*$AK$7</f>
        <v>0</v>
      </c>
      <c r="AK47" s="199">
        <f>+AI47+AJ47</f>
        <v>0</v>
      </c>
      <c r="AL47" s="199">
        <f t="shared" ref="AL47:AL54" si="155">+IF(AK47=0,0,((AK47/(F47+AD47))-$AJ$4)/$AL$11*(F47+AD47))</f>
        <v>0</v>
      </c>
      <c r="AM47" s="421">
        <f>+AL47*AM$11</f>
        <v>0</v>
      </c>
      <c r="AN47" s="421">
        <f t="shared" ref="AN47:AN54" si="156">+$D47*G47*$AK$7</f>
        <v>0</v>
      </c>
      <c r="AO47" s="421">
        <f t="shared" ref="AO47:AO54" si="157">+M47*$D47*$AK$7+S47*$D47*$AK$7+Y47*$D47*$AK$7</f>
        <v>0</v>
      </c>
      <c r="AP47" s="421">
        <f>+AN47+AO47</f>
        <v>0</v>
      </c>
      <c r="AQ47" s="421">
        <f t="shared" si="19"/>
        <v>0</v>
      </c>
      <c r="AR47" s="421">
        <f>+AQ47*AR$11</f>
        <v>0</v>
      </c>
      <c r="AS47" s="421">
        <f t="shared" ref="AS47:AS54" si="158">+$D47*H47*$AK$7</f>
        <v>0</v>
      </c>
      <c r="AT47" s="421">
        <f t="shared" ref="AT47:AT54" si="159">+N47*$D47*$AK$7+T47*$D47*$AK$7+Z47*$D47*$AK$7</f>
        <v>0</v>
      </c>
      <c r="AU47" s="421">
        <f>+AS47+AT47</f>
        <v>0</v>
      </c>
      <c r="AV47" s="421">
        <f t="shared" ref="AV47:AV54" si="160">+IF(AU47=0,0,((AU47/(H47+AF47))-$AJ$4)/$AL$11*(H47+AF47))</f>
        <v>0</v>
      </c>
      <c r="AW47" s="421">
        <f>+AV47*AW$11</f>
        <v>0</v>
      </c>
      <c r="AX47" s="422">
        <f>+AR47+AM47-AW47</f>
        <v>0</v>
      </c>
      <c r="AY47" s="423">
        <f>+AX47*AY$11</f>
        <v>0</v>
      </c>
      <c r="BA47" s="138" t="s">
        <v>91</v>
      </c>
    </row>
    <row r="48" spans="1:53" s="28" customFormat="1" ht="11.25">
      <c r="A48" s="29">
        <f>+IF(OR(AM48&gt;0,AR48&gt;0,AX48&gt;0),MAX(A$12:A47)+1,0)</f>
        <v>0</v>
      </c>
      <c r="B48" s="531"/>
      <c r="C48" s="129" t="s">
        <v>43</v>
      </c>
      <c r="D48" s="132">
        <v>2.71</v>
      </c>
      <c r="E48" s="145"/>
      <c r="F48" s="145"/>
      <c r="G48" s="145"/>
      <c r="H48" s="145"/>
      <c r="I48" s="371">
        <f t="shared" si="30"/>
        <v>0</v>
      </c>
      <c r="J48" s="174">
        <f t="shared" si="138"/>
        <v>0</v>
      </c>
      <c r="K48" s="174">
        <f t="shared" si="139"/>
        <v>0</v>
      </c>
      <c r="L48" s="145"/>
      <c r="M48" s="145"/>
      <c r="N48" s="145"/>
      <c r="O48" s="371">
        <f t="shared" si="140"/>
        <v>0</v>
      </c>
      <c r="P48" s="174">
        <f t="shared" si="141"/>
        <v>0</v>
      </c>
      <c r="Q48" s="174">
        <f t="shared" si="142"/>
        <v>0</v>
      </c>
      <c r="R48" s="145"/>
      <c r="S48" s="145"/>
      <c r="T48" s="145"/>
      <c r="U48" s="371">
        <f t="shared" si="143"/>
        <v>0</v>
      </c>
      <c r="V48" s="174">
        <f t="shared" si="144"/>
        <v>0</v>
      </c>
      <c r="W48" s="174">
        <f t="shared" si="145"/>
        <v>0</v>
      </c>
      <c r="X48" s="145"/>
      <c r="Y48" s="145"/>
      <c r="Z48" s="145"/>
      <c r="AA48" s="371">
        <f t="shared" si="146"/>
        <v>0</v>
      </c>
      <c r="AB48" s="174">
        <f t="shared" si="147"/>
        <v>0</v>
      </c>
      <c r="AC48" s="174">
        <f t="shared" si="148"/>
        <v>0</v>
      </c>
      <c r="AD48" s="173">
        <f t="shared" si="149"/>
        <v>0</v>
      </c>
      <c r="AE48" s="173">
        <f t="shared" si="22"/>
        <v>0</v>
      </c>
      <c r="AF48" s="436">
        <f t="shared" si="150"/>
        <v>0</v>
      </c>
      <c r="AG48" s="174">
        <f t="shared" si="151"/>
        <v>0</v>
      </c>
      <c r="AH48" s="174">
        <f t="shared" si="152"/>
        <v>0</v>
      </c>
      <c r="AI48" s="199">
        <f t="shared" si="153"/>
        <v>0</v>
      </c>
      <c r="AJ48" s="199">
        <f t="shared" si="154"/>
        <v>0</v>
      </c>
      <c r="AK48" s="199">
        <f t="shared" ref="AK48:AK54" si="161">+AI48+AJ48</f>
        <v>0</v>
      </c>
      <c r="AL48" s="199">
        <f t="shared" si="155"/>
        <v>0</v>
      </c>
      <c r="AM48" s="421">
        <f t="shared" ref="AM48:AM54" si="162">+AL48*AM$11</f>
        <v>0</v>
      </c>
      <c r="AN48" s="421">
        <f t="shared" si="156"/>
        <v>0</v>
      </c>
      <c r="AO48" s="421">
        <f t="shared" si="157"/>
        <v>0</v>
      </c>
      <c r="AP48" s="421">
        <f t="shared" ref="AP48:AP54" si="163">+AN48+AO48</f>
        <v>0</v>
      </c>
      <c r="AQ48" s="421">
        <f t="shared" si="19"/>
        <v>0</v>
      </c>
      <c r="AR48" s="421">
        <f t="shared" ref="AR48:AR54" si="164">+AQ48*AR$11</f>
        <v>0</v>
      </c>
      <c r="AS48" s="421">
        <f t="shared" si="158"/>
        <v>0</v>
      </c>
      <c r="AT48" s="421">
        <f t="shared" si="159"/>
        <v>0</v>
      </c>
      <c r="AU48" s="421">
        <f t="shared" ref="AU48:AU54" si="165">+AS48+AT48</f>
        <v>0</v>
      </c>
      <c r="AV48" s="421">
        <f t="shared" si="160"/>
        <v>0</v>
      </c>
      <c r="AW48" s="421">
        <f t="shared" ref="AW48:AW54" si="166">+AV48*AW$11</f>
        <v>0</v>
      </c>
      <c r="AX48" s="422">
        <f t="shared" ref="AX48:AX54" si="167">+AR48+AM48-AW48</f>
        <v>0</v>
      </c>
      <c r="AY48" s="423">
        <f t="shared" ref="AY48:AY54" si="168">+AX48*AY$11</f>
        <v>0</v>
      </c>
      <c r="BA48" s="138" t="s">
        <v>91</v>
      </c>
    </row>
    <row r="49" spans="1:53" s="28" customFormat="1" ht="11.25">
      <c r="A49" s="29">
        <f>+IF(OR(AM49&gt;0,AR49&gt;0,AX49&gt;0),MAX(A$12:A48)+1,0)</f>
        <v>0</v>
      </c>
      <c r="B49" s="531"/>
      <c r="C49" s="129" t="s">
        <v>42</v>
      </c>
      <c r="D49" s="132">
        <v>2.58</v>
      </c>
      <c r="E49" s="145"/>
      <c r="F49" s="145"/>
      <c r="G49" s="145"/>
      <c r="H49" s="145"/>
      <c r="I49" s="371">
        <f t="shared" si="30"/>
        <v>0</v>
      </c>
      <c r="J49" s="174">
        <f t="shared" si="138"/>
        <v>0</v>
      </c>
      <c r="K49" s="174">
        <f t="shared" si="139"/>
        <v>0</v>
      </c>
      <c r="L49" s="145"/>
      <c r="M49" s="145"/>
      <c r="N49" s="145"/>
      <c r="O49" s="371">
        <f t="shared" si="140"/>
        <v>0</v>
      </c>
      <c r="P49" s="174">
        <f t="shared" si="141"/>
        <v>0</v>
      </c>
      <c r="Q49" s="174">
        <f t="shared" si="142"/>
        <v>0</v>
      </c>
      <c r="R49" s="145"/>
      <c r="S49" s="145"/>
      <c r="T49" s="145"/>
      <c r="U49" s="371">
        <f t="shared" si="143"/>
        <v>0</v>
      </c>
      <c r="V49" s="174">
        <f t="shared" si="144"/>
        <v>0</v>
      </c>
      <c r="W49" s="174">
        <f t="shared" si="145"/>
        <v>0</v>
      </c>
      <c r="X49" s="145"/>
      <c r="Y49" s="145"/>
      <c r="Z49" s="145"/>
      <c r="AA49" s="371">
        <f t="shared" si="146"/>
        <v>0</v>
      </c>
      <c r="AB49" s="174">
        <f t="shared" si="147"/>
        <v>0</v>
      </c>
      <c r="AC49" s="174">
        <f t="shared" si="148"/>
        <v>0</v>
      </c>
      <c r="AD49" s="173">
        <f t="shared" si="149"/>
        <v>0</v>
      </c>
      <c r="AE49" s="173">
        <f t="shared" si="22"/>
        <v>0</v>
      </c>
      <c r="AF49" s="436">
        <f t="shared" si="150"/>
        <v>0</v>
      </c>
      <c r="AG49" s="174">
        <f t="shared" si="151"/>
        <v>0</v>
      </c>
      <c r="AH49" s="174">
        <f t="shared" si="152"/>
        <v>0</v>
      </c>
      <c r="AI49" s="199">
        <f t="shared" si="153"/>
        <v>0</v>
      </c>
      <c r="AJ49" s="199">
        <f t="shared" si="154"/>
        <v>0</v>
      </c>
      <c r="AK49" s="199">
        <f t="shared" si="161"/>
        <v>0</v>
      </c>
      <c r="AL49" s="199">
        <f t="shared" si="155"/>
        <v>0</v>
      </c>
      <c r="AM49" s="421">
        <f t="shared" si="162"/>
        <v>0</v>
      </c>
      <c r="AN49" s="421">
        <f t="shared" si="156"/>
        <v>0</v>
      </c>
      <c r="AO49" s="421">
        <f t="shared" si="157"/>
        <v>0</v>
      </c>
      <c r="AP49" s="421">
        <f t="shared" si="163"/>
        <v>0</v>
      </c>
      <c r="AQ49" s="421">
        <f t="shared" si="19"/>
        <v>0</v>
      </c>
      <c r="AR49" s="421">
        <f t="shared" si="164"/>
        <v>0</v>
      </c>
      <c r="AS49" s="421">
        <f t="shared" si="158"/>
        <v>0</v>
      </c>
      <c r="AT49" s="421">
        <f t="shared" si="159"/>
        <v>0</v>
      </c>
      <c r="AU49" s="421">
        <f t="shared" si="165"/>
        <v>0</v>
      </c>
      <c r="AV49" s="421">
        <f t="shared" si="160"/>
        <v>0</v>
      </c>
      <c r="AW49" s="421">
        <f t="shared" si="166"/>
        <v>0</v>
      </c>
      <c r="AX49" s="422">
        <f t="shared" si="167"/>
        <v>0</v>
      </c>
      <c r="AY49" s="423">
        <f t="shared" si="168"/>
        <v>0</v>
      </c>
      <c r="BA49" s="138" t="s">
        <v>91</v>
      </c>
    </row>
    <row r="50" spans="1:53" s="28" customFormat="1" ht="11.25">
      <c r="A50" s="29">
        <f>+IF(OR(AM50&gt;0,AR50&gt;0,AX50&gt;0),MAX(A$12:A49)+1,0)</f>
        <v>0</v>
      </c>
      <c r="B50" s="531"/>
      <c r="C50" s="129" t="s">
        <v>41</v>
      </c>
      <c r="D50" s="132">
        <v>2.46</v>
      </c>
      <c r="E50" s="145"/>
      <c r="F50" s="145"/>
      <c r="G50" s="145"/>
      <c r="H50" s="145"/>
      <c r="I50" s="371">
        <f t="shared" si="30"/>
        <v>0</v>
      </c>
      <c r="J50" s="174">
        <f t="shared" si="138"/>
        <v>0</v>
      </c>
      <c r="K50" s="174">
        <f t="shared" si="139"/>
        <v>0</v>
      </c>
      <c r="L50" s="145"/>
      <c r="M50" s="145"/>
      <c r="N50" s="145"/>
      <c r="O50" s="371">
        <f t="shared" si="140"/>
        <v>0</v>
      </c>
      <c r="P50" s="174">
        <f t="shared" si="141"/>
        <v>0</v>
      </c>
      <c r="Q50" s="174">
        <f t="shared" si="142"/>
        <v>0</v>
      </c>
      <c r="R50" s="145"/>
      <c r="S50" s="145"/>
      <c r="T50" s="145"/>
      <c r="U50" s="371">
        <f t="shared" si="143"/>
        <v>0</v>
      </c>
      <c r="V50" s="174">
        <f t="shared" si="144"/>
        <v>0</v>
      </c>
      <c r="W50" s="174">
        <f t="shared" si="145"/>
        <v>0</v>
      </c>
      <c r="X50" s="145"/>
      <c r="Y50" s="145"/>
      <c r="Z50" s="145"/>
      <c r="AA50" s="371">
        <f t="shared" si="146"/>
        <v>0</v>
      </c>
      <c r="AB50" s="174">
        <f t="shared" si="147"/>
        <v>0</v>
      </c>
      <c r="AC50" s="174">
        <f t="shared" si="148"/>
        <v>0</v>
      </c>
      <c r="AD50" s="173">
        <f t="shared" si="149"/>
        <v>0</v>
      </c>
      <c r="AE50" s="173">
        <f t="shared" si="22"/>
        <v>0</v>
      </c>
      <c r="AF50" s="436">
        <f t="shared" si="150"/>
        <v>0</v>
      </c>
      <c r="AG50" s="174">
        <f t="shared" si="151"/>
        <v>0</v>
      </c>
      <c r="AH50" s="174">
        <f t="shared" si="152"/>
        <v>0</v>
      </c>
      <c r="AI50" s="199">
        <f t="shared" si="153"/>
        <v>0</v>
      </c>
      <c r="AJ50" s="199">
        <f t="shared" si="154"/>
        <v>0</v>
      </c>
      <c r="AK50" s="199">
        <f t="shared" si="161"/>
        <v>0</v>
      </c>
      <c r="AL50" s="199">
        <f t="shared" si="155"/>
        <v>0</v>
      </c>
      <c r="AM50" s="421">
        <f t="shared" si="162"/>
        <v>0</v>
      </c>
      <c r="AN50" s="421">
        <f t="shared" si="156"/>
        <v>0</v>
      </c>
      <c r="AO50" s="421">
        <f t="shared" si="157"/>
        <v>0</v>
      </c>
      <c r="AP50" s="421">
        <f t="shared" si="163"/>
        <v>0</v>
      </c>
      <c r="AQ50" s="421">
        <f t="shared" si="19"/>
        <v>0</v>
      </c>
      <c r="AR50" s="421">
        <f t="shared" si="164"/>
        <v>0</v>
      </c>
      <c r="AS50" s="421">
        <f t="shared" si="158"/>
        <v>0</v>
      </c>
      <c r="AT50" s="421">
        <f t="shared" si="159"/>
        <v>0</v>
      </c>
      <c r="AU50" s="421">
        <f t="shared" si="165"/>
        <v>0</v>
      </c>
      <c r="AV50" s="421">
        <f t="shared" si="160"/>
        <v>0</v>
      </c>
      <c r="AW50" s="421">
        <f t="shared" si="166"/>
        <v>0</v>
      </c>
      <c r="AX50" s="422">
        <f t="shared" si="167"/>
        <v>0</v>
      </c>
      <c r="AY50" s="423">
        <f t="shared" si="168"/>
        <v>0</v>
      </c>
      <c r="BA50" s="138" t="s">
        <v>91</v>
      </c>
    </row>
    <row r="51" spans="1:53" s="28" customFormat="1" ht="11.25">
      <c r="A51" s="29">
        <f>+IF(OR(AM51&gt;0,AR51&gt;0,AX51&gt;0),MAX(A$12:A50)+1,0)</f>
        <v>0</v>
      </c>
      <c r="B51" s="531"/>
      <c r="C51" s="129" t="s">
        <v>346</v>
      </c>
      <c r="D51" s="132">
        <v>2.34</v>
      </c>
      <c r="E51" s="145"/>
      <c r="F51" s="145"/>
      <c r="G51" s="145"/>
      <c r="H51" s="145"/>
      <c r="I51" s="371">
        <f t="shared" si="30"/>
        <v>0</v>
      </c>
      <c r="J51" s="174">
        <f t="shared" si="138"/>
        <v>0</v>
      </c>
      <c r="K51" s="174">
        <f t="shared" si="139"/>
        <v>0</v>
      </c>
      <c r="L51" s="145"/>
      <c r="M51" s="145"/>
      <c r="N51" s="145"/>
      <c r="O51" s="371">
        <f t="shared" si="140"/>
        <v>0</v>
      </c>
      <c r="P51" s="174">
        <f t="shared" si="141"/>
        <v>0</v>
      </c>
      <c r="Q51" s="174">
        <f t="shared" si="142"/>
        <v>0</v>
      </c>
      <c r="R51" s="145"/>
      <c r="S51" s="145"/>
      <c r="T51" s="145"/>
      <c r="U51" s="371">
        <f t="shared" si="143"/>
        <v>0</v>
      </c>
      <c r="V51" s="174">
        <f t="shared" si="144"/>
        <v>0</v>
      </c>
      <c r="W51" s="174">
        <f t="shared" si="145"/>
        <v>0</v>
      </c>
      <c r="X51" s="145"/>
      <c r="Y51" s="145"/>
      <c r="Z51" s="145"/>
      <c r="AA51" s="371">
        <f t="shared" si="146"/>
        <v>0</v>
      </c>
      <c r="AB51" s="174">
        <f t="shared" si="147"/>
        <v>0</v>
      </c>
      <c r="AC51" s="174">
        <f t="shared" si="148"/>
        <v>0</v>
      </c>
      <c r="AD51" s="173">
        <f t="shared" si="149"/>
        <v>0</v>
      </c>
      <c r="AE51" s="173">
        <f t="shared" si="22"/>
        <v>0</v>
      </c>
      <c r="AF51" s="436">
        <f t="shared" si="150"/>
        <v>0</v>
      </c>
      <c r="AG51" s="174">
        <f t="shared" si="151"/>
        <v>0</v>
      </c>
      <c r="AH51" s="174">
        <f t="shared" si="152"/>
        <v>0</v>
      </c>
      <c r="AI51" s="199">
        <f t="shared" si="153"/>
        <v>0</v>
      </c>
      <c r="AJ51" s="199">
        <f t="shared" si="154"/>
        <v>0</v>
      </c>
      <c r="AK51" s="199">
        <f t="shared" si="161"/>
        <v>0</v>
      </c>
      <c r="AL51" s="199">
        <f t="shared" si="155"/>
        <v>0</v>
      </c>
      <c r="AM51" s="421">
        <f t="shared" si="162"/>
        <v>0</v>
      </c>
      <c r="AN51" s="421">
        <f t="shared" si="156"/>
        <v>0</v>
      </c>
      <c r="AO51" s="421">
        <f t="shared" si="157"/>
        <v>0</v>
      </c>
      <c r="AP51" s="421">
        <f t="shared" si="163"/>
        <v>0</v>
      </c>
      <c r="AQ51" s="421">
        <f t="shared" si="19"/>
        <v>0</v>
      </c>
      <c r="AR51" s="421">
        <f t="shared" si="164"/>
        <v>0</v>
      </c>
      <c r="AS51" s="421">
        <f t="shared" si="158"/>
        <v>0</v>
      </c>
      <c r="AT51" s="421">
        <f t="shared" si="159"/>
        <v>0</v>
      </c>
      <c r="AU51" s="421">
        <f t="shared" si="165"/>
        <v>0</v>
      </c>
      <c r="AV51" s="421">
        <f t="shared" si="160"/>
        <v>0</v>
      </c>
      <c r="AW51" s="421">
        <f t="shared" si="166"/>
        <v>0</v>
      </c>
      <c r="AX51" s="422">
        <f t="shared" si="167"/>
        <v>0</v>
      </c>
      <c r="AY51" s="423">
        <f t="shared" si="168"/>
        <v>0</v>
      </c>
      <c r="BA51" s="138" t="s">
        <v>91</v>
      </c>
    </row>
    <row r="52" spans="1:53" s="28" customFormat="1" ht="11.25">
      <c r="A52" s="29">
        <f>+IF(OR(AM52&gt;0,AR52&gt;0,AX52&gt;0),MAX(A$12:A51)+1,0)</f>
        <v>0</v>
      </c>
      <c r="B52" s="531"/>
      <c r="C52" s="129" t="s">
        <v>40</v>
      </c>
      <c r="D52" s="132">
        <v>2.23</v>
      </c>
      <c r="E52" s="145"/>
      <c r="F52" s="145"/>
      <c r="G52" s="145"/>
      <c r="H52" s="145"/>
      <c r="I52" s="371">
        <f t="shared" si="30"/>
        <v>0</v>
      </c>
      <c r="J52" s="174">
        <f t="shared" si="138"/>
        <v>0</v>
      </c>
      <c r="K52" s="174">
        <f t="shared" si="139"/>
        <v>0</v>
      </c>
      <c r="L52" s="145"/>
      <c r="M52" s="145"/>
      <c r="N52" s="145"/>
      <c r="O52" s="371">
        <f t="shared" si="140"/>
        <v>0</v>
      </c>
      <c r="P52" s="174">
        <f t="shared" si="141"/>
        <v>0</v>
      </c>
      <c r="Q52" s="174">
        <f t="shared" si="142"/>
        <v>0</v>
      </c>
      <c r="R52" s="145"/>
      <c r="S52" s="145"/>
      <c r="T52" s="145"/>
      <c r="U52" s="371">
        <f t="shared" si="143"/>
        <v>0</v>
      </c>
      <c r="V52" s="174">
        <f t="shared" si="144"/>
        <v>0</v>
      </c>
      <c r="W52" s="174">
        <f t="shared" si="145"/>
        <v>0</v>
      </c>
      <c r="X52" s="145"/>
      <c r="Y52" s="145"/>
      <c r="Z52" s="145"/>
      <c r="AA52" s="371">
        <f t="shared" si="146"/>
        <v>0</v>
      </c>
      <c r="AB52" s="174">
        <f t="shared" si="147"/>
        <v>0</v>
      </c>
      <c r="AC52" s="174">
        <f t="shared" si="148"/>
        <v>0</v>
      </c>
      <c r="AD52" s="173">
        <f t="shared" si="149"/>
        <v>0</v>
      </c>
      <c r="AE52" s="173">
        <f t="shared" si="22"/>
        <v>0</v>
      </c>
      <c r="AF52" s="436">
        <f t="shared" si="150"/>
        <v>0</v>
      </c>
      <c r="AG52" s="174">
        <f t="shared" si="151"/>
        <v>0</v>
      </c>
      <c r="AH52" s="174">
        <f t="shared" si="152"/>
        <v>0</v>
      </c>
      <c r="AI52" s="199">
        <f t="shared" si="153"/>
        <v>0</v>
      </c>
      <c r="AJ52" s="199">
        <f t="shared" si="154"/>
        <v>0</v>
      </c>
      <c r="AK52" s="199">
        <f t="shared" si="161"/>
        <v>0</v>
      </c>
      <c r="AL52" s="199">
        <f t="shared" si="155"/>
        <v>0</v>
      </c>
      <c r="AM52" s="421">
        <f t="shared" si="162"/>
        <v>0</v>
      </c>
      <c r="AN52" s="421">
        <f t="shared" si="156"/>
        <v>0</v>
      </c>
      <c r="AO52" s="421">
        <f t="shared" si="157"/>
        <v>0</v>
      </c>
      <c r="AP52" s="421">
        <f t="shared" si="163"/>
        <v>0</v>
      </c>
      <c r="AQ52" s="421">
        <f t="shared" si="19"/>
        <v>0</v>
      </c>
      <c r="AR52" s="421">
        <f t="shared" si="164"/>
        <v>0</v>
      </c>
      <c r="AS52" s="421">
        <f t="shared" si="158"/>
        <v>0</v>
      </c>
      <c r="AT52" s="421">
        <f t="shared" si="159"/>
        <v>0</v>
      </c>
      <c r="AU52" s="421">
        <f t="shared" si="165"/>
        <v>0</v>
      </c>
      <c r="AV52" s="421">
        <f t="shared" si="160"/>
        <v>0</v>
      </c>
      <c r="AW52" s="421">
        <f t="shared" si="166"/>
        <v>0</v>
      </c>
      <c r="AX52" s="422">
        <f t="shared" si="167"/>
        <v>0</v>
      </c>
      <c r="AY52" s="423">
        <f t="shared" si="168"/>
        <v>0</v>
      </c>
      <c r="BA52" s="138" t="s">
        <v>91</v>
      </c>
    </row>
    <row r="53" spans="1:53" s="28" customFormat="1" ht="11.25">
      <c r="A53" s="29">
        <f>+IF(OR(AM53&gt;0,AR53&gt;0,AX53&gt;0),MAX(A$12:A52)+1,0)</f>
        <v>0</v>
      </c>
      <c r="B53" s="531"/>
      <c r="C53" s="129" t="s">
        <v>39</v>
      </c>
      <c r="D53" s="132">
        <v>2.13</v>
      </c>
      <c r="E53" s="145"/>
      <c r="F53" s="145"/>
      <c r="G53" s="145"/>
      <c r="H53" s="145"/>
      <c r="I53" s="371">
        <f t="shared" si="30"/>
        <v>0</v>
      </c>
      <c r="J53" s="174">
        <f t="shared" si="138"/>
        <v>0</v>
      </c>
      <c r="K53" s="174">
        <f t="shared" si="139"/>
        <v>0</v>
      </c>
      <c r="L53" s="145"/>
      <c r="M53" s="145"/>
      <c r="N53" s="145"/>
      <c r="O53" s="371">
        <f t="shared" si="140"/>
        <v>0</v>
      </c>
      <c r="P53" s="174">
        <f t="shared" si="141"/>
        <v>0</v>
      </c>
      <c r="Q53" s="174">
        <f t="shared" si="142"/>
        <v>0</v>
      </c>
      <c r="R53" s="145"/>
      <c r="S53" s="145"/>
      <c r="T53" s="145"/>
      <c r="U53" s="371">
        <f t="shared" si="143"/>
        <v>0</v>
      </c>
      <c r="V53" s="174">
        <f t="shared" si="144"/>
        <v>0</v>
      </c>
      <c r="W53" s="174">
        <f t="shared" si="145"/>
        <v>0</v>
      </c>
      <c r="X53" s="145"/>
      <c r="Y53" s="145"/>
      <c r="Z53" s="145"/>
      <c r="AA53" s="371">
        <f t="shared" si="146"/>
        <v>0</v>
      </c>
      <c r="AB53" s="174">
        <f t="shared" si="147"/>
        <v>0</v>
      </c>
      <c r="AC53" s="174">
        <f t="shared" si="148"/>
        <v>0</v>
      </c>
      <c r="AD53" s="173">
        <f t="shared" si="149"/>
        <v>0</v>
      </c>
      <c r="AE53" s="173">
        <f t="shared" si="22"/>
        <v>0</v>
      </c>
      <c r="AF53" s="436">
        <f t="shared" si="150"/>
        <v>0</v>
      </c>
      <c r="AG53" s="174">
        <f t="shared" si="151"/>
        <v>0</v>
      </c>
      <c r="AH53" s="174">
        <f t="shared" si="152"/>
        <v>0</v>
      </c>
      <c r="AI53" s="199">
        <f t="shared" si="153"/>
        <v>0</v>
      </c>
      <c r="AJ53" s="199">
        <f t="shared" si="154"/>
        <v>0</v>
      </c>
      <c r="AK53" s="199">
        <f t="shared" si="161"/>
        <v>0</v>
      </c>
      <c r="AL53" s="199">
        <f t="shared" si="155"/>
        <v>0</v>
      </c>
      <c r="AM53" s="421">
        <f t="shared" si="162"/>
        <v>0</v>
      </c>
      <c r="AN53" s="421">
        <f t="shared" si="156"/>
        <v>0</v>
      </c>
      <c r="AO53" s="421">
        <f t="shared" si="157"/>
        <v>0</v>
      </c>
      <c r="AP53" s="421">
        <f t="shared" si="163"/>
        <v>0</v>
      </c>
      <c r="AQ53" s="421">
        <f t="shared" si="19"/>
        <v>0</v>
      </c>
      <c r="AR53" s="421">
        <f t="shared" si="164"/>
        <v>0</v>
      </c>
      <c r="AS53" s="421">
        <f t="shared" si="158"/>
        <v>0</v>
      </c>
      <c r="AT53" s="421">
        <f t="shared" si="159"/>
        <v>0</v>
      </c>
      <c r="AU53" s="421">
        <f t="shared" si="165"/>
        <v>0</v>
      </c>
      <c r="AV53" s="421">
        <f t="shared" si="160"/>
        <v>0</v>
      </c>
      <c r="AW53" s="421">
        <f t="shared" si="166"/>
        <v>0</v>
      </c>
      <c r="AX53" s="422">
        <f t="shared" si="167"/>
        <v>0</v>
      </c>
      <c r="AY53" s="423">
        <f t="shared" si="168"/>
        <v>0</v>
      </c>
      <c r="BA53" s="138" t="s">
        <v>91</v>
      </c>
    </row>
    <row r="54" spans="1:53" s="28" customFormat="1" ht="11.25">
      <c r="A54" s="29">
        <f>+IF(OR(AM54&gt;0,AR54&gt;0,AX54&gt;0),MAX(A$12:A53)+1,0)</f>
        <v>0</v>
      </c>
      <c r="B54" s="531"/>
      <c r="C54" s="129" t="s">
        <v>38</v>
      </c>
      <c r="D54" s="132">
        <v>2.0299999999999998</v>
      </c>
      <c r="E54" s="145"/>
      <c r="F54" s="145"/>
      <c r="G54" s="145"/>
      <c r="H54" s="145"/>
      <c r="I54" s="371">
        <f t="shared" si="30"/>
        <v>0</v>
      </c>
      <c r="J54" s="174">
        <f t="shared" si="138"/>
        <v>0</v>
      </c>
      <c r="K54" s="174">
        <f t="shared" si="139"/>
        <v>0</v>
      </c>
      <c r="L54" s="145"/>
      <c r="M54" s="145"/>
      <c r="N54" s="145"/>
      <c r="O54" s="371">
        <f t="shared" si="140"/>
        <v>0</v>
      </c>
      <c r="P54" s="174">
        <f t="shared" si="141"/>
        <v>0</v>
      </c>
      <c r="Q54" s="174">
        <f t="shared" si="142"/>
        <v>0</v>
      </c>
      <c r="R54" s="145"/>
      <c r="S54" s="145"/>
      <c r="T54" s="145"/>
      <c r="U54" s="371">
        <f t="shared" si="143"/>
        <v>0</v>
      </c>
      <c r="V54" s="174">
        <f t="shared" si="144"/>
        <v>0</v>
      </c>
      <c r="W54" s="174">
        <f t="shared" si="145"/>
        <v>0</v>
      </c>
      <c r="X54" s="145"/>
      <c r="Y54" s="145"/>
      <c r="Z54" s="145"/>
      <c r="AA54" s="371">
        <f t="shared" si="146"/>
        <v>0</v>
      </c>
      <c r="AB54" s="174">
        <f t="shared" si="147"/>
        <v>0</v>
      </c>
      <c r="AC54" s="174">
        <f t="shared" si="148"/>
        <v>0</v>
      </c>
      <c r="AD54" s="173">
        <f t="shared" si="149"/>
        <v>0</v>
      </c>
      <c r="AE54" s="173">
        <f t="shared" si="22"/>
        <v>0</v>
      </c>
      <c r="AF54" s="436">
        <f t="shared" si="150"/>
        <v>0</v>
      </c>
      <c r="AG54" s="174">
        <f t="shared" si="151"/>
        <v>0</v>
      </c>
      <c r="AH54" s="174">
        <f t="shared" si="152"/>
        <v>0</v>
      </c>
      <c r="AI54" s="199">
        <f t="shared" si="153"/>
        <v>0</v>
      </c>
      <c r="AJ54" s="199">
        <f t="shared" si="154"/>
        <v>0</v>
      </c>
      <c r="AK54" s="199">
        <f t="shared" si="161"/>
        <v>0</v>
      </c>
      <c r="AL54" s="199">
        <f t="shared" si="155"/>
        <v>0</v>
      </c>
      <c r="AM54" s="421">
        <f t="shared" si="162"/>
        <v>0</v>
      </c>
      <c r="AN54" s="421">
        <f t="shared" si="156"/>
        <v>0</v>
      </c>
      <c r="AO54" s="421">
        <f t="shared" si="157"/>
        <v>0</v>
      </c>
      <c r="AP54" s="421">
        <f t="shared" si="163"/>
        <v>0</v>
      </c>
      <c r="AQ54" s="421">
        <f t="shared" si="19"/>
        <v>0</v>
      </c>
      <c r="AR54" s="421">
        <f t="shared" si="164"/>
        <v>0</v>
      </c>
      <c r="AS54" s="421">
        <f t="shared" si="158"/>
        <v>0</v>
      </c>
      <c r="AT54" s="421">
        <f t="shared" si="159"/>
        <v>0</v>
      </c>
      <c r="AU54" s="421">
        <f t="shared" si="165"/>
        <v>0</v>
      </c>
      <c r="AV54" s="421">
        <f t="shared" si="160"/>
        <v>0</v>
      </c>
      <c r="AW54" s="421">
        <f t="shared" si="166"/>
        <v>0</v>
      </c>
      <c r="AX54" s="422">
        <f t="shared" si="167"/>
        <v>0</v>
      </c>
      <c r="AY54" s="423">
        <f t="shared" si="168"/>
        <v>0</v>
      </c>
      <c r="BA54" s="138" t="s">
        <v>91</v>
      </c>
    </row>
    <row r="55" spans="1:53" s="28" customFormat="1" ht="9">
      <c r="A55" s="29"/>
      <c r="B55" s="131"/>
      <c r="C55" s="225" t="s">
        <v>84</v>
      </c>
      <c r="D55" s="225"/>
      <c r="E55" s="222">
        <f t="shared" ref="E55:K55" si="169">SUM(E47:E54)</f>
        <v>0</v>
      </c>
      <c r="F55" s="222">
        <f t="shared" si="169"/>
        <v>0</v>
      </c>
      <c r="G55" s="222">
        <f t="shared" si="169"/>
        <v>0</v>
      </c>
      <c r="H55" s="222">
        <f t="shared" si="169"/>
        <v>0</v>
      </c>
      <c r="I55" s="372">
        <f t="shared" si="169"/>
        <v>0</v>
      </c>
      <c r="J55" s="222">
        <f t="shared" si="169"/>
        <v>0</v>
      </c>
      <c r="K55" s="222">
        <f t="shared" si="169"/>
        <v>0</v>
      </c>
      <c r="L55" s="222">
        <f t="shared" ref="L55:Q55" si="170">SUM(L47:L54)</f>
        <v>0</v>
      </c>
      <c r="M55" s="222">
        <f t="shared" si="170"/>
        <v>0</v>
      </c>
      <c r="N55" s="222">
        <f t="shared" si="170"/>
        <v>0</v>
      </c>
      <c r="O55" s="372">
        <f t="shared" si="170"/>
        <v>0</v>
      </c>
      <c r="P55" s="222">
        <f t="shared" si="170"/>
        <v>0</v>
      </c>
      <c r="Q55" s="222">
        <f t="shared" si="170"/>
        <v>0</v>
      </c>
      <c r="R55" s="222">
        <f t="shared" ref="R55:W55" si="171">SUM(R47:R54)</f>
        <v>0</v>
      </c>
      <c r="S55" s="222">
        <f t="shared" si="171"/>
        <v>0</v>
      </c>
      <c r="T55" s="222">
        <f t="shared" si="171"/>
        <v>0</v>
      </c>
      <c r="U55" s="372">
        <f t="shared" si="171"/>
        <v>0</v>
      </c>
      <c r="V55" s="222">
        <f t="shared" si="171"/>
        <v>0</v>
      </c>
      <c r="W55" s="222">
        <f t="shared" si="171"/>
        <v>0</v>
      </c>
      <c r="X55" s="222">
        <f t="shared" ref="X55:AC55" si="172">SUM(X47:X54)</f>
        <v>0</v>
      </c>
      <c r="Y55" s="222">
        <f t="shared" si="172"/>
        <v>0</v>
      </c>
      <c r="Z55" s="222">
        <f t="shared" si="172"/>
        <v>0</v>
      </c>
      <c r="AA55" s="372">
        <f t="shared" si="172"/>
        <v>0</v>
      </c>
      <c r="AB55" s="222">
        <f t="shared" si="172"/>
        <v>0</v>
      </c>
      <c r="AC55" s="222">
        <f t="shared" si="172"/>
        <v>0</v>
      </c>
      <c r="AD55" s="222">
        <f>SUM(AD47:AD54)</f>
        <v>0</v>
      </c>
      <c r="AE55" s="222">
        <f>SUM(AE47:AE54)</f>
        <v>0</v>
      </c>
      <c r="AF55" s="222">
        <f>SUM(AF47:AF54)</f>
        <v>0</v>
      </c>
      <c r="AG55" s="222">
        <f>SUM(AG47:AG54)</f>
        <v>0</v>
      </c>
      <c r="AH55" s="222">
        <f>SUM(AH47:AH54)</f>
        <v>0</v>
      </c>
      <c r="AI55" s="424">
        <f t="shared" ref="AI55:AY55" si="173">+SUM(AI47:AI54)</f>
        <v>0</v>
      </c>
      <c r="AJ55" s="424">
        <f t="shared" si="173"/>
        <v>0</v>
      </c>
      <c r="AK55" s="424">
        <f t="shared" si="173"/>
        <v>0</v>
      </c>
      <c r="AL55" s="424">
        <f t="shared" si="173"/>
        <v>0</v>
      </c>
      <c r="AM55" s="425">
        <f t="shared" si="173"/>
        <v>0</v>
      </c>
      <c r="AN55" s="425">
        <f t="shared" si="173"/>
        <v>0</v>
      </c>
      <c r="AO55" s="425">
        <f t="shared" si="173"/>
        <v>0</v>
      </c>
      <c r="AP55" s="425">
        <f t="shared" si="173"/>
        <v>0</v>
      </c>
      <c r="AQ55" s="425">
        <f t="shared" si="173"/>
        <v>0</v>
      </c>
      <c r="AR55" s="425">
        <f t="shared" si="173"/>
        <v>0</v>
      </c>
      <c r="AS55" s="425">
        <f t="shared" si="173"/>
        <v>0</v>
      </c>
      <c r="AT55" s="425">
        <f t="shared" si="173"/>
        <v>0</v>
      </c>
      <c r="AU55" s="425">
        <f t="shared" si="173"/>
        <v>0</v>
      </c>
      <c r="AV55" s="425">
        <f t="shared" si="173"/>
        <v>0</v>
      </c>
      <c r="AW55" s="425">
        <f t="shared" si="173"/>
        <v>0</v>
      </c>
      <c r="AX55" s="426">
        <f t="shared" si="173"/>
        <v>0</v>
      </c>
      <c r="AY55" s="427">
        <f t="shared" si="173"/>
        <v>0</v>
      </c>
      <c r="BA55" s="138"/>
    </row>
    <row r="56" spans="1:53" s="28" customFormat="1" ht="11.25">
      <c r="A56" s="29">
        <f>+IF(OR(AM56&gt;0,AR56&gt;0,AX56&gt;0),MAX(A$12:A55)+1,0)</f>
        <v>0</v>
      </c>
      <c r="B56" s="531" t="s">
        <v>92</v>
      </c>
      <c r="C56" s="129" t="s">
        <v>44</v>
      </c>
      <c r="D56" s="132">
        <v>2.67</v>
      </c>
      <c r="E56" s="145"/>
      <c r="F56" s="145"/>
      <c r="G56" s="145"/>
      <c r="H56" s="145"/>
      <c r="I56" s="371">
        <f t="shared" si="30"/>
        <v>0</v>
      </c>
      <c r="J56" s="174">
        <f t="shared" ref="J56:J63" si="174">+D56*F56</f>
        <v>0</v>
      </c>
      <c r="K56" s="174">
        <f t="shared" ref="K56:K63" si="175">+D56*I56</f>
        <v>0</v>
      </c>
      <c r="L56" s="145"/>
      <c r="M56" s="145"/>
      <c r="N56" s="145"/>
      <c r="O56" s="371">
        <f t="shared" ref="O56:O63" si="176">+L56+M56-N56</f>
        <v>0</v>
      </c>
      <c r="P56" s="174">
        <f t="shared" ref="P56:P63" si="177">+$D56*L56*80%</f>
        <v>0</v>
      </c>
      <c r="Q56" s="174">
        <f t="shared" ref="Q56:Q63" si="178">+$D56*80%*O56</f>
        <v>0</v>
      </c>
      <c r="R56" s="145"/>
      <c r="S56" s="145"/>
      <c r="T56" s="145"/>
      <c r="U56" s="371">
        <f t="shared" ref="U56:U63" si="179">+R56+S56-T56</f>
        <v>0</v>
      </c>
      <c r="V56" s="174">
        <f t="shared" ref="V56:V63" si="180">+$D56*R56</f>
        <v>0</v>
      </c>
      <c r="W56" s="174">
        <f t="shared" ref="W56:W63" si="181">+$D56*U56</f>
        <v>0</v>
      </c>
      <c r="X56" s="145"/>
      <c r="Y56" s="145"/>
      <c r="Z56" s="145"/>
      <c r="AA56" s="371">
        <f t="shared" ref="AA56:AA63" si="182">+X56+Y56-Z56</f>
        <v>0</v>
      </c>
      <c r="AB56" s="174">
        <f t="shared" ref="AB56:AB63" si="183">+$D56*X56</f>
        <v>0</v>
      </c>
      <c r="AC56" s="174">
        <f t="shared" ref="AC56:AC63" si="184">+$D56*AA56</f>
        <v>0</v>
      </c>
      <c r="AD56" s="173">
        <f t="shared" ref="AD56:AD63" si="185">+L56+R56+X56</f>
        <v>0</v>
      </c>
      <c r="AE56" s="173">
        <f t="shared" si="22"/>
        <v>0</v>
      </c>
      <c r="AF56" s="436">
        <f t="shared" ref="AF56:AF63" si="186">+N56+T56+Z56</f>
        <v>0</v>
      </c>
      <c r="AG56" s="174">
        <f t="shared" ref="AG56:AG63" si="187">+P56+V56+AB56</f>
        <v>0</v>
      </c>
      <c r="AH56" s="174">
        <f t="shared" ref="AH56:AH63" si="188">+Q56+W56+AC56</f>
        <v>0</v>
      </c>
      <c r="AI56" s="199">
        <f t="shared" ref="AI56:AI63" si="189">+F56*$D56*$AK$7</f>
        <v>0</v>
      </c>
      <c r="AJ56" s="199">
        <f t="shared" ref="AJ56:AJ63" si="190">+L56*$D56*$AK$7+R56*$D56*$AK$7+X56*$D56*$AK$7</f>
        <v>0</v>
      </c>
      <c r="AK56" s="199">
        <f>+AI56+AJ56</f>
        <v>0</v>
      </c>
      <c r="AL56" s="199">
        <f t="shared" ref="AL56:AL63" si="191">+IF(AK56=0,0,((AK56/(F56+AD56))-$AJ$4)/$AL$11*(F56+AD56))</f>
        <v>0</v>
      </c>
      <c r="AM56" s="421">
        <f>+AL56*AM$11</f>
        <v>0</v>
      </c>
      <c r="AN56" s="421">
        <f t="shared" ref="AN56:AN63" si="192">+$D56*G56*$AK$7</f>
        <v>0</v>
      </c>
      <c r="AO56" s="421">
        <f t="shared" ref="AO56:AO63" si="193">+M56*$D56*$AK$7+S56*$D56*$AK$7+Y56*$D56*$AK$7</f>
        <v>0</v>
      </c>
      <c r="AP56" s="421">
        <f>+AN56+AO56</f>
        <v>0</v>
      </c>
      <c r="AQ56" s="421">
        <f t="shared" si="19"/>
        <v>0</v>
      </c>
      <c r="AR56" s="421">
        <f>+AQ56*AR$11</f>
        <v>0</v>
      </c>
      <c r="AS56" s="421">
        <f t="shared" ref="AS56:AS63" si="194">+$D56*H56*$AK$7</f>
        <v>0</v>
      </c>
      <c r="AT56" s="421">
        <f t="shared" ref="AT56:AT63" si="195">+N56*$D56*$AK$7+T56*$D56*$AK$7+Z56*$D56*$AK$7</f>
        <v>0</v>
      </c>
      <c r="AU56" s="421">
        <f>+AS56+AT56</f>
        <v>0</v>
      </c>
      <c r="AV56" s="421">
        <f t="shared" ref="AV56:AV63" si="196">+IF(AU56=0,0,((AU56/(H56+AF56))-$AJ$4)/$AL$11*(H56+AF56))</f>
        <v>0</v>
      </c>
      <c r="AW56" s="421">
        <f>+AV56*AW$11</f>
        <v>0</v>
      </c>
      <c r="AX56" s="422">
        <f>+AR56+AM56-AW56</f>
        <v>0</v>
      </c>
      <c r="AY56" s="423">
        <f>+AX56*AY$11</f>
        <v>0</v>
      </c>
      <c r="BA56" s="138" t="s">
        <v>92</v>
      </c>
    </row>
    <row r="57" spans="1:53" s="28" customFormat="1" ht="11.25">
      <c r="A57" s="29">
        <f>+IF(OR(AM57&gt;0,AR57&gt;0,AX57&gt;0),MAX(A$12:A56)+1,0)</f>
        <v>0</v>
      </c>
      <c r="B57" s="531"/>
      <c r="C57" s="129" t="s">
        <v>43</v>
      </c>
      <c r="D57" s="132">
        <v>2.54</v>
      </c>
      <c r="E57" s="145"/>
      <c r="F57" s="145"/>
      <c r="G57" s="145"/>
      <c r="H57" s="145"/>
      <c r="I57" s="371">
        <f t="shared" si="30"/>
        <v>0</v>
      </c>
      <c r="J57" s="174">
        <f t="shared" si="174"/>
        <v>0</v>
      </c>
      <c r="K57" s="174">
        <f t="shared" si="175"/>
        <v>0</v>
      </c>
      <c r="L57" s="145"/>
      <c r="M57" s="145"/>
      <c r="N57" s="145"/>
      <c r="O57" s="371">
        <f t="shared" si="176"/>
        <v>0</v>
      </c>
      <c r="P57" s="174">
        <f t="shared" si="177"/>
        <v>0</v>
      </c>
      <c r="Q57" s="174">
        <f t="shared" si="178"/>
        <v>0</v>
      </c>
      <c r="R57" s="145"/>
      <c r="S57" s="145"/>
      <c r="T57" s="145"/>
      <c r="U57" s="371">
        <f t="shared" si="179"/>
        <v>0</v>
      </c>
      <c r="V57" s="174">
        <f t="shared" si="180"/>
        <v>0</v>
      </c>
      <c r="W57" s="174">
        <f t="shared" si="181"/>
        <v>0</v>
      </c>
      <c r="X57" s="145"/>
      <c r="Y57" s="145"/>
      <c r="Z57" s="145"/>
      <c r="AA57" s="371">
        <f t="shared" si="182"/>
        <v>0</v>
      </c>
      <c r="AB57" s="174">
        <f t="shared" si="183"/>
        <v>0</v>
      </c>
      <c r="AC57" s="174">
        <f t="shared" si="184"/>
        <v>0</v>
      </c>
      <c r="AD57" s="173">
        <f t="shared" si="185"/>
        <v>0</v>
      </c>
      <c r="AE57" s="173">
        <f t="shared" si="22"/>
        <v>0</v>
      </c>
      <c r="AF57" s="436">
        <f t="shared" si="186"/>
        <v>0</v>
      </c>
      <c r="AG57" s="174">
        <f t="shared" si="187"/>
        <v>0</v>
      </c>
      <c r="AH57" s="174">
        <f t="shared" si="188"/>
        <v>0</v>
      </c>
      <c r="AI57" s="199">
        <f t="shared" si="189"/>
        <v>0</v>
      </c>
      <c r="AJ57" s="199">
        <f t="shared" si="190"/>
        <v>0</v>
      </c>
      <c r="AK57" s="199">
        <f t="shared" ref="AK57:AK63" si="197">+AI57+AJ57</f>
        <v>0</v>
      </c>
      <c r="AL57" s="199">
        <f t="shared" si="191"/>
        <v>0</v>
      </c>
      <c r="AM57" s="421">
        <f t="shared" ref="AM57:AM63" si="198">+AL57*AM$11</f>
        <v>0</v>
      </c>
      <c r="AN57" s="421">
        <f t="shared" si="192"/>
        <v>0</v>
      </c>
      <c r="AO57" s="421">
        <f t="shared" si="193"/>
        <v>0</v>
      </c>
      <c r="AP57" s="421">
        <f t="shared" ref="AP57:AP63" si="199">+AN57+AO57</f>
        <v>0</v>
      </c>
      <c r="AQ57" s="421">
        <f t="shared" si="19"/>
        <v>0</v>
      </c>
      <c r="AR57" s="421">
        <f t="shared" ref="AR57:AR63" si="200">+AQ57*AR$11</f>
        <v>0</v>
      </c>
      <c r="AS57" s="421">
        <f t="shared" si="194"/>
        <v>0</v>
      </c>
      <c r="AT57" s="421">
        <f t="shared" si="195"/>
        <v>0</v>
      </c>
      <c r="AU57" s="421">
        <f t="shared" ref="AU57:AU63" si="201">+AS57+AT57</f>
        <v>0</v>
      </c>
      <c r="AV57" s="421">
        <f t="shared" si="196"/>
        <v>0</v>
      </c>
      <c r="AW57" s="421">
        <f t="shared" ref="AW57:AW63" si="202">+AV57*AW$11</f>
        <v>0</v>
      </c>
      <c r="AX57" s="422">
        <f t="shared" ref="AX57:AX63" si="203">+AR57+AM57-AW57</f>
        <v>0</v>
      </c>
      <c r="AY57" s="423">
        <f t="shared" ref="AY57:AY63" si="204">+AX57*AY$11</f>
        <v>0</v>
      </c>
      <c r="BA57" s="138" t="s">
        <v>92</v>
      </c>
    </row>
    <row r="58" spans="1:53" s="28" customFormat="1" ht="11.25">
      <c r="A58" s="29">
        <f>+IF(OR(AM58&gt;0,AR58&gt;0,AX58&gt;0),MAX(A$12:A57)+1,0)</f>
        <v>0</v>
      </c>
      <c r="B58" s="531"/>
      <c r="C58" s="129" t="s">
        <v>42</v>
      </c>
      <c r="D58" s="132">
        <v>2.42</v>
      </c>
      <c r="E58" s="145"/>
      <c r="F58" s="145"/>
      <c r="G58" s="145"/>
      <c r="H58" s="145"/>
      <c r="I58" s="371">
        <f t="shared" si="30"/>
        <v>0</v>
      </c>
      <c r="J58" s="174">
        <f t="shared" si="174"/>
        <v>0</v>
      </c>
      <c r="K58" s="174">
        <f t="shared" si="175"/>
        <v>0</v>
      </c>
      <c r="L58" s="145"/>
      <c r="M58" s="145"/>
      <c r="N58" s="145"/>
      <c r="O58" s="371">
        <f t="shared" si="176"/>
        <v>0</v>
      </c>
      <c r="P58" s="174">
        <f t="shared" si="177"/>
        <v>0</v>
      </c>
      <c r="Q58" s="174">
        <f t="shared" si="178"/>
        <v>0</v>
      </c>
      <c r="R58" s="145"/>
      <c r="S58" s="145"/>
      <c r="T58" s="145"/>
      <c r="U58" s="371">
        <f t="shared" si="179"/>
        <v>0</v>
      </c>
      <c r="V58" s="174">
        <f t="shared" si="180"/>
        <v>0</v>
      </c>
      <c r="W58" s="174">
        <f t="shared" si="181"/>
        <v>0</v>
      </c>
      <c r="X58" s="145"/>
      <c r="Y58" s="145"/>
      <c r="Z58" s="145"/>
      <c r="AA58" s="371">
        <f t="shared" si="182"/>
        <v>0</v>
      </c>
      <c r="AB58" s="174">
        <f t="shared" si="183"/>
        <v>0</v>
      </c>
      <c r="AC58" s="174">
        <f t="shared" si="184"/>
        <v>0</v>
      </c>
      <c r="AD58" s="173">
        <f t="shared" si="185"/>
        <v>0</v>
      </c>
      <c r="AE58" s="173">
        <f t="shared" si="22"/>
        <v>0</v>
      </c>
      <c r="AF58" s="436">
        <f t="shared" si="186"/>
        <v>0</v>
      </c>
      <c r="AG58" s="174">
        <f t="shared" si="187"/>
        <v>0</v>
      </c>
      <c r="AH58" s="174">
        <f t="shared" si="188"/>
        <v>0</v>
      </c>
      <c r="AI58" s="199">
        <f t="shared" si="189"/>
        <v>0</v>
      </c>
      <c r="AJ58" s="199">
        <f t="shared" si="190"/>
        <v>0</v>
      </c>
      <c r="AK58" s="199">
        <f t="shared" si="197"/>
        <v>0</v>
      </c>
      <c r="AL58" s="199">
        <f t="shared" si="191"/>
        <v>0</v>
      </c>
      <c r="AM58" s="421">
        <f t="shared" si="198"/>
        <v>0</v>
      </c>
      <c r="AN58" s="421">
        <f t="shared" si="192"/>
        <v>0</v>
      </c>
      <c r="AO58" s="421">
        <f t="shared" si="193"/>
        <v>0</v>
      </c>
      <c r="AP58" s="421">
        <f t="shared" si="199"/>
        <v>0</v>
      </c>
      <c r="AQ58" s="421">
        <f t="shared" si="19"/>
        <v>0</v>
      </c>
      <c r="AR58" s="421">
        <f t="shared" si="200"/>
        <v>0</v>
      </c>
      <c r="AS58" s="421">
        <f t="shared" si="194"/>
        <v>0</v>
      </c>
      <c r="AT58" s="421">
        <f t="shared" si="195"/>
        <v>0</v>
      </c>
      <c r="AU58" s="421">
        <f t="shared" si="201"/>
        <v>0</v>
      </c>
      <c r="AV58" s="421">
        <f t="shared" si="196"/>
        <v>0</v>
      </c>
      <c r="AW58" s="421">
        <f t="shared" si="202"/>
        <v>0</v>
      </c>
      <c r="AX58" s="422">
        <f t="shared" si="203"/>
        <v>0</v>
      </c>
      <c r="AY58" s="423">
        <f t="shared" si="204"/>
        <v>0</v>
      </c>
      <c r="BA58" s="138" t="s">
        <v>92</v>
      </c>
    </row>
    <row r="59" spans="1:53" s="28" customFormat="1" ht="11.25">
      <c r="A59" s="29">
        <f>+IF(OR(AM59&gt;0,AR59&gt;0,AX59&gt;0),MAX(A$12:A58)+1,0)</f>
        <v>0</v>
      </c>
      <c r="B59" s="531"/>
      <c r="C59" s="129" t="s">
        <v>41</v>
      </c>
      <c r="D59" s="132">
        <v>2.2999999999999998</v>
      </c>
      <c r="E59" s="145"/>
      <c r="F59" s="145"/>
      <c r="G59" s="145"/>
      <c r="H59" s="145"/>
      <c r="I59" s="371">
        <f t="shared" si="30"/>
        <v>0</v>
      </c>
      <c r="J59" s="174">
        <f t="shared" si="174"/>
        <v>0</v>
      </c>
      <c r="K59" s="174">
        <f t="shared" si="175"/>
        <v>0</v>
      </c>
      <c r="L59" s="145"/>
      <c r="M59" s="145"/>
      <c r="N59" s="145"/>
      <c r="O59" s="371">
        <f t="shared" si="176"/>
        <v>0</v>
      </c>
      <c r="P59" s="174">
        <f t="shared" si="177"/>
        <v>0</v>
      </c>
      <c r="Q59" s="174">
        <f t="shared" si="178"/>
        <v>0</v>
      </c>
      <c r="R59" s="145"/>
      <c r="S59" s="145"/>
      <c r="T59" s="145"/>
      <c r="U59" s="371">
        <f t="shared" si="179"/>
        <v>0</v>
      </c>
      <c r="V59" s="174">
        <f t="shared" si="180"/>
        <v>0</v>
      </c>
      <c r="W59" s="174">
        <f t="shared" si="181"/>
        <v>0</v>
      </c>
      <c r="X59" s="145"/>
      <c r="Y59" s="145"/>
      <c r="Z59" s="145"/>
      <c r="AA59" s="371">
        <f t="shared" si="182"/>
        <v>0</v>
      </c>
      <c r="AB59" s="174">
        <f t="shared" si="183"/>
        <v>0</v>
      </c>
      <c r="AC59" s="174">
        <f t="shared" si="184"/>
        <v>0</v>
      </c>
      <c r="AD59" s="173">
        <f t="shared" si="185"/>
        <v>0</v>
      </c>
      <c r="AE59" s="173">
        <f t="shared" si="22"/>
        <v>0</v>
      </c>
      <c r="AF59" s="436">
        <f t="shared" si="186"/>
        <v>0</v>
      </c>
      <c r="AG59" s="174">
        <f t="shared" si="187"/>
        <v>0</v>
      </c>
      <c r="AH59" s="174">
        <f t="shared" si="188"/>
        <v>0</v>
      </c>
      <c r="AI59" s="199">
        <f t="shared" si="189"/>
        <v>0</v>
      </c>
      <c r="AJ59" s="199">
        <f t="shared" si="190"/>
        <v>0</v>
      </c>
      <c r="AK59" s="199">
        <f t="shared" si="197"/>
        <v>0</v>
      </c>
      <c r="AL59" s="199">
        <f t="shared" si="191"/>
        <v>0</v>
      </c>
      <c r="AM59" s="421">
        <f t="shared" si="198"/>
        <v>0</v>
      </c>
      <c r="AN59" s="421">
        <f t="shared" si="192"/>
        <v>0</v>
      </c>
      <c r="AO59" s="421">
        <f t="shared" si="193"/>
        <v>0</v>
      </c>
      <c r="AP59" s="421">
        <f t="shared" si="199"/>
        <v>0</v>
      </c>
      <c r="AQ59" s="421">
        <f t="shared" si="19"/>
        <v>0</v>
      </c>
      <c r="AR59" s="421">
        <f t="shared" si="200"/>
        <v>0</v>
      </c>
      <c r="AS59" s="421">
        <f t="shared" si="194"/>
        <v>0</v>
      </c>
      <c r="AT59" s="421">
        <f t="shared" si="195"/>
        <v>0</v>
      </c>
      <c r="AU59" s="421">
        <f t="shared" si="201"/>
        <v>0</v>
      </c>
      <c r="AV59" s="421">
        <f t="shared" si="196"/>
        <v>0</v>
      </c>
      <c r="AW59" s="421">
        <f t="shared" si="202"/>
        <v>0</v>
      </c>
      <c r="AX59" s="422">
        <f t="shared" si="203"/>
        <v>0</v>
      </c>
      <c r="AY59" s="423">
        <f t="shared" si="204"/>
        <v>0</v>
      </c>
      <c r="BA59" s="138" t="s">
        <v>92</v>
      </c>
    </row>
    <row r="60" spans="1:53" s="28" customFormat="1" ht="11.25">
      <c r="A60" s="29">
        <f>+IF(OR(AM60&gt;0,AR60&gt;0,AX60&gt;0),MAX(A$12:A59)+1,0)</f>
        <v>0</v>
      </c>
      <c r="B60" s="531"/>
      <c r="C60" s="129" t="s">
        <v>346</v>
      </c>
      <c r="D60" s="132">
        <v>2.19</v>
      </c>
      <c r="E60" s="145"/>
      <c r="F60" s="145"/>
      <c r="G60" s="145"/>
      <c r="H60" s="145"/>
      <c r="I60" s="371">
        <f t="shared" si="30"/>
        <v>0</v>
      </c>
      <c r="J60" s="174">
        <f t="shared" si="174"/>
        <v>0</v>
      </c>
      <c r="K60" s="174">
        <f t="shared" si="175"/>
        <v>0</v>
      </c>
      <c r="L60" s="145"/>
      <c r="M60" s="145"/>
      <c r="N60" s="145"/>
      <c r="O60" s="371">
        <f t="shared" si="176"/>
        <v>0</v>
      </c>
      <c r="P60" s="174">
        <f t="shared" si="177"/>
        <v>0</v>
      </c>
      <c r="Q60" s="174">
        <f t="shared" si="178"/>
        <v>0</v>
      </c>
      <c r="R60" s="145"/>
      <c r="S60" s="145"/>
      <c r="T60" s="145"/>
      <c r="U60" s="371">
        <f t="shared" si="179"/>
        <v>0</v>
      </c>
      <c r="V60" s="174">
        <f t="shared" si="180"/>
        <v>0</v>
      </c>
      <c r="W60" s="174">
        <f t="shared" si="181"/>
        <v>0</v>
      </c>
      <c r="X60" s="145"/>
      <c r="Y60" s="145"/>
      <c r="Z60" s="145"/>
      <c r="AA60" s="371">
        <f t="shared" si="182"/>
        <v>0</v>
      </c>
      <c r="AB60" s="174">
        <f t="shared" si="183"/>
        <v>0</v>
      </c>
      <c r="AC60" s="174">
        <f t="shared" si="184"/>
        <v>0</v>
      </c>
      <c r="AD60" s="173">
        <f t="shared" si="185"/>
        <v>0</v>
      </c>
      <c r="AE60" s="173">
        <f t="shared" si="22"/>
        <v>0</v>
      </c>
      <c r="AF60" s="436">
        <f t="shared" si="186"/>
        <v>0</v>
      </c>
      <c r="AG60" s="174">
        <f t="shared" si="187"/>
        <v>0</v>
      </c>
      <c r="AH60" s="174">
        <f t="shared" si="188"/>
        <v>0</v>
      </c>
      <c r="AI60" s="199">
        <f t="shared" si="189"/>
        <v>0</v>
      </c>
      <c r="AJ60" s="199">
        <f t="shared" si="190"/>
        <v>0</v>
      </c>
      <c r="AK60" s="199">
        <f t="shared" si="197"/>
        <v>0</v>
      </c>
      <c r="AL60" s="199">
        <f t="shared" si="191"/>
        <v>0</v>
      </c>
      <c r="AM60" s="421">
        <f t="shared" si="198"/>
        <v>0</v>
      </c>
      <c r="AN60" s="421">
        <f t="shared" si="192"/>
        <v>0</v>
      </c>
      <c r="AO60" s="421">
        <f t="shared" si="193"/>
        <v>0</v>
      </c>
      <c r="AP60" s="421">
        <f t="shared" si="199"/>
        <v>0</v>
      </c>
      <c r="AQ60" s="421">
        <f t="shared" si="19"/>
        <v>0</v>
      </c>
      <c r="AR60" s="421">
        <f t="shared" si="200"/>
        <v>0</v>
      </c>
      <c r="AS60" s="421">
        <f t="shared" si="194"/>
        <v>0</v>
      </c>
      <c r="AT60" s="421">
        <f t="shared" si="195"/>
        <v>0</v>
      </c>
      <c r="AU60" s="421">
        <f t="shared" si="201"/>
        <v>0</v>
      </c>
      <c r="AV60" s="421">
        <f t="shared" si="196"/>
        <v>0</v>
      </c>
      <c r="AW60" s="421">
        <f t="shared" si="202"/>
        <v>0</v>
      </c>
      <c r="AX60" s="422">
        <f t="shared" si="203"/>
        <v>0</v>
      </c>
      <c r="AY60" s="423">
        <f t="shared" si="204"/>
        <v>0</v>
      </c>
      <c r="BA60" s="138" t="s">
        <v>92</v>
      </c>
    </row>
    <row r="61" spans="1:53" s="28" customFormat="1" ht="11.25">
      <c r="A61" s="29">
        <f>+IF(OR(AM61&gt;0,AR61&gt;0,AX61&gt;0),MAX(A$12:A60)+1,0)</f>
        <v>0</v>
      </c>
      <c r="B61" s="531"/>
      <c r="C61" s="129" t="s">
        <v>40</v>
      </c>
      <c r="D61" s="132">
        <v>2.09</v>
      </c>
      <c r="E61" s="145"/>
      <c r="F61" s="145"/>
      <c r="G61" s="145"/>
      <c r="H61" s="145"/>
      <c r="I61" s="371">
        <f t="shared" si="30"/>
        <v>0</v>
      </c>
      <c r="J61" s="174">
        <f t="shared" si="174"/>
        <v>0</v>
      </c>
      <c r="K61" s="174">
        <f t="shared" si="175"/>
        <v>0</v>
      </c>
      <c r="L61" s="145"/>
      <c r="M61" s="145"/>
      <c r="N61" s="145"/>
      <c r="O61" s="371">
        <f t="shared" si="176"/>
        <v>0</v>
      </c>
      <c r="P61" s="174">
        <f t="shared" si="177"/>
        <v>0</v>
      </c>
      <c r="Q61" s="174">
        <f t="shared" si="178"/>
        <v>0</v>
      </c>
      <c r="R61" s="145"/>
      <c r="S61" s="145"/>
      <c r="T61" s="145"/>
      <c r="U61" s="371">
        <f t="shared" si="179"/>
        <v>0</v>
      </c>
      <c r="V61" s="174">
        <f t="shared" si="180"/>
        <v>0</v>
      </c>
      <c r="W61" s="174">
        <f t="shared" si="181"/>
        <v>0</v>
      </c>
      <c r="X61" s="145"/>
      <c r="Y61" s="145"/>
      <c r="Z61" s="145"/>
      <c r="AA61" s="371">
        <f t="shared" si="182"/>
        <v>0</v>
      </c>
      <c r="AB61" s="174">
        <f t="shared" si="183"/>
        <v>0</v>
      </c>
      <c r="AC61" s="174">
        <f t="shared" si="184"/>
        <v>0</v>
      </c>
      <c r="AD61" s="173">
        <f t="shared" si="185"/>
        <v>0</v>
      </c>
      <c r="AE61" s="173">
        <f t="shared" si="22"/>
        <v>0</v>
      </c>
      <c r="AF61" s="436">
        <f t="shared" si="186"/>
        <v>0</v>
      </c>
      <c r="AG61" s="174">
        <f t="shared" si="187"/>
        <v>0</v>
      </c>
      <c r="AH61" s="174">
        <f t="shared" si="188"/>
        <v>0</v>
      </c>
      <c r="AI61" s="199">
        <f t="shared" si="189"/>
        <v>0</v>
      </c>
      <c r="AJ61" s="199">
        <f t="shared" si="190"/>
        <v>0</v>
      </c>
      <c r="AK61" s="199">
        <f t="shared" si="197"/>
        <v>0</v>
      </c>
      <c r="AL61" s="199">
        <f t="shared" si="191"/>
        <v>0</v>
      </c>
      <c r="AM61" s="421">
        <f t="shared" si="198"/>
        <v>0</v>
      </c>
      <c r="AN61" s="421">
        <f t="shared" si="192"/>
        <v>0</v>
      </c>
      <c r="AO61" s="421">
        <f t="shared" si="193"/>
        <v>0</v>
      </c>
      <c r="AP61" s="421">
        <f t="shared" si="199"/>
        <v>0</v>
      </c>
      <c r="AQ61" s="421">
        <f t="shared" si="19"/>
        <v>0</v>
      </c>
      <c r="AR61" s="421">
        <f t="shared" si="200"/>
        <v>0</v>
      </c>
      <c r="AS61" s="421">
        <f t="shared" si="194"/>
        <v>0</v>
      </c>
      <c r="AT61" s="421">
        <f t="shared" si="195"/>
        <v>0</v>
      </c>
      <c r="AU61" s="421">
        <f t="shared" si="201"/>
        <v>0</v>
      </c>
      <c r="AV61" s="421">
        <f t="shared" si="196"/>
        <v>0</v>
      </c>
      <c r="AW61" s="421">
        <f t="shared" si="202"/>
        <v>0</v>
      </c>
      <c r="AX61" s="422">
        <f t="shared" si="203"/>
        <v>0</v>
      </c>
      <c r="AY61" s="423">
        <f t="shared" si="204"/>
        <v>0</v>
      </c>
      <c r="BA61" s="138" t="s">
        <v>92</v>
      </c>
    </row>
    <row r="62" spans="1:53" s="28" customFormat="1" ht="11.25">
      <c r="A62" s="29">
        <f>+IF(OR(AM62&gt;0,AR62&gt;0,AX62&gt;0),MAX(A$12:A61)+1,0)</f>
        <v>0</v>
      </c>
      <c r="B62" s="531"/>
      <c r="C62" s="129" t="s">
        <v>39</v>
      </c>
      <c r="D62" s="132">
        <v>1.99</v>
      </c>
      <c r="E62" s="145"/>
      <c r="F62" s="145"/>
      <c r="G62" s="145"/>
      <c r="H62" s="145"/>
      <c r="I62" s="371">
        <f t="shared" si="30"/>
        <v>0</v>
      </c>
      <c r="J62" s="174">
        <f t="shared" si="174"/>
        <v>0</v>
      </c>
      <c r="K62" s="174">
        <f t="shared" si="175"/>
        <v>0</v>
      </c>
      <c r="L62" s="145"/>
      <c r="M62" s="145"/>
      <c r="N62" s="145"/>
      <c r="O62" s="371">
        <f t="shared" si="176"/>
        <v>0</v>
      </c>
      <c r="P62" s="174">
        <f t="shared" si="177"/>
        <v>0</v>
      </c>
      <c r="Q62" s="174">
        <f t="shared" si="178"/>
        <v>0</v>
      </c>
      <c r="R62" s="145"/>
      <c r="S62" s="145"/>
      <c r="T62" s="145"/>
      <c r="U62" s="371">
        <f t="shared" si="179"/>
        <v>0</v>
      </c>
      <c r="V62" s="174">
        <f t="shared" si="180"/>
        <v>0</v>
      </c>
      <c r="W62" s="174">
        <f t="shared" si="181"/>
        <v>0</v>
      </c>
      <c r="X62" s="145"/>
      <c r="Y62" s="145"/>
      <c r="Z62" s="145"/>
      <c r="AA62" s="371">
        <f t="shared" si="182"/>
        <v>0</v>
      </c>
      <c r="AB62" s="174">
        <f t="shared" si="183"/>
        <v>0</v>
      </c>
      <c r="AC62" s="174">
        <f t="shared" si="184"/>
        <v>0</v>
      </c>
      <c r="AD62" s="173">
        <f t="shared" si="185"/>
        <v>0</v>
      </c>
      <c r="AE62" s="173">
        <f t="shared" si="22"/>
        <v>0</v>
      </c>
      <c r="AF62" s="436">
        <f t="shared" si="186"/>
        <v>0</v>
      </c>
      <c r="AG62" s="174">
        <f t="shared" si="187"/>
        <v>0</v>
      </c>
      <c r="AH62" s="174">
        <f t="shared" si="188"/>
        <v>0</v>
      </c>
      <c r="AI62" s="199">
        <f t="shared" si="189"/>
        <v>0</v>
      </c>
      <c r="AJ62" s="199">
        <f t="shared" si="190"/>
        <v>0</v>
      </c>
      <c r="AK62" s="199">
        <f t="shared" si="197"/>
        <v>0</v>
      </c>
      <c r="AL62" s="199">
        <f t="shared" si="191"/>
        <v>0</v>
      </c>
      <c r="AM62" s="421">
        <f t="shared" si="198"/>
        <v>0</v>
      </c>
      <c r="AN62" s="421">
        <f t="shared" si="192"/>
        <v>0</v>
      </c>
      <c r="AO62" s="421">
        <f t="shared" si="193"/>
        <v>0</v>
      </c>
      <c r="AP62" s="421">
        <f t="shared" si="199"/>
        <v>0</v>
      </c>
      <c r="AQ62" s="421">
        <f t="shared" si="19"/>
        <v>0</v>
      </c>
      <c r="AR62" s="421">
        <f t="shared" si="200"/>
        <v>0</v>
      </c>
      <c r="AS62" s="421">
        <f t="shared" si="194"/>
        <v>0</v>
      </c>
      <c r="AT62" s="421">
        <f t="shared" si="195"/>
        <v>0</v>
      </c>
      <c r="AU62" s="421">
        <f t="shared" si="201"/>
        <v>0</v>
      </c>
      <c r="AV62" s="421">
        <f t="shared" si="196"/>
        <v>0</v>
      </c>
      <c r="AW62" s="421">
        <f t="shared" si="202"/>
        <v>0</v>
      </c>
      <c r="AX62" s="422">
        <f t="shared" si="203"/>
        <v>0</v>
      </c>
      <c r="AY62" s="423">
        <f t="shared" si="204"/>
        <v>0</v>
      </c>
      <c r="BA62" s="138" t="s">
        <v>92</v>
      </c>
    </row>
    <row r="63" spans="1:53" s="28" customFormat="1" ht="11.25">
      <c r="A63" s="29">
        <f>+IF(OR(AM63&gt;0,AR63&gt;0,AX63&gt;0),MAX(A$12:A62)+1,0)</f>
        <v>0</v>
      </c>
      <c r="B63" s="531"/>
      <c r="C63" s="129" t="s">
        <v>38</v>
      </c>
      <c r="D63" s="132">
        <v>1.9</v>
      </c>
      <c r="E63" s="145"/>
      <c r="F63" s="145"/>
      <c r="G63" s="145"/>
      <c r="H63" s="145"/>
      <c r="I63" s="371">
        <f t="shared" si="30"/>
        <v>0</v>
      </c>
      <c r="J63" s="174">
        <f t="shared" si="174"/>
        <v>0</v>
      </c>
      <c r="K63" s="174">
        <f t="shared" si="175"/>
        <v>0</v>
      </c>
      <c r="L63" s="145"/>
      <c r="M63" s="145"/>
      <c r="N63" s="145"/>
      <c r="O63" s="371">
        <f t="shared" si="176"/>
        <v>0</v>
      </c>
      <c r="P63" s="174">
        <f t="shared" si="177"/>
        <v>0</v>
      </c>
      <c r="Q63" s="174">
        <f t="shared" si="178"/>
        <v>0</v>
      </c>
      <c r="R63" s="145"/>
      <c r="S63" s="145"/>
      <c r="T63" s="145"/>
      <c r="U63" s="371">
        <f t="shared" si="179"/>
        <v>0</v>
      </c>
      <c r="V63" s="174">
        <f t="shared" si="180"/>
        <v>0</v>
      </c>
      <c r="W63" s="174">
        <f t="shared" si="181"/>
        <v>0</v>
      </c>
      <c r="X63" s="145"/>
      <c r="Y63" s="145"/>
      <c r="Z63" s="145"/>
      <c r="AA63" s="371">
        <f t="shared" si="182"/>
        <v>0</v>
      </c>
      <c r="AB63" s="174">
        <f t="shared" si="183"/>
        <v>0</v>
      </c>
      <c r="AC63" s="174">
        <f t="shared" si="184"/>
        <v>0</v>
      </c>
      <c r="AD63" s="173">
        <f t="shared" si="185"/>
        <v>0</v>
      </c>
      <c r="AE63" s="173">
        <f t="shared" si="22"/>
        <v>0</v>
      </c>
      <c r="AF63" s="436">
        <f t="shared" si="186"/>
        <v>0</v>
      </c>
      <c r="AG63" s="174">
        <f t="shared" si="187"/>
        <v>0</v>
      </c>
      <c r="AH63" s="174">
        <f t="shared" si="188"/>
        <v>0</v>
      </c>
      <c r="AI63" s="199">
        <f t="shared" si="189"/>
        <v>0</v>
      </c>
      <c r="AJ63" s="199">
        <f t="shared" si="190"/>
        <v>0</v>
      </c>
      <c r="AK63" s="199">
        <f t="shared" si="197"/>
        <v>0</v>
      </c>
      <c r="AL63" s="199">
        <f t="shared" si="191"/>
        <v>0</v>
      </c>
      <c r="AM63" s="421">
        <f t="shared" si="198"/>
        <v>0</v>
      </c>
      <c r="AN63" s="421">
        <f t="shared" si="192"/>
        <v>0</v>
      </c>
      <c r="AO63" s="421">
        <f t="shared" si="193"/>
        <v>0</v>
      </c>
      <c r="AP63" s="421">
        <f t="shared" si="199"/>
        <v>0</v>
      </c>
      <c r="AQ63" s="421">
        <f t="shared" si="19"/>
        <v>0</v>
      </c>
      <c r="AR63" s="421">
        <f t="shared" si="200"/>
        <v>0</v>
      </c>
      <c r="AS63" s="421">
        <f t="shared" si="194"/>
        <v>0</v>
      </c>
      <c r="AT63" s="421">
        <f t="shared" si="195"/>
        <v>0</v>
      </c>
      <c r="AU63" s="421">
        <f t="shared" si="201"/>
        <v>0</v>
      </c>
      <c r="AV63" s="421">
        <f t="shared" si="196"/>
        <v>0</v>
      </c>
      <c r="AW63" s="421">
        <f t="shared" si="202"/>
        <v>0</v>
      </c>
      <c r="AX63" s="422">
        <f t="shared" si="203"/>
        <v>0</v>
      </c>
      <c r="AY63" s="423">
        <f t="shared" si="204"/>
        <v>0</v>
      </c>
      <c r="BA63" s="138" t="s">
        <v>92</v>
      </c>
    </row>
    <row r="64" spans="1:53" s="28" customFormat="1" ht="9">
      <c r="A64" s="29"/>
      <c r="B64" s="131"/>
      <c r="C64" s="225" t="s">
        <v>47</v>
      </c>
      <c r="D64" s="225"/>
      <c r="E64" s="222">
        <f t="shared" ref="E64:AH64" si="205">SUM(E56:E63)</f>
        <v>0</v>
      </c>
      <c r="F64" s="222">
        <f t="shared" si="205"/>
        <v>0</v>
      </c>
      <c r="G64" s="222">
        <f t="shared" si="205"/>
        <v>0</v>
      </c>
      <c r="H64" s="222">
        <f t="shared" si="205"/>
        <v>0</v>
      </c>
      <c r="I64" s="372">
        <f t="shared" si="205"/>
        <v>0</v>
      </c>
      <c r="J64" s="223">
        <f t="shared" si="205"/>
        <v>0</v>
      </c>
      <c r="K64" s="223">
        <f t="shared" si="205"/>
        <v>0</v>
      </c>
      <c r="L64" s="222">
        <f t="shared" si="205"/>
        <v>0</v>
      </c>
      <c r="M64" s="222">
        <f t="shared" si="205"/>
        <v>0</v>
      </c>
      <c r="N64" s="222">
        <f t="shared" si="205"/>
        <v>0</v>
      </c>
      <c r="O64" s="372">
        <f t="shared" si="205"/>
        <v>0</v>
      </c>
      <c r="P64" s="223">
        <f t="shared" si="205"/>
        <v>0</v>
      </c>
      <c r="Q64" s="223">
        <f t="shared" si="205"/>
        <v>0</v>
      </c>
      <c r="R64" s="222">
        <f t="shared" si="205"/>
        <v>0</v>
      </c>
      <c r="S64" s="222">
        <f t="shared" si="205"/>
        <v>0</v>
      </c>
      <c r="T64" s="222">
        <f t="shared" si="205"/>
        <v>0</v>
      </c>
      <c r="U64" s="372">
        <f t="shared" si="205"/>
        <v>0</v>
      </c>
      <c r="V64" s="223">
        <f t="shared" si="205"/>
        <v>0</v>
      </c>
      <c r="W64" s="223">
        <f t="shared" si="205"/>
        <v>0</v>
      </c>
      <c r="X64" s="222">
        <f t="shared" si="205"/>
        <v>0</v>
      </c>
      <c r="Y64" s="222">
        <f t="shared" si="205"/>
        <v>0</v>
      </c>
      <c r="Z64" s="222">
        <f t="shared" si="205"/>
        <v>0</v>
      </c>
      <c r="AA64" s="372">
        <f t="shared" si="205"/>
        <v>0</v>
      </c>
      <c r="AB64" s="223">
        <f t="shared" si="205"/>
        <v>0</v>
      </c>
      <c r="AC64" s="223">
        <f t="shared" si="205"/>
        <v>0</v>
      </c>
      <c r="AD64" s="222">
        <f t="shared" si="205"/>
        <v>0</v>
      </c>
      <c r="AE64" s="222">
        <f t="shared" si="205"/>
        <v>0</v>
      </c>
      <c r="AF64" s="222">
        <f t="shared" si="205"/>
        <v>0</v>
      </c>
      <c r="AG64" s="222">
        <f t="shared" si="205"/>
        <v>0</v>
      </c>
      <c r="AH64" s="222">
        <f t="shared" si="205"/>
        <v>0</v>
      </c>
      <c r="AI64" s="424">
        <f t="shared" ref="AI64:AY64" si="206">+SUM(AI56:AI63)</f>
        <v>0</v>
      </c>
      <c r="AJ64" s="424">
        <f t="shared" si="206"/>
        <v>0</v>
      </c>
      <c r="AK64" s="424">
        <f t="shared" si="206"/>
        <v>0</v>
      </c>
      <c r="AL64" s="424">
        <f t="shared" si="206"/>
        <v>0</v>
      </c>
      <c r="AM64" s="425">
        <f t="shared" si="206"/>
        <v>0</v>
      </c>
      <c r="AN64" s="425">
        <f t="shared" si="206"/>
        <v>0</v>
      </c>
      <c r="AO64" s="425">
        <f t="shared" si="206"/>
        <v>0</v>
      </c>
      <c r="AP64" s="425">
        <f t="shared" si="206"/>
        <v>0</v>
      </c>
      <c r="AQ64" s="425">
        <f t="shared" si="206"/>
        <v>0</v>
      </c>
      <c r="AR64" s="425">
        <f t="shared" si="206"/>
        <v>0</v>
      </c>
      <c r="AS64" s="425">
        <f t="shared" si="206"/>
        <v>0</v>
      </c>
      <c r="AT64" s="425">
        <f t="shared" si="206"/>
        <v>0</v>
      </c>
      <c r="AU64" s="425">
        <f t="shared" si="206"/>
        <v>0</v>
      </c>
      <c r="AV64" s="425">
        <f t="shared" si="206"/>
        <v>0</v>
      </c>
      <c r="AW64" s="425">
        <f t="shared" si="206"/>
        <v>0</v>
      </c>
      <c r="AX64" s="426">
        <f t="shared" si="206"/>
        <v>0</v>
      </c>
      <c r="AY64" s="427">
        <f t="shared" si="206"/>
        <v>0</v>
      </c>
      <c r="BA64" s="138"/>
    </row>
    <row r="65" spans="1:53" s="28" customFormat="1" ht="11.25">
      <c r="A65" s="29">
        <f>+IF(OR(AM65&gt;0,AR65&gt;0,AX65&gt;0),MAX(A$12:A64)+1,0)</f>
        <v>0</v>
      </c>
      <c r="B65" s="531" t="s">
        <v>93</v>
      </c>
      <c r="C65" s="129" t="s">
        <v>44</v>
      </c>
      <c r="D65" s="132">
        <v>2.3199999999999998</v>
      </c>
      <c r="E65" s="145"/>
      <c r="F65" s="145"/>
      <c r="G65" s="145"/>
      <c r="H65" s="145"/>
      <c r="I65" s="371">
        <f t="shared" si="30"/>
        <v>0</v>
      </c>
      <c r="J65" s="174">
        <f t="shared" ref="J65:J72" si="207">+D65*F65</f>
        <v>0</v>
      </c>
      <c r="K65" s="174">
        <f t="shared" ref="K65:K72" si="208">+D65*I65</f>
        <v>0</v>
      </c>
      <c r="L65" s="145"/>
      <c r="M65" s="145"/>
      <c r="N65" s="145"/>
      <c r="O65" s="371">
        <f t="shared" ref="O65:O72" si="209">+L65+M65-N65</f>
        <v>0</v>
      </c>
      <c r="P65" s="174">
        <f t="shared" ref="P65:P72" si="210">+$D65*L65*80%</f>
        <v>0</v>
      </c>
      <c r="Q65" s="174">
        <f t="shared" ref="Q65:Q72" si="211">+$D65*80%*O65</f>
        <v>0</v>
      </c>
      <c r="R65" s="145"/>
      <c r="S65" s="145"/>
      <c r="T65" s="145"/>
      <c r="U65" s="371">
        <f t="shared" ref="U65:U72" si="212">+R65+S65-T65</f>
        <v>0</v>
      </c>
      <c r="V65" s="174">
        <f t="shared" ref="V65:V72" si="213">+$D65*R65</f>
        <v>0</v>
      </c>
      <c r="W65" s="174">
        <f t="shared" ref="W65:W72" si="214">+$D65*U65</f>
        <v>0</v>
      </c>
      <c r="X65" s="145"/>
      <c r="Y65" s="145"/>
      <c r="Z65" s="145"/>
      <c r="AA65" s="371">
        <f t="shared" ref="AA65:AA72" si="215">+X65+Y65-Z65</f>
        <v>0</v>
      </c>
      <c r="AB65" s="174">
        <f t="shared" ref="AB65:AB72" si="216">+$D65*X65</f>
        <v>0</v>
      </c>
      <c r="AC65" s="174">
        <f t="shared" ref="AC65:AC72" si="217">+$D65*AA65</f>
        <v>0</v>
      </c>
      <c r="AD65" s="173">
        <f t="shared" ref="AD65:AD72" si="218">+L65+R65+X65</f>
        <v>0</v>
      </c>
      <c r="AE65" s="173">
        <f t="shared" si="22"/>
        <v>0</v>
      </c>
      <c r="AF65" s="436">
        <f t="shared" ref="AF65:AF72" si="219">+N65+T65+Z65</f>
        <v>0</v>
      </c>
      <c r="AG65" s="174">
        <f t="shared" ref="AG65:AG72" si="220">+P65+V65+AB65</f>
        <v>0</v>
      </c>
      <c r="AH65" s="174">
        <f t="shared" ref="AH65:AH72" si="221">+Q65+W65+AC65</f>
        <v>0</v>
      </c>
      <c r="AI65" s="199">
        <f t="shared" ref="AI65:AI72" si="222">+F65*$D65*$AK$7</f>
        <v>0</v>
      </c>
      <c r="AJ65" s="199">
        <f t="shared" ref="AJ65:AJ72" si="223">+L65*$D65*$AK$7+R65*$D65*$AK$7+X65*$D65*$AK$7</f>
        <v>0</v>
      </c>
      <c r="AK65" s="199">
        <f>+AI65+AJ65</f>
        <v>0</v>
      </c>
      <c r="AL65" s="199">
        <f t="shared" ref="AL65:AL72" si="224">+IF(AK65=0,0,((AK65/(F65+AD65))-$AJ$4)/$AL$11*(F65+AD65))</f>
        <v>0</v>
      </c>
      <c r="AM65" s="421">
        <f>+AL65*AM$11</f>
        <v>0</v>
      </c>
      <c r="AN65" s="421">
        <f t="shared" ref="AN65:AN72" si="225">+$D65*G65*$AK$7</f>
        <v>0</v>
      </c>
      <c r="AO65" s="421">
        <f t="shared" ref="AO65:AO72" si="226">+M65*$D65*$AK$7+S65*$D65*$AK$7+Y65*$D65*$AK$7</f>
        <v>0</v>
      </c>
      <c r="AP65" s="421">
        <f>+AN65+AO65</f>
        <v>0</v>
      </c>
      <c r="AQ65" s="421">
        <f t="shared" si="19"/>
        <v>0</v>
      </c>
      <c r="AR65" s="421">
        <f>+AQ65*AR$11</f>
        <v>0</v>
      </c>
      <c r="AS65" s="421">
        <f t="shared" ref="AS65:AS72" si="227">+$D65*H65*$AK$7</f>
        <v>0</v>
      </c>
      <c r="AT65" s="421">
        <f t="shared" ref="AT65:AT72" si="228">+N65*$D65*$AK$7+T65*$D65*$AK$7+Z65*$D65*$AK$7</f>
        <v>0</v>
      </c>
      <c r="AU65" s="421">
        <f>+AS65+AT65</f>
        <v>0</v>
      </c>
      <c r="AV65" s="421">
        <f t="shared" ref="AV65:AV72" si="229">+IF(AU65=0,0,((AU65/(H65+AF65))-$AJ$4)/$AL$11*(H65+AF65))</f>
        <v>0</v>
      </c>
      <c r="AW65" s="421">
        <f>+AV65*AW$11</f>
        <v>0</v>
      </c>
      <c r="AX65" s="422">
        <f>+AR65+AM65-AW65</f>
        <v>0</v>
      </c>
      <c r="AY65" s="423">
        <f>+AX65*AY$11</f>
        <v>0</v>
      </c>
      <c r="BA65" s="138" t="s">
        <v>93</v>
      </c>
    </row>
    <row r="66" spans="1:53" s="28" customFormat="1" ht="11.25">
      <c r="A66" s="29">
        <f>+IF(OR(AM66&gt;0,AR66&gt;0,AX66&gt;0),MAX(A$12:A65)+1,0)</f>
        <v>0</v>
      </c>
      <c r="B66" s="531"/>
      <c r="C66" s="129" t="s">
        <v>43</v>
      </c>
      <c r="D66" s="132">
        <v>2.21</v>
      </c>
      <c r="E66" s="145"/>
      <c r="F66" s="145"/>
      <c r="G66" s="145"/>
      <c r="H66" s="145"/>
      <c r="I66" s="371">
        <f t="shared" si="30"/>
        <v>0</v>
      </c>
      <c r="J66" s="174">
        <f t="shared" si="207"/>
        <v>0</v>
      </c>
      <c r="K66" s="174">
        <f t="shared" si="208"/>
        <v>0</v>
      </c>
      <c r="L66" s="145"/>
      <c r="M66" s="145"/>
      <c r="N66" s="145"/>
      <c r="O66" s="371">
        <f t="shared" si="209"/>
        <v>0</v>
      </c>
      <c r="P66" s="174">
        <f t="shared" si="210"/>
        <v>0</v>
      </c>
      <c r="Q66" s="174">
        <f t="shared" si="211"/>
        <v>0</v>
      </c>
      <c r="R66" s="145"/>
      <c r="S66" s="145"/>
      <c r="T66" s="145"/>
      <c r="U66" s="371">
        <f t="shared" si="212"/>
        <v>0</v>
      </c>
      <c r="V66" s="174">
        <f t="shared" si="213"/>
        <v>0</v>
      </c>
      <c r="W66" s="174">
        <f t="shared" si="214"/>
        <v>0</v>
      </c>
      <c r="X66" s="145"/>
      <c r="Y66" s="145"/>
      <c r="Z66" s="145"/>
      <c r="AA66" s="371">
        <f t="shared" si="215"/>
        <v>0</v>
      </c>
      <c r="AB66" s="174">
        <f t="shared" si="216"/>
        <v>0</v>
      </c>
      <c r="AC66" s="174">
        <f t="shared" si="217"/>
        <v>0</v>
      </c>
      <c r="AD66" s="173">
        <f t="shared" si="218"/>
        <v>0</v>
      </c>
      <c r="AE66" s="173">
        <f t="shared" si="22"/>
        <v>0</v>
      </c>
      <c r="AF66" s="436">
        <f t="shared" si="219"/>
        <v>0</v>
      </c>
      <c r="AG66" s="174">
        <f t="shared" si="220"/>
        <v>0</v>
      </c>
      <c r="AH66" s="174">
        <f t="shared" si="221"/>
        <v>0</v>
      </c>
      <c r="AI66" s="199">
        <f t="shared" si="222"/>
        <v>0</v>
      </c>
      <c r="AJ66" s="199">
        <f t="shared" si="223"/>
        <v>0</v>
      </c>
      <c r="AK66" s="199">
        <f t="shared" ref="AK66:AK72" si="230">+AI66+AJ66</f>
        <v>0</v>
      </c>
      <c r="AL66" s="199">
        <f t="shared" si="224"/>
        <v>0</v>
      </c>
      <c r="AM66" s="421">
        <f t="shared" ref="AM66:AM72" si="231">+AL66*AM$11</f>
        <v>0</v>
      </c>
      <c r="AN66" s="421">
        <f t="shared" si="225"/>
        <v>0</v>
      </c>
      <c r="AO66" s="421">
        <f t="shared" si="226"/>
        <v>0</v>
      </c>
      <c r="AP66" s="421">
        <f t="shared" ref="AP66:AP72" si="232">+AN66+AO66</f>
        <v>0</v>
      </c>
      <c r="AQ66" s="421">
        <f t="shared" si="19"/>
        <v>0</v>
      </c>
      <c r="AR66" s="421">
        <f t="shared" ref="AR66:AR72" si="233">+AQ66*AR$11</f>
        <v>0</v>
      </c>
      <c r="AS66" s="421">
        <f t="shared" si="227"/>
        <v>0</v>
      </c>
      <c r="AT66" s="421">
        <f t="shared" si="228"/>
        <v>0</v>
      </c>
      <c r="AU66" s="421">
        <f t="shared" ref="AU66:AU72" si="234">+AS66+AT66</f>
        <v>0</v>
      </c>
      <c r="AV66" s="421">
        <f t="shared" si="229"/>
        <v>0</v>
      </c>
      <c r="AW66" s="421">
        <f t="shared" ref="AW66:AW72" si="235">+AV66*AW$11</f>
        <v>0</v>
      </c>
      <c r="AX66" s="422">
        <f t="shared" ref="AX66:AX72" si="236">+AR66+AM66-AW66</f>
        <v>0</v>
      </c>
      <c r="AY66" s="423">
        <f t="shared" ref="AY66:AY72" si="237">+AX66*AY$11</f>
        <v>0</v>
      </c>
      <c r="BA66" s="138" t="s">
        <v>93</v>
      </c>
    </row>
    <row r="67" spans="1:53" s="28" customFormat="1" ht="11.25">
      <c r="A67" s="29">
        <f>+IF(OR(AM67&gt;0,AR67&gt;0,AX67&gt;0),MAX(A$12:A66)+1,0)</f>
        <v>0</v>
      </c>
      <c r="B67" s="531"/>
      <c r="C67" s="129" t="s">
        <v>42</v>
      </c>
      <c r="D67" s="132">
        <v>2.1</v>
      </c>
      <c r="E67" s="145"/>
      <c r="F67" s="145"/>
      <c r="G67" s="145"/>
      <c r="H67" s="145"/>
      <c r="I67" s="371">
        <f t="shared" si="30"/>
        <v>0</v>
      </c>
      <c r="J67" s="174">
        <f t="shared" si="207"/>
        <v>0</v>
      </c>
      <c r="K67" s="174">
        <f t="shared" si="208"/>
        <v>0</v>
      </c>
      <c r="L67" s="145"/>
      <c r="M67" s="145"/>
      <c r="N67" s="145"/>
      <c r="O67" s="371">
        <f t="shared" si="209"/>
        <v>0</v>
      </c>
      <c r="P67" s="174">
        <f t="shared" si="210"/>
        <v>0</v>
      </c>
      <c r="Q67" s="174">
        <f t="shared" si="211"/>
        <v>0</v>
      </c>
      <c r="R67" s="145"/>
      <c r="S67" s="145"/>
      <c r="T67" s="145"/>
      <c r="U67" s="371">
        <f t="shared" si="212"/>
        <v>0</v>
      </c>
      <c r="V67" s="174">
        <f t="shared" si="213"/>
        <v>0</v>
      </c>
      <c r="W67" s="174">
        <f t="shared" si="214"/>
        <v>0</v>
      </c>
      <c r="X67" s="145"/>
      <c r="Y67" s="145"/>
      <c r="Z67" s="145"/>
      <c r="AA67" s="371">
        <f t="shared" si="215"/>
        <v>0</v>
      </c>
      <c r="AB67" s="174">
        <f t="shared" si="216"/>
        <v>0</v>
      </c>
      <c r="AC67" s="174">
        <f t="shared" si="217"/>
        <v>0</v>
      </c>
      <c r="AD67" s="173">
        <f t="shared" si="218"/>
        <v>0</v>
      </c>
      <c r="AE67" s="173">
        <f t="shared" si="22"/>
        <v>0</v>
      </c>
      <c r="AF67" s="436">
        <f t="shared" si="219"/>
        <v>0</v>
      </c>
      <c r="AG67" s="174">
        <f t="shared" si="220"/>
        <v>0</v>
      </c>
      <c r="AH67" s="174">
        <f t="shared" si="221"/>
        <v>0</v>
      </c>
      <c r="AI67" s="199">
        <f t="shared" si="222"/>
        <v>0</v>
      </c>
      <c r="AJ67" s="199">
        <f t="shared" si="223"/>
        <v>0</v>
      </c>
      <c r="AK67" s="199">
        <f t="shared" si="230"/>
        <v>0</v>
      </c>
      <c r="AL67" s="199">
        <f t="shared" si="224"/>
        <v>0</v>
      </c>
      <c r="AM67" s="421">
        <f t="shared" si="231"/>
        <v>0</v>
      </c>
      <c r="AN67" s="421">
        <f t="shared" si="225"/>
        <v>0</v>
      </c>
      <c r="AO67" s="421">
        <f t="shared" si="226"/>
        <v>0</v>
      </c>
      <c r="AP67" s="421">
        <f t="shared" si="232"/>
        <v>0</v>
      </c>
      <c r="AQ67" s="421">
        <f t="shared" si="19"/>
        <v>0</v>
      </c>
      <c r="AR67" s="421">
        <f t="shared" si="233"/>
        <v>0</v>
      </c>
      <c r="AS67" s="421">
        <f t="shared" si="227"/>
        <v>0</v>
      </c>
      <c r="AT67" s="421">
        <f t="shared" si="228"/>
        <v>0</v>
      </c>
      <c r="AU67" s="421">
        <f t="shared" si="234"/>
        <v>0</v>
      </c>
      <c r="AV67" s="421">
        <f t="shared" si="229"/>
        <v>0</v>
      </c>
      <c r="AW67" s="421">
        <f t="shared" si="235"/>
        <v>0</v>
      </c>
      <c r="AX67" s="422">
        <f t="shared" si="236"/>
        <v>0</v>
      </c>
      <c r="AY67" s="423">
        <f t="shared" si="237"/>
        <v>0</v>
      </c>
      <c r="BA67" s="138" t="s">
        <v>93</v>
      </c>
    </row>
    <row r="68" spans="1:53" s="28" customFormat="1" ht="11.25">
      <c r="A68" s="29">
        <f>+IF(OR(AM68&gt;0,AR68&gt;0,AX68&gt;0),MAX(A$12:A67)+1,0)</f>
        <v>0</v>
      </c>
      <c r="B68" s="531"/>
      <c r="C68" s="129" t="s">
        <v>41</v>
      </c>
      <c r="D68" s="132">
        <v>2</v>
      </c>
      <c r="E68" s="145"/>
      <c r="F68" s="145"/>
      <c r="G68" s="145"/>
      <c r="H68" s="145"/>
      <c r="I68" s="371">
        <f t="shared" si="30"/>
        <v>0</v>
      </c>
      <c r="J68" s="174">
        <f t="shared" si="207"/>
        <v>0</v>
      </c>
      <c r="K68" s="174">
        <f t="shared" si="208"/>
        <v>0</v>
      </c>
      <c r="L68" s="145"/>
      <c r="M68" s="145"/>
      <c r="N68" s="145"/>
      <c r="O68" s="371">
        <f t="shared" si="209"/>
        <v>0</v>
      </c>
      <c r="P68" s="174">
        <f t="shared" si="210"/>
        <v>0</v>
      </c>
      <c r="Q68" s="174">
        <f t="shared" si="211"/>
        <v>0</v>
      </c>
      <c r="R68" s="145"/>
      <c r="S68" s="145"/>
      <c r="T68" s="145"/>
      <c r="U68" s="371">
        <f t="shared" si="212"/>
        <v>0</v>
      </c>
      <c r="V68" s="174">
        <f t="shared" si="213"/>
        <v>0</v>
      </c>
      <c r="W68" s="174">
        <f t="shared" si="214"/>
        <v>0</v>
      </c>
      <c r="X68" s="145"/>
      <c r="Y68" s="145"/>
      <c r="Z68" s="145"/>
      <c r="AA68" s="371">
        <f t="shared" si="215"/>
        <v>0</v>
      </c>
      <c r="AB68" s="174">
        <f t="shared" si="216"/>
        <v>0</v>
      </c>
      <c r="AC68" s="174">
        <f t="shared" si="217"/>
        <v>0</v>
      </c>
      <c r="AD68" s="173">
        <f t="shared" si="218"/>
        <v>0</v>
      </c>
      <c r="AE68" s="173">
        <f t="shared" si="22"/>
        <v>0</v>
      </c>
      <c r="AF68" s="436">
        <f t="shared" si="219"/>
        <v>0</v>
      </c>
      <c r="AG68" s="174">
        <f t="shared" si="220"/>
        <v>0</v>
      </c>
      <c r="AH68" s="174">
        <f t="shared" si="221"/>
        <v>0</v>
      </c>
      <c r="AI68" s="199">
        <f t="shared" si="222"/>
        <v>0</v>
      </c>
      <c r="AJ68" s="199">
        <f t="shared" si="223"/>
        <v>0</v>
      </c>
      <c r="AK68" s="199">
        <f t="shared" si="230"/>
        <v>0</v>
      </c>
      <c r="AL68" s="199">
        <f t="shared" si="224"/>
        <v>0</v>
      </c>
      <c r="AM68" s="421">
        <f t="shared" si="231"/>
        <v>0</v>
      </c>
      <c r="AN68" s="421">
        <f t="shared" si="225"/>
        <v>0</v>
      </c>
      <c r="AO68" s="421">
        <f t="shared" si="226"/>
        <v>0</v>
      </c>
      <c r="AP68" s="421">
        <f t="shared" si="232"/>
        <v>0</v>
      </c>
      <c r="AQ68" s="421">
        <f t="shared" si="19"/>
        <v>0</v>
      </c>
      <c r="AR68" s="421">
        <f t="shared" si="233"/>
        <v>0</v>
      </c>
      <c r="AS68" s="421">
        <f t="shared" si="227"/>
        <v>0</v>
      </c>
      <c r="AT68" s="421">
        <f t="shared" si="228"/>
        <v>0</v>
      </c>
      <c r="AU68" s="421">
        <f t="shared" si="234"/>
        <v>0</v>
      </c>
      <c r="AV68" s="421">
        <f t="shared" si="229"/>
        <v>0</v>
      </c>
      <c r="AW68" s="421">
        <f t="shared" si="235"/>
        <v>0</v>
      </c>
      <c r="AX68" s="422">
        <f t="shared" si="236"/>
        <v>0</v>
      </c>
      <c r="AY68" s="423">
        <f t="shared" si="237"/>
        <v>0</v>
      </c>
      <c r="BA68" s="138" t="s">
        <v>93</v>
      </c>
    </row>
    <row r="69" spans="1:53" s="28" customFormat="1" ht="11.25">
      <c r="A69" s="29">
        <f>+IF(OR(AM69&gt;0,AR69&gt;0,AX69&gt;0),MAX(A$12:A68)+1,0)</f>
        <v>0</v>
      </c>
      <c r="B69" s="531"/>
      <c r="C69" s="129" t="s">
        <v>346</v>
      </c>
      <c r="D69" s="132">
        <v>1.91</v>
      </c>
      <c r="E69" s="145"/>
      <c r="F69" s="145"/>
      <c r="G69" s="145"/>
      <c r="H69" s="145"/>
      <c r="I69" s="371">
        <f t="shared" si="30"/>
        <v>0</v>
      </c>
      <c r="J69" s="174">
        <f t="shared" si="207"/>
        <v>0</v>
      </c>
      <c r="K69" s="174">
        <f t="shared" si="208"/>
        <v>0</v>
      </c>
      <c r="L69" s="145"/>
      <c r="M69" s="145"/>
      <c r="N69" s="145"/>
      <c r="O69" s="371">
        <f t="shared" si="209"/>
        <v>0</v>
      </c>
      <c r="P69" s="174">
        <f t="shared" si="210"/>
        <v>0</v>
      </c>
      <c r="Q69" s="174">
        <f t="shared" si="211"/>
        <v>0</v>
      </c>
      <c r="R69" s="145"/>
      <c r="S69" s="145"/>
      <c r="T69" s="145"/>
      <c r="U69" s="371">
        <f t="shared" si="212"/>
        <v>0</v>
      </c>
      <c r="V69" s="174">
        <f t="shared" si="213"/>
        <v>0</v>
      </c>
      <c r="W69" s="174">
        <f t="shared" si="214"/>
        <v>0</v>
      </c>
      <c r="X69" s="145"/>
      <c r="Y69" s="145"/>
      <c r="Z69" s="145"/>
      <c r="AA69" s="371">
        <f t="shared" si="215"/>
        <v>0</v>
      </c>
      <c r="AB69" s="174">
        <f t="shared" si="216"/>
        <v>0</v>
      </c>
      <c r="AC69" s="174">
        <f t="shared" si="217"/>
        <v>0</v>
      </c>
      <c r="AD69" s="173">
        <f t="shared" si="218"/>
        <v>0</v>
      </c>
      <c r="AE69" s="173">
        <f t="shared" si="22"/>
        <v>0</v>
      </c>
      <c r="AF69" s="436">
        <f t="shared" si="219"/>
        <v>0</v>
      </c>
      <c r="AG69" s="174">
        <f t="shared" si="220"/>
        <v>0</v>
      </c>
      <c r="AH69" s="174">
        <f t="shared" si="221"/>
        <v>0</v>
      </c>
      <c r="AI69" s="199">
        <f t="shared" si="222"/>
        <v>0</v>
      </c>
      <c r="AJ69" s="199">
        <f t="shared" si="223"/>
        <v>0</v>
      </c>
      <c r="AK69" s="199">
        <f t="shared" si="230"/>
        <v>0</v>
      </c>
      <c r="AL69" s="199">
        <f t="shared" si="224"/>
        <v>0</v>
      </c>
      <c r="AM69" s="421">
        <f t="shared" si="231"/>
        <v>0</v>
      </c>
      <c r="AN69" s="421">
        <f t="shared" si="225"/>
        <v>0</v>
      </c>
      <c r="AO69" s="421">
        <f t="shared" si="226"/>
        <v>0</v>
      </c>
      <c r="AP69" s="421">
        <f t="shared" si="232"/>
        <v>0</v>
      </c>
      <c r="AQ69" s="421">
        <f t="shared" si="19"/>
        <v>0</v>
      </c>
      <c r="AR69" s="421">
        <f t="shared" si="233"/>
        <v>0</v>
      </c>
      <c r="AS69" s="421">
        <f t="shared" si="227"/>
        <v>0</v>
      </c>
      <c r="AT69" s="421">
        <f t="shared" si="228"/>
        <v>0</v>
      </c>
      <c r="AU69" s="421">
        <f t="shared" si="234"/>
        <v>0</v>
      </c>
      <c r="AV69" s="421">
        <f t="shared" si="229"/>
        <v>0</v>
      </c>
      <c r="AW69" s="421">
        <f t="shared" si="235"/>
        <v>0</v>
      </c>
      <c r="AX69" s="422">
        <f t="shared" si="236"/>
        <v>0</v>
      </c>
      <c r="AY69" s="423">
        <f t="shared" si="237"/>
        <v>0</v>
      </c>
      <c r="BA69" s="138" t="s">
        <v>93</v>
      </c>
    </row>
    <row r="70" spans="1:53" s="28" customFormat="1" ht="11.25">
      <c r="A70" s="29">
        <f>+IF(OR(AM70&gt;0,AR70&gt;0,AX70&gt;0),MAX(A$12:A69)+1,0)</f>
        <v>0</v>
      </c>
      <c r="B70" s="531"/>
      <c r="C70" s="129" t="s">
        <v>40</v>
      </c>
      <c r="D70" s="132">
        <v>1.82</v>
      </c>
      <c r="E70" s="145"/>
      <c r="F70" s="145"/>
      <c r="G70" s="145"/>
      <c r="H70" s="145"/>
      <c r="I70" s="371">
        <f t="shared" si="30"/>
        <v>0</v>
      </c>
      <c r="J70" s="174">
        <f t="shared" si="207"/>
        <v>0</v>
      </c>
      <c r="K70" s="174">
        <f t="shared" si="208"/>
        <v>0</v>
      </c>
      <c r="L70" s="145"/>
      <c r="M70" s="145"/>
      <c r="N70" s="145"/>
      <c r="O70" s="371">
        <f t="shared" si="209"/>
        <v>0</v>
      </c>
      <c r="P70" s="174">
        <f t="shared" si="210"/>
        <v>0</v>
      </c>
      <c r="Q70" s="174">
        <f t="shared" si="211"/>
        <v>0</v>
      </c>
      <c r="R70" s="145"/>
      <c r="S70" s="145"/>
      <c r="T70" s="145"/>
      <c r="U70" s="371">
        <f t="shared" si="212"/>
        <v>0</v>
      </c>
      <c r="V70" s="174">
        <f t="shared" si="213"/>
        <v>0</v>
      </c>
      <c r="W70" s="174">
        <f t="shared" si="214"/>
        <v>0</v>
      </c>
      <c r="X70" s="145"/>
      <c r="Y70" s="145"/>
      <c r="Z70" s="145"/>
      <c r="AA70" s="371">
        <f t="shared" si="215"/>
        <v>0</v>
      </c>
      <c r="AB70" s="174">
        <f t="shared" si="216"/>
        <v>0</v>
      </c>
      <c r="AC70" s="174">
        <f t="shared" si="217"/>
        <v>0</v>
      </c>
      <c r="AD70" s="173">
        <f t="shared" si="218"/>
        <v>0</v>
      </c>
      <c r="AE70" s="173">
        <f t="shared" si="22"/>
        <v>0</v>
      </c>
      <c r="AF70" s="436">
        <f t="shared" si="219"/>
        <v>0</v>
      </c>
      <c r="AG70" s="174">
        <f t="shared" si="220"/>
        <v>0</v>
      </c>
      <c r="AH70" s="174">
        <f t="shared" si="221"/>
        <v>0</v>
      </c>
      <c r="AI70" s="199">
        <f t="shared" si="222"/>
        <v>0</v>
      </c>
      <c r="AJ70" s="199">
        <f t="shared" si="223"/>
        <v>0</v>
      </c>
      <c r="AK70" s="199">
        <f t="shared" si="230"/>
        <v>0</v>
      </c>
      <c r="AL70" s="199">
        <f t="shared" si="224"/>
        <v>0</v>
      </c>
      <c r="AM70" s="421">
        <f t="shared" si="231"/>
        <v>0</v>
      </c>
      <c r="AN70" s="421">
        <f t="shared" si="225"/>
        <v>0</v>
      </c>
      <c r="AO70" s="421">
        <f t="shared" si="226"/>
        <v>0</v>
      </c>
      <c r="AP70" s="421">
        <f t="shared" si="232"/>
        <v>0</v>
      </c>
      <c r="AQ70" s="421">
        <f t="shared" si="19"/>
        <v>0</v>
      </c>
      <c r="AR70" s="421">
        <f t="shared" si="233"/>
        <v>0</v>
      </c>
      <c r="AS70" s="421">
        <f t="shared" si="227"/>
        <v>0</v>
      </c>
      <c r="AT70" s="421">
        <f t="shared" si="228"/>
        <v>0</v>
      </c>
      <c r="AU70" s="421">
        <f t="shared" si="234"/>
        <v>0</v>
      </c>
      <c r="AV70" s="421">
        <f t="shared" si="229"/>
        <v>0</v>
      </c>
      <c r="AW70" s="421">
        <f t="shared" si="235"/>
        <v>0</v>
      </c>
      <c r="AX70" s="422">
        <f t="shared" si="236"/>
        <v>0</v>
      </c>
      <c r="AY70" s="423">
        <f t="shared" si="237"/>
        <v>0</v>
      </c>
      <c r="BA70" s="138" t="s">
        <v>93</v>
      </c>
    </row>
    <row r="71" spans="1:53" s="28" customFormat="1" ht="11.25">
      <c r="A71" s="29">
        <f>+IF(OR(AM71&gt;0,AR71&gt;0,AX71&gt;0),MAX(A$12:A70)+1,0)</f>
        <v>0</v>
      </c>
      <c r="B71" s="531"/>
      <c r="C71" s="129" t="s">
        <v>39</v>
      </c>
      <c r="D71" s="132">
        <v>1.73</v>
      </c>
      <c r="E71" s="145"/>
      <c r="F71" s="145"/>
      <c r="G71" s="145"/>
      <c r="H71" s="145"/>
      <c r="I71" s="371">
        <f t="shared" si="30"/>
        <v>0</v>
      </c>
      <c r="J71" s="174">
        <f t="shared" si="207"/>
        <v>0</v>
      </c>
      <c r="K71" s="174">
        <f t="shared" si="208"/>
        <v>0</v>
      </c>
      <c r="L71" s="145"/>
      <c r="M71" s="145"/>
      <c r="N71" s="145"/>
      <c r="O71" s="371">
        <f t="shared" si="209"/>
        <v>0</v>
      </c>
      <c r="P71" s="174">
        <f t="shared" si="210"/>
        <v>0</v>
      </c>
      <c r="Q71" s="174">
        <f t="shared" si="211"/>
        <v>0</v>
      </c>
      <c r="R71" s="145"/>
      <c r="S71" s="145"/>
      <c r="T71" s="145"/>
      <c r="U71" s="371">
        <f t="shared" si="212"/>
        <v>0</v>
      </c>
      <c r="V71" s="174">
        <f t="shared" si="213"/>
        <v>0</v>
      </c>
      <c r="W71" s="174">
        <f t="shared" si="214"/>
        <v>0</v>
      </c>
      <c r="X71" s="145"/>
      <c r="Y71" s="145"/>
      <c r="Z71" s="145"/>
      <c r="AA71" s="371">
        <f t="shared" si="215"/>
        <v>0</v>
      </c>
      <c r="AB71" s="174">
        <f t="shared" si="216"/>
        <v>0</v>
      </c>
      <c r="AC71" s="174">
        <f t="shared" si="217"/>
        <v>0</v>
      </c>
      <c r="AD71" s="173">
        <f t="shared" si="218"/>
        <v>0</v>
      </c>
      <c r="AE71" s="173">
        <f t="shared" si="22"/>
        <v>0</v>
      </c>
      <c r="AF71" s="436">
        <f t="shared" si="219"/>
        <v>0</v>
      </c>
      <c r="AG71" s="174">
        <f t="shared" si="220"/>
        <v>0</v>
      </c>
      <c r="AH71" s="174">
        <f t="shared" si="221"/>
        <v>0</v>
      </c>
      <c r="AI71" s="199">
        <f t="shared" si="222"/>
        <v>0</v>
      </c>
      <c r="AJ71" s="199">
        <f t="shared" si="223"/>
        <v>0</v>
      </c>
      <c r="AK71" s="199">
        <f t="shared" si="230"/>
        <v>0</v>
      </c>
      <c r="AL71" s="199">
        <f t="shared" si="224"/>
        <v>0</v>
      </c>
      <c r="AM71" s="421">
        <f t="shared" si="231"/>
        <v>0</v>
      </c>
      <c r="AN71" s="421">
        <f t="shared" si="225"/>
        <v>0</v>
      </c>
      <c r="AO71" s="421">
        <f t="shared" si="226"/>
        <v>0</v>
      </c>
      <c r="AP71" s="421">
        <f t="shared" si="232"/>
        <v>0</v>
      </c>
      <c r="AQ71" s="421">
        <f t="shared" si="19"/>
        <v>0</v>
      </c>
      <c r="AR71" s="421">
        <f t="shared" si="233"/>
        <v>0</v>
      </c>
      <c r="AS71" s="421">
        <f t="shared" si="227"/>
        <v>0</v>
      </c>
      <c r="AT71" s="421">
        <f t="shared" si="228"/>
        <v>0</v>
      </c>
      <c r="AU71" s="421">
        <f t="shared" si="234"/>
        <v>0</v>
      </c>
      <c r="AV71" s="421">
        <f t="shared" si="229"/>
        <v>0</v>
      </c>
      <c r="AW71" s="421">
        <f t="shared" si="235"/>
        <v>0</v>
      </c>
      <c r="AX71" s="422">
        <f t="shared" si="236"/>
        <v>0</v>
      </c>
      <c r="AY71" s="423">
        <f t="shared" si="237"/>
        <v>0</v>
      </c>
      <c r="BA71" s="138" t="s">
        <v>93</v>
      </c>
    </row>
    <row r="72" spans="1:53" s="28" customFormat="1" ht="11.25">
      <c r="A72" s="29">
        <f>+IF(OR(AM72&gt;0,AR72&gt;0,AX72&gt;0),MAX(A$12:A71)+1,0)</f>
        <v>0</v>
      </c>
      <c r="B72" s="531"/>
      <c r="C72" s="129" t="s">
        <v>38</v>
      </c>
      <c r="D72" s="132">
        <v>1.65</v>
      </c>
      <c r="E72" s="145"/>
      <c r="F72" s="145"/>
      <c r="G72" s="145"/>
      <c r="H72" s="145"/>
      <c r="I72" s="371">
        <f t="shared" si="30"/>
        <v>0</v>
      </c>
      <c r="J72" s="174">
        <f t="shared" si="207"/>
        <v>0</v>
      </c>
      <c r="K72" s="174">
        <f t="shared" si="208"/>
        <v>0</v>
      </c>
      <c r="L72" s="145"/>
      <c r="M72" s="145"/>
      <c r="N72" s="145"/>
      <c r="O72" s="371">
        <f t="shared" si="209"/>
        <v>0</v>
      </c>
      <c r="P72" s="174">
        <f t="shared" si="210"/>
        <v>0</v>
      </c>
      <c r="Q72" s="174">
        <f t="shared" si="211"/>
        <v>0</v>
      </c>
      <c r="R72" s="145"/>
      <c r="S72" s="145"/>
      <c r="T72" s="145"/>
      <c r="U72" s="371">
        <f t="shared" si="212"/>
        <v>0</v>
      </c>
      <c r="V72" s="174">
        <f t="shared" si="213"/>
        <v>0</v>
      </c>
      <c r="W72" s="174">
        <f t="shared" si="214"/>
        <v>0</v>
      </c>
      <c r="X72" s="145"/>
      <c r="Y72" s="145"/>
      <c r="Z72" s="145"/>
      <c r="AA72" s="371">
        <f t="shared" si="215"/>
        <v>0</v>
      </c>
      <c r="AB72" s="174">
        <f t="shared" si="216"/>
        <v>0</v>
      </c>
      <c r="AC72" s="174">
        <f t="shared" si="217"/>
        <v>0</v>
      </c>
      <c r="AD72" s="173">
        <f t="shared" si="218"/>
        <v>0</v>
      </c>
      <c r="AE72" s="173">
        <f t="shared" si="22"/>
        <v>0</v>
      </c>
      <c r="AF72" s="436">
        <f t="shared" si="219"/>
        <v>0</v>
      </c>
      <c r="AG72" s="174">
        <f t="shared" si="220"/>
        <v>0</v>
      </c>
      <c r="AH72" s="174">
        <f t="shared" si="221"/>
        <v>0</v>
      </c>
      <c r="AI72" s="199">
        <f t="shared" si="222"/>
        <v>0</v>
      </c>
      <c r="AJ72" s="199">
        <f t="shared" si="223"/>
        <v>0</v>
      </c>
      <c r="AK72" s="199">
        <f t="shared" si="230"/>
        <v>0</v>
      </c>
      <c r="AL72" s="199">
        <f t="shared" si="224"/>
        <v>0</v>
      </c>
      <c r="AM72" s="421">
        <f t="shared" si="231"/>
        <v>0</v>
      </c>
      <c r="AN72" s="421">
        <f t="shared" si="225"/>
        <v>0</v>
      </c>
      <c r="AO72" s="421">
        <f t="shared" si="226"/>
        <v>0</v>
      </c>
      <c r="AP72" s="421">
        <f t="shared" si="232"/>
        <v>0</v>
      </c>
      <c r="AQ72" s="421">
        <f t="shared" si="19"/>
        <v>0</v>
      </c>
      <c r="AR72" s="421">
        <f t="shared" si="233"/>
        <v>0</v>
      </c>
      <c r="AS72" s="421">
        <f t="shared" si="227"/>
        <v>0</v>
      </c>
      <c r="AT72" s="421">
        <f t="shared" si="228"/>
        <v>0</v>
      </c>
      <c r="AU72" s="421">
        <f t="shared" si="234"/>
        <v>0</v>
      </c>
      <c r="AV72" s="421">
        <f t="shared" si="229"/>
        <v>0</v>
      </c>
      <c r="AW72" s="421">
        <f t="shared" si="235"/>
        <v>0</v>
      </c>
      <c r="AX72" s="422">
        <f t="shared" si="236"/>
        <v>0</v>
      </c>
      <c r="AY72" s="423">
        <f t="shared" si="237"/>
        <v>0</v>
      </c>
      <c r="BA72" s="138" t="s">
        <v>93</v>
      </c>
    </row>
    <row r="73" spans="1:53" s="28" customFormat="1" ht="9">
      <c r="A73" s="29"/>
      <c r="B73" s="131"/>
      <c r="C73" s="225" t="s">
        <v>85</v>
      </c>
      <c r="D73" s="225"/>
      <c r="E73" s="222">
        <f t="shared" ref="E73:K73" si="238">SUM(E65:E72)</f>
        <v>0</v>
      </c>
      <c r="F73" s="222">
        <f t="shared" si="238"/>
        <v>0</v>
      </c>
      <c r="G73" s="222">
        <f t="shared" si="238"/>
        <v>0</v>
      </c>
      <c r="H73" s="222">
        <f t="shared" si="238"/>
        <v>0</v>
      </c>
      <c r="I73" s="372">
        <f t="shared" si="238"/>
        <v>0</v>
      </c>
      <c r="J73" s="222">
        <f t="shared" si="238"/>
        <v>0</v>
      </c>
      <c r="K73" s="222">
        <f t="shared" si="238"/>
        <v>0</v>
      </c>
      <c r="L73" s="222">
        <f t="shared" ref="L73:Q73" si="239">SUM(L65:L72)</f>
        <v>0</v>
      </c>
      <c r="M73" s="222">
        <f t="shared" si="239"/>
        <v>0</v>
      </c>
      <c r="N73" s="222">
        <f t="shared" si="239"/>
        <v>0</v>
      </c>
      <c r="O73" s="372">
        <f t="shared" si="239"/>
        <v>0</v>
      </c>
      <c r="P73" s="222">
        <f t="shared" si="239"/>
        <v>0</v>
      </c>
      <c r="Q73" s="222">
        <f t="shared" si="239"/>
        <v>0</v>
      </c>
      <c r="R73" s="222">
        <f t="shared" ref="R73:W73" si="240">SUM(R65:R72)</f>
        <v>0</v>
      </c>
      <c r="S73" s="222">
        <f t="shared" si="240"/>
        <v>0</v>
      </c>
      <c r="T73" s="222">
        <f t="shared" si="240"/>
        <v>0</v>
      </c>
      <c r="U73" s="372">
        <f t="shared" si="240"/>
        <v>0</v>
      </c>
      <c r="V73" s="222">
        <f t="shared" si="240"/>
        <v>0</v>
      </c>
      <c r="W73" s="222">
        <f t="shared" si="240"/>
        <v>0</v>
      </c>
      <c r="X73" s="222">
        <f t="shared" ref="X73:AC73" si="241">SUM(X65:X72)</f>
        <v>0</v>
      </c>
      <c r="Y73" s="222">
        <f t="shared" si="241"/>
        <v>0</v>
      </c>
      <c r="Z73" s="222">
        <f t="shared" si="241"/>
        <v>0</v>
      </c>
      <c r="AA73" s="372">
        <f t="shared" si="241"/>
        <v>0</v>
      </c>
      <c r="AB73" s="222">
        <f t="shared" si="241"/>
        <v>0</v>
      </c>
      <c r="AC73" s="222">
        <f t="shared" si="241"/>
        <v>0</v>
      </c>
      <c r="AD73" s="222">
        <f>SUM(AD65:AD72)</f>
        <v>0</v>
      </c>
      <c r="AE73" s="222">
        <f>SUM(AE65:AE72)</f>
        <v>0</v>
      </c>
      <c r="AF73" s="222">
        <f>SUM(AF65:AF72)</f>
        <v>0</v>
      </c>
      <c r="AG73" s="222">
        <f>SUM(AG65:AG72)</f>
        <v>0</v>
      </c>
      <c r="AH73" s="222">
        <f>SUM(AH65:AH72)</f>
        <v>0</v>
      </c>
      <c r="AI73" s="424">
        <f t="shared" ref="AI73:AY73" si="242">+SUM(AI65:AI72)</f>
        <v>0</v>
      </c>
      <c r="AJ73" s="424">
        <f t="shared" si="242"/>
        <v>0</v>
      </c>
      <c r="AK73" s="424">
        <f t="shared" si="242"/>
        <v>0</v>
      </c>
      <c r="AL73" s="424">
        <f t="shared" si="242"/>
        <v>0</v>
      </c>
      <c r="AM73" s="425">
        <f t="shared" si="242"/>
        <v>0</v>
      </c>
      <c r="AN73" s="425">
        <f t="shared" si="242"/>
        <v>0</v>
      </c>
      <c r="AO73" s="425">
        <f t="shared" si="242"/>
        <v>0</v>
      </c>
      <c r="AP73" s="425">
        <f t="shared" si="242"/>
        <v>0</v>
      </c>
      <c r="AQ73" s="425">
        <f t="shared" si="242"/>
        <v>0</v>
      </c>
      <c r="AR73" s="425">
        <f t="shared" si="242"/>
        <v>0</v>
      </c>
      <c r="AS73" s="425">
        <f t="shared" si="242"/>
        <v>0</v>
      </c>
      <c r="AT73" s="425">
        <f t="shared" si="242"/>
        <v>0</v>
      </c>
      <c r="AU73" s="425">
        <f t="shared" si="242"/>
        <v>0</v>
      </c>
      <c r="AV73" s="425">
        <f t="shared" si="242"/>
        <v>0</v>
      </c>
      <c r="AW73" s="425">
        <f t="shared" si="242"/>
        <v>0</v>
      </c>
      <c r="AX73" s="426">
        <f t="shared" si="242"/>
        <v>0</v>
      </c>
      <c r="AY73" s="427">
        <f t="shared" si="242"/>
        <v>0</v>
      </c>
      <c r="BA73" s="138"/>
    </row>
    <row r="74" spans="1:53" s="28" customFormat="1" ht="11.25">
      <c r="A74" s="29">
        <f>+IF(OR(AM74&gt;0,AR74&gt;0,AX74&gt;0),MAX(A$12:A73)+1,0)</f>
        <v>0</v>
      </c>
      <c r="B74" s="531" t="s">
        <v>94</v>
      </c>
      <c r="C74" s="129" t="s">
        <v>44</v>
      </c>
      <c r="D74" s="132">
        <v>2.1800000000000002</v>
      </c>
      <c r="E74" s="145"/>
      <c r="F74" s="145"/>
      <c r="G74" s="145"/>
      <c r="H74" s="145"/>
      <c r="I74" s="371">
        <f t="shared" si="30"/>
        <v>0</v>
      </c>
      <c r="J74" s="174">
        <f t="shared" ref="J74:J81" si="243">+D74*F74</f>
        <v>0</v>
      </c>
      <c r="K74" s="174">
        <f t="shared" ref="K74:K81" si="244">+D74*I74</f>
        <v>0</v>
      </c>
      <c r="L74" s="145"/>
      <c r="M74" s="145"/>
      <c r="N74" s="145"/>
      <c r="O74" s="371">
        <f t="shared" ref="O74:O81" si="245">+L74+M74-N74</f>
        <v>0</v>
      </c>
      <c r="P74" s="174">
        <f t="shared" ref="P74:P81" si="246">+$D74*L74*80%</f>
        <v>0</v>
      </c>
      <c r="Q74" s="174">
        <f t="shared" ref="Q74:Q81" si="247">+$D74*80%*O74</f>
        <v>0</v>
      </c>
      <c r="R74" s="145"/>
      <c r="S74" s="145"/>
      <c r="T74" s="145"/>
      <c r="U74" s="371">
        <f t="shared" ref="U74:U81" si="248">+R74+S74-T74</f>
        <v>0</v>
      </c>
      <c r="V74" s="174">
        <f t="shared" ref="V74:V81" si="249">+$D74*R74</f>
        <v>0</v>
      </c>
      <c r="W74" s="174">
        <f t="shared" ref="W74:W81" si="250">+$D74*U74</f>
        <v>0</v>
      </c>
      <c r="X74" s="145"/>
      <c r="Y74" s="145"/>
      <c r="Z74" s="145"/>
      <c r="AA74" s="371">
        <f t="shared" ref="AA74:AA81" si="251">+X74+Y74-Z74</f>
        <v>0</v>
      </c>
      <c r="AB74" s="174">
        <f t="shared" ref="AB74:AB81" si="252">+$D74*X74</f>
        <v>0</v>
      </c>
      <c r="AC74" s="174">
        <f t="shared" ref="AC74:AC81" si="253">+$D74*AA74</f>
        <v>0</v>
      </c>
      <c r="AD74" s="173">
        <f t="shared" ref="AD74:AD81" si="254">+L74+R74+X74</f>
        <v>0</v>
      </c>
      <c r="AE74" s="173">
        <f t="shared" si="22"/>
        <v>0</v>
      </c>
      <c r="AF74" s="436">
        <f t="shared" ref="AF74:AF81" si="255">+N74+T74+Z74</f>
        <v>0</v>
      </c>
      <c r="AG74" s="174">
        <f t="shared" ref="AG74:AG81" si="256">+P74+V74+AB74</f>
        <v>0</v>
      </c>
      <c r="AH74" s="174">
        <f t="shared" ref="AH74:AH81" si="257">+Q74+W74+AC74</f>
        <v>0</v>
      </c>
      <c r="AI74" s="199">
        <f t="shared" ref="AI74:AI81" si="258">+F74*$D74*$AK$7</f>
        <v>0</v>
      </c>
      <c r="AJ74" s="199">
        <f t="shared" ref="AJ74:AJ81" si="259">+L74*$D74*$AK$7+R74*$D74*$AK$7+X74*$D74*$AK$7</f>
        <v>0</v>
      </c>
      <c r="AK74" s="199">
        <f>+AI74+AJ74</f>
        <v>0</v>
      </c>
      <c r="AL74" s="199">
        <f t="shared" ref="AL74:AL81" si="260">+IF(AK74=0,0,((AK74/(F74+AD74))-$AJ$4)/$AL$11*(F74+AD74))</f>
        <v>0</v>
      </c>
      <c r="AM74" s="421">
        <f>+AL74*AM$11</f>
        <v>0</v>
      </c>
      <c r="AN74" s="421">
        <f t="shared" ref="AN74:AN81" si="261">+$D74*G74*$AK$7</f>
        <v>0</v>
      </c>
      <c r="AO74" s="421">
        <f t="shared" ref="AO74:AO81" si="262">+M74*$D74*$AK$7+S74*$D74*$AK$7+Y74*$D74*$AK$7</f>
        <v>0</v>
      </c>
      <c r="AP74" s="421">
        <f>+AN74+AO74</f>
        <v>0</v>
      </c>
      <c r="AQ74" s="421">
        <f t="shared" si="19"/>
        <v>0</v>
      </c>
      <c r="AR74" s="421">
        <f>+AQ74*AR$11</f>
        <v>0</v>
      </c>
      <c r="AS74" s="421">
        <f t="shared" ref="AS74:AS81" si="263">+$D74*H74*$AK$7</f>
        <v>0</v>
      </c>
      <c r="AT74" s="421">
        <f t="shared" ref="AT74:AT81" si="264">+N74*$D74*$AK$7+T74*$D74*$AK$7+Z74*$D74*$AK$7</f>
        <v>0</v>
      </c>
      <c r="AU74" s="421">
        <f>+AS74+AT74</f>
        <v>0</v>
      </c>
      <c r="AV74" s="421">
        <f t="shared" ref="AV74:AV81" si="265">+IF(AU74=0,0,((AU74/(H74+AF74))-$AJ$4)/$AL$11*(H74+AF74))</f>
        <v>0</v>
      </c>
      <c r="AW74" s="421">
        <f>+AV74*AW$11</f>
        <v>0</v>
      </c>
      <c r="AX74" s="422">
        <f>+AR74+AM74-AW74</f>
        <v>0</v>
      </c>
      <c r="AY74" s="423">
        <f>+AX74*AY$11</f>
        <v>0</v>
      </c>
      <c r="BA74" s="138" t="s">
        <v>94</v>
      </c>
    </row>
    <row r="75" spans="1:53" s="28" customFormat="1" ht="11.25">
      <c r="A75" s="29">
        <f>+IF(OR(AM75&gt;0,AR75&gt;0,AX75&gt;0),MAX(A$12:A74)+1,0)</f>
        <v>0</v>
      </c>
      <c r="B75" s="531"/>
      <c r="C75" s="129" t="s">
        <v>43</v>
      </c>
      <c r="D75" s="132">
        <v>2.0699999999999998</v>
      </c>
      <c r="E75" s="145"/>
      <c r="F75" s="145"/>
      <c r="G75" s="145"/>
      <c r="H75" s="145"/>
      <c r="I75" s="371">
        <f t="shared" si="30"/>
        <v>0</v>
      </c>
      <c r="J75" s="174">
        <f t="shared" si="243"/>
        <v>0</v>
      </c>
      <c r="K75" s="174">
        <f t="shared" si="244"/>
        <v>0</v>
      </c>
      <c r="L75" s="145"/>
      <c r="M75" s="145"/>
      <c r="N75" s="145"/>
      <c r="O75" s="371">
        <f t="shared" si="245"/>
        <v>0</v>
      </c>
      <c r="P75" s="174">
        <f t="shared" si="246"/>
        <v>0</v>
      </c>
      <c r="Q75" s="174">
        <f t="shared" si="247"/>
        <v>0</v>
      </c>
      <c r="R75" s="145"/>
      <c r="S75" s="145"/>
      <c r="T75" s="145"/>
      <c r="U75" s="371">
        <f t="shared" si="248"/>
        <v>0</v>
      </c>
      <c r="V75" s="174">
        <f t="shared" si="249"/>
        <v>0</v>
      </c>
      <c r="W75" s="174">
        <f t="shared" si="250"/>
        <v>0</v>
      </c>
      <c r="X75" s="145"/>
      <c r="Y75" s="145"/>
      <c r="Z75" s="145"/>
      <c r="AA75" s="371">
        <f t="shared" si="251"/>
        <v>0</v>
      </c>
      <c r="AB75" s="174">
        <f t="shared" si="252"/>
        <v>0</v>
      </c>
      <c r="AC75" s="174">
        <f t="shared" si="253"/>
        <v>0</v>
      </c>
      <c r="AD75" s="173">
        <f t="shared" si="254"/>
        <v>0</v>
      </c>
      <c r="AE75" s="173">
        <f t="shared" si="22"/>
        <v>0</v>
      </c>
      <c r="AF75" s="436">
        <f t="shared" si="255"/>
        <v>0</v>
      </c>
      <c r="AG75" s="174">
        <f t="shared" si="256"/>
        <v>0</v>
      </c>
      <c r="AH75" s="174">
        <f t="shared" si="257"/>
        <v>0</v>
      </c>
      <c r="AI75" s="199">
        <f t="shared" si="258"/>
        <v>0</v>
      </c>
      <c r="AJ75" s="199">
        <f t="shared" si="259"/>
        <v>0</v>
      </c>
      <c r="AK75" s="199">
        <f t="shared" ref="AK75:AK81" si="266">+AI75+AJ75</f>
        <v>0</v>
      </c>
      <c r="AL75" s="199">
        <f t="shared" si="260"/>
        <v>0</v>
      </c>
      <c r="AM75" s="421">
        <f t="shared" ref="AM75:AM81" si="267">+AL75*AM$11</f>
        <v>0</v>
      </c>
      <c r="AN75" s="421">
        <f t="shared" si="261"/>
        <v>0</v>
      </c>
      <c r="AO75" s="421">
        <f t="shared" si="262"/>
        <v>0</v>
      </c>
      <c r="AP75" s="421">
        <f t="shared" ref="AP75:AP81" si="268">+AN75+AO75</f>
        <v>0</v>
      </c>
      <c r="AQ75" s="421">
        <f t="shared" si="19"/>
        <v>0</v>
      </c>
      <c r="AR75" s="421">
        <f t="shared" ref="AR75:AR81" si="269">+AQ75*AR$11</f>
        <v>0</v>
      </c>
      <c r="AS75" s="421">
        <f t="shared" si="263"/>
        <v>0</v>
      </c>
      <c r="AT75" s="421">
        <f t="shared" si="264"/>
        <v>0</v>
      </c>
      <c r="AU75" s="421">
        <f t="shared" ref="AU75:AU81" si="270">+AS75+AT75</f>
        <v>0</v>
      </c>
      <c r="AV75" s="421">
        <f t="shared" si="265"/>
        <v>0</v>
      </c>
      <c r="AW75" s="421">
        <f t="shared" ref="AW75:AW81" si="271">+AV75*AW$11</f>
        <v>0</v>
      </c>
      <c r="AX75" s="422">
        <f t="shared" ref="AX75:AX81" si="272">+AR75+AM75-AW75</f>
        <v>0</v>
      </c>
      <c r="AY75" s="423">
        <f t="shared" ref="AY75:AY81" si="273">+AX75*AY$11</f>
        <v>0</v>
      </c>
      <c r="BA75" s="138" t="s">
        <v>94</v>
      </c>
    </row>
    <row r="76" spans="1:53" s="28" customFormat="1" ht="11.25">
      <c r="A76" s="29">
        <f>+IF(OR(AM76&gt;0,AR76&gt;0,AX76&gt;0),MAX(A$12:A75)+1,0)</f>
        <v>0</v>
      </c>
      <c r="B76" s="531"/>
      <c r="C76" s="129" t="s">
        <v>42</v>
      </c>
      <c r="D76" s="132">
        <v>1.98</v>
      </c>
      <c r="E76" s="145"/>
      <c r="F76" s="145"/>
      <c r="G76" s="145"/>
      <c r="H76" s="145"/>
      <c r="I76" s="371">
        <f t="shared" si="30"/>
        <v>0</v>
      </c>
      <c r="J76" s="174">
        <f t="shared" si="243"/>
        <v>0</v>
      </c>
      <c r="K76" s="174">
        <f t="shared" si="244"/>
        <v>0</v>
      </c>
      <c r="L76" s="145"/>
      <c r="M76" s="145"/>
      <c r="N76" s="145"/>
      <c r="O76" s="371">
        <f t="shared" si="245"/>
        <v>0</v>
      </c>
      <c r="P76" s="174">
        <f t="shared" si="246"/>
        <v>0</v>
      </c>
      <c r="Q76" s="174">
        <f t="shared" si="247"/>
        <v>0</v>
      </c>
      <c r="R76" s="145"/>
      <c r="S76" s="145"/>
      <c r="T76" s="145"/>
      <c r="U76" s="371">
        <f t="shared" si="248"/>
        <v>0</v>
      </c>
      <c r="V76" s="174">
        <f t="shared" si="249"/>
        <v>0</v>
      </c>
      <c r="W76" s="174">
        <f t="shared" si="250"/>
        <v>0</v>
      </c>
      <c r="X76" s="145"/>
      <c r="Y76" s="145"/>
      <c r="Z76" s="145"/>
      <c r="AA76" s="371">
        <f t="shared" si="251"/>
        <v>0</v>
      </c>
      <c r="AB76" s="174">
        <f t="shared" si="252"/>
        <v>0</v>
      </c>
      <c r="AC76" s="174">
        <f t="shared" si="253"/>
        <v>0</v>
      </c>
      <c r="AD76" s="173">
        <f t="shared" si="254"/>
        <v>0</v>
      </c>
      <c r="AE76" s="173">
        <f t="shared" si="22"/>
        <v>0</v>
      </c>
      <c r="AF76" s="436">
        <f t="shared" si="255"/>
        <v>0</v>
      </c>
      <c r="AG76" s="174">
        <f t="shared" si="256"/>
        <v>0</v>
      </c>
      <c r="AH76" s="174">
        <f t="shared" si="257"/>
        <v>0</v>
      </c>
      <c r="AI76" s="199">
        <f t="shared" si="258"/>
        <v>0</v>
      </c>
      <c r="AJ76" s="199">
        <f t="shared" si="259"/>
        <v>0</v>
      </c>
      <c r="AK76" s="199">
        <f t="shared" si="266"/>
        <v>0</v>
      </c>
      <c r="AL76" s="199">
        <f t="shared" si="260"/>
        <v>0</v>
      </c>
      <c r="AM76" s="421">
        <f t="shared" si="267"/>
        <v>0</v>
      </c>
      <c r="AN76" s="421">
        <f t="shared" si="261"/>
        <v>0</v>
      </c>
      <c r="AO76" s="421">
        <f t="shared" si="262"/>
        <v>0</v>
      </c>
      <c r="AP76" s="421">
        <f t="shared" si="268"/>
        <v>0</v>
      </c>
      <c r="AQ76" s="421">
        <f t="shared" si="19"/>
        <v>0</v>
      </c>
      <c r="AR76" s="421">
        <f t="shared" si="269"/>
        <v>0</v>
      </c>
      <c r="AS76" s="421">
        <f t="shared" si="263"/>
        <v>0</v>
      </c>
      <c r="AT76" s="421">
        <f t="shared" si="264"/>
        <v>0</v>
      </c>
      <c r="AU76" s="421">
        <f t="shared" si="270"/>
        <v>0</v>
      </c>
      <c r="AV76" s="421">
        <f t="shared" si="265"/>
        <v>0</v>
      </c>
      <c r="AW76" s="421">
        <f t="shared" si="271"/>
        <v>0</v>
      </c>
      <c r="AX76" s="422">
        <f t="shared" si="272"/>
        <v>0</v>
      </c>
      <c r="AY76" s="423">
        <f t="shared" si="273"/>
        <v>0</v>
      </c>
      <c r="BA76" s="138" t="s">
        <v>94</v>
      </c>
    </row>
    <row r="77" spans="1:53" s="28" customFormat="1" ht="11.25">
      <c r="A77" s="29">
        <f>+IF(OR(AM77&gt;0,AR77&gt;0,AX77&gt;0),MAX(A$12:A76)+1,0)</f>
        <v>0</v>
      </c>
      <c r="B77" s="531"/>
      <c r="C77" s="129" t="s">
        <v>41</v>
      </c>
      <c r="D77" s="132">
        <v>1.88</v>
      </c>
      <c r="E77" s="145"/>
      <c r="F77" s="145"/>
      <c r="G77" s="145"/>
      <c r="H77" s="145"/>
      <c r="I77" s="371">
        <f t="shared" si="30"/>
        <v>0</v>
      </c>
      <c r="J77" s="174">
        <f t="shared" si="243"/>
        <v>0</v>
      </c>
      <c r="K77" s="174">
        <f t="shared" si="244"/>
        <v>0</v>
      </c>
      <c r="L77" s="145"/>
      <c r="M77" s="145"/>
      <c r="N77" s="145"/>
      <c r="O77" s="371">
        <f t="shared" si="245"/>
        <v>0</v>
      </c>
      <c r="P77" s="174">
        <f t="shared" si="246"/>
        <v>0</v>
      </c>
      <c r="Q77" s="174">
        <f t="shared" si="247"/>
        <v>0</v>
      </c>
      <c r="R77" s="145"/>
      <c r="S77" s="145"/>
      <c r="T77" s="145"/>
      <c r="U77" s="371">
        <f t="shared" si="248"/>
        <v>0</v>
      </c>
      <c r="V77" s="174">
        <f t="shared" si="249"/>
        <v>0</v>
      </c>
      <c r="W77" s="174">
        <f t="shared" si="250"/>
        <v>0</v>
      </c>
      <c r="X77" s="145"/>
      <c r="Y77" s="145"/>
      <c r="Z77" s="145"/>
      <c r="AA77" s="371">
        <f t="shared" si="251"/>
        <v>0</v>
      </c>
      <c r="AB77" s="174">
        <f t="shared" si="252"/>
        <v>0</v>
      </c>
      <c r="AC77" s="174">
        <f t="shared" si="253"/>
        <v>0</v>
      </c>
      <c r="AD77" s="173">
        <f t="shared" si="254"/>
        <v>0</v>
      </c>
      <c r="AE77" s="173">
        <f t="shared" si="22"/>
        <v>0</v>
      </c>
      <c r="AF77" s="436">
        <f t="shared" si="255"/>
        <v>0</v>
      </c>
      <c r="AG77" s="174">
        <f t="shared" si="256"/>
        <v>0</v>
      </c>
      <c r="AH77" s="174">
        <f t="shared" si="257"/>
        <v>0</v>
      </c>
      <c r="AI77" s="199">
        <f t="shared" si="258"/>
        <v>0</v>
      </c>
      <c r="AJ77" s="199">
        <f t="shared" si="259"/>
        <v>0</v>
      </c>
      <c r="AK77" s="199">
        <f t="shared" si="266"/>
        <v>0</v>
      </c>
      <c r="AL77" s="199">
        <f t="shared" si="260"/>
        <v>0</v>
      </c>
      <c r="AM77" s="421">
        <f t="shared" si="267"/>
        <v>0</v>
      </c>
      <c r="AN77" s="421">
        <f t="shared" si="261"/>
        <v>0</v>
      </c>
      <c r="AO77" s="421">
        <f t="shared" si="262"/>
        <v>0</v>
      </c>
      <c r="AP77" s="421">
        <f t="shared" si="268"/>
        <v>0</v>
      </c>
      <c r="AQ77" s="421">
        <f t="shared" si="19"/>
        <v>0</v>
      </c>
      <c r="AR77" s="421">
        <f t="shared" si="269"/>
        <v>0</v>
      </c>
      <c r="AS77" s="421">
        <f t="shared" si="263"/>
        <v>0</v>
      </c>
      <c r="AT77" s="421">
        <f t="shared" si="264"/>
        <v>0</v>
      </c>
      <c r="AU77" s="421">
        <f t="shared" si="270"/>
        <v>0</v>
      </c>
      <c r="AV77" s="421">
        <f t="shared" si="265"/>
        <v>0</v>
      </c>
      <c r="AW77" s="421">
        <f t="shared" si="271"/>
        <v>0</v>
      </c>
      <c r="AX77" s="422">
        <f t="shared" si="272"/>
        <v>0</v>
      </c>
      <c r="AY77" s="423">
        <f t="shared" si="273"/>
        <v>0</v>
      </c>
      <c r="BA77" s="138" t="s">
        <v>94</v>
      </c>
    </row>
    <row r="78" spans="1:53" s="28" customFormat="1" ht="11.25">
      <c r="A78" s="29">
        <f>+IF(OR(AM78&gt;0,AR78&gt;0,AX78&gt;0),MAX(A$12:A77)+1,0)</f>
        <v>0</v>
      </c>
      <c r="B78" s="531"/>
      <c r="C78" s="129" t="s">
        <v>346</v>
      </c>
      <c r="D78" s="132">
        <v>1.79</v>
      </c>
      <c r="E78" s="145"/>
      <c r="F78" s="145"/>
      <c r="G78" s="145"/>
      <c r="H78" s="145"/>
      <c r="I78" s="371">
        <f t="shared" si="30"/>
        <v>0</v>
      </c>
      <c r="J78" s="174">
        <f t="shared" si="243"/>
        <v>0</v>
      </c>
      <c r="K78" s="174">
        <f t="shared" si="244"/>
        <v>0</v>
      </c>
      <c r="L78" s="145"/>
      <c r="M78" s="145"/>
      <c r="N78" s="145"/>
      <c r="O78" s="371">
        <f t="shared" si="245"/>
        <v>0</v>
      </c>
      <c r="P78" s="174">
        <f t="shared" si="246"/>
        <v>0</v>
      </c>
      <c r="Q78" s="174">
        <f t="shared" si="247"/>
        <v>0</v>
      </c>
      <c r="R78" s="145"/>
      <c r="S78" s="145"/>
      <c r="T78" s="145"/>
      <c r="U78" s="371">
        <f t="shared" si="248"/>
        <v>0</v>
      </c>
      <c r="V78" s="174">
        <f t="shared" si="249"/>
        <v>0</v>
      </c>
      <c r="W78" s="174">
        <f t="shared" si="250"/>
        <v>0</v>
      </c>
      <c r="X78" s="145"/>
      <c r="Y78" s="145"/>
      <c r="Z78" s="145"/>
      <c r="AA78" s="371">
        <f t="shared" si="251"/>
        <v>0</v>
      </c>
      <c r="AB78" s="174">
        <f t="shared" si="252"/>
        <v>0</v>
      </c>
      <c r="AC78" s="174">
        <f t="shared" si="253"/>
        <v>0</v>
      </c>
      <c r="AD78" s="173">
        <f t="shared" si="254"/>
        <v>0</v>
      </c>
      <c r="AE78" s="173">
        <f t="shared" si="22"/>
        <v>0</v>
      </c>
      <c r="AF78" s="436">
        <f t="shared" si="255"/>
        <v>0</v>
      </c>
      <c r="AG78" s="174">
        <f t="shared" si="256"/>
        <v>0</v>
      </c>
      <c r="AH78" s="174">
        <f t="shared" si="257"/>
        <v>0</v>
      </c>
      <c r="AI78" s="199">
        <f t="shared" si="258"/>
        <v>0</v>
      </c>
      <c r="AJ78" s="199">
        <f t="shared" si="259"/>
        <v>0</v>
      </c>
      <c r="AK78" s="199">
        <f t="shared" si="266"/>
        <v>0</v>
      </c>
      <c r="AL78" s="199">
        <f t="shared" si="260"/>
        <v>0</v>
      </c>
      <c r="AM78" s="421">
        <f t="shared" si="267"/>
        <v>0</v>
      </c>
      <c r="AN78" s="421">
        <f t="shared" si="261"/>
        <v>0</v>
      </c>
      <c r="AO78" s="421">
        <f t="shared" si="262"/>
        <v>0</v>
      </c>
      <c r="AP78" s="421">
        <f t="shared" si="268"/>
        <v>0</v>
      </c>
      <c r="AQ78" s="421">
        <f>+IF(AP78=0,0,((AP78/(G78+AE78))-$AJ$4)/$AL$11*(G78+AE78))</f>
        <v>0</v>
      </c>
      <c r="AR78" s="421">
        <f t="shared" si="269"/>
        <v>0</v>
      </c>
      <c r="AS78" s="421">
        <f t="shared" si="263"/>
        <v>0</v>
      </c>
      <c r="AT78" s="421">
        <f t="shared" si="264"/>
        <v>0</v>
      </c>
      <c r="AU78" s="421">
        <f t="shared" si="270"/>
        <v>0</v>
      </c>
      <c r="AV78" s="421">
        <f t="shared" si="265"/>
        <v>0</v>
      </c>
      <c r="AW78" s="421">
        <f t="shared" si="271"/>
        <v>0</v>
      </c>
      <c r="AX78" s="422">
        <f t="shared" si="272"/>
        <v>0</v>
      </c>
      <c r="AY78" s="423">
        <f t="shared" si="273"/>
        <v>0</v>
      </c>
      <c r="BA78" s="138" t="s">
        <v>94</v>
      </c>
    </row>
    <row r="79" spans="1:53" s="28" customFormat="1" ht="11.25">
      <c r="A79" s="29">
        <f>+IF(OR(AM79&gt;0,AR79&gt;0,AX79&gt;0),MAX(A$12:A78)+1,0)</f>
        <v>0</v>
      </c>
      <c r="B79" s="531"/>
      <c r="C79" s="129" t="s">
        <v>40</v>
      </c>
      <c r="D79" s="132">
        <v>1.71</v>
      </c>
      <c r="E79" s="145"/>
      <c r="F79" s="145"/>
      <c r="G79" s="145"/>
      <c r="H79" s="145"/>
      <c r="I79" s="371">
        <f t="shared" si="30"/>
        <v>0</v>
      </c>
      <c r="J79" s="174">
        <f t="shared" si="243"/>
        <v>0</v>
      </c>
      <c r="K79" s="174">
        <f t="shared" si="244"/>
        <v>0</v>
      </c>
      <c r="L79" s="145"/>
      <c r="M79" s="145"/>
      <c r="N79" s="145"/>
      <c r="O79" s="371">
        <f t="shared" si="245"/>
        <v>0</v>
      </c>
      <c r="P79" s="174">
        <f t="shared" si="246"/>
        <v>0</v>
      </c>
      <c r="Q79" s="174">
        <f t="shared" si="247"/>
        <v>0</v>
      </c>
      <c r="R79" s="145"/>
      <c r="S79" s="145"/>
      <c r="T79" s="145"/>
      <c r="U79" s="371">
        <f t="shared" si="248"/>
        <v>0</v>
      </c>
      <c r="V79" s="174">
        <f t="shared" si="249"/>
        <v>0</v>
      </c>
      <c r="W79" s="174">
        <f t="shared" si="250"/>
        <v>0</v>
      </c>
      <c r="X79" s="145"/>
      <c r="Y79" s="145"/>
      <c r="Z79" s="145"/>
      <c r="AA79" s="371">
        <f t="shared" si="251"/>
        <v>0</v>
      </c>
      <c r="AB79" s="174">
        <f t="shared" si="252"/>
        <v>0</v>
      </c>
      <c r="AC79" s="174">
        <f t="shared" si="253"/>
        <v>0</v>
      </c>
      <c r="AD79" s="173">
        <f t="shared" si="254"/>
        <v>0</v>
      </c>
      <c r="AE79" s="173">
        <f>+M79+S79+Y79</f>
        <v>0</v>
      </c>
      <c r="AF79" s="436">
        <f t="shared" si="255"/>
        <v>0</v>
      </c>
      <c r="AG79" s="174">
        <f t="shared" si="256"/>
        <v>0</v>
      </c>
      <c r="AH79" s="174">
        <f t="shared" si="257"/>
        <v>0</v>
      </c>
      <c r="AI79" s="199">
        <f t="shared" si="258"/>
        <v>0</v>
      </c>
      <c r="AJ79" s="199">
        <f t="shared" si="259"/>
        <v>0</v>
      </c>
      <c r="AK79" s="199">
        <f t="shared" si="266"/>
        <v>0</v>
      </c>
      <c r="AL79" s="199">
        <f t="shared" si="260"/>
        <v>0</v>
      </c>
      <c r="AM79" s="421">
        <f t="shared" si="267"/>
        <v>0</v>
      </c>
      <c r="AN79" s="421">
        <f t="shared" si="261"/>
        <v>0</v>
      </c>
      <c r="AO79" s="421">
        <f t="shared" si="262"/>
        <v>0</v>
      </c>
      <c r="AP79" s="421">
        <f t="shared" si="268"/>
        <v>0</v>
      </c>
      <c r="AQ79" s="421">
        <f>+IF(AP79=0,0,((AP79/(G79+AE79))-$AJ$4)/$AL$11*(G79+AE79))</f>
        <v>0</v>
      </c>
      <c r="AR79" s="421">
        <f t="shared" si="269"/>
        <v>0</v>
      </c>
      <c r="AS79" s="421">
        <f t="shared" si="263"/>
        <v>0</v>
      </c>
      <c r="AT79" s="421">
        <f t="shared" si="264"/>
        <v>0</v>
      </c>
      <c r="AU79" s="421">
        <f t="shared" si="270"/>
        <v>0</v>
      </c>
      <c r="AV79" s="421">
        <f t="shared" si="265"/>
        <v>0</v>
      </c>
      <c r="AW79" s="421">
        <f t="shared" si="271"/>
        <v>0</v>
      </c>
      <c r="AX79" s="422">
        <f t="shared" si="272"/>
        <v>0</v>
      </c>
      <c r="AY79" s="423">
        <f t="shared" si="273"/>
        <v>0</v>
      </c>
      <c r="BA79" s="138" t="s">
        <v>94</v>
      </c>
    </row>
    <row r="80" spans="1:53" s="28" customFormat="1" ht="11.25">
      <c r="A80" s="29">
        <f>+IF(OR(AM80&gt;0,AR80&gt;0,AX80&gt;0),MAX(A$12:A79)+1,0)</f>
        <v>0</v>
      </c>
      <c r="B80" s="531"/>
      <c r="C80" s="129" t="s">
        <v>39</v>
      </c>
      <c r="D80" s="132">
        <v>1.63</v>
      </c>
      <c r="E80" s="145"/>
      <c r="F80" s="145"/>
      <c r="G80" s="145"/>
      <c r="H80" s="145"/>
      <c r="I80" s="371">
        <f t="shared" si="30"/>
        <v>0</v>
      </c>
      <c r="J80" s="174">
        <f t="shared" si="243"/>
        <v>0</v>
      </c>
      <c r="K80" s="174">
        <f t="shared" si="244"/>
        <v>0</v>
      </c>
      <c r="L80" s="145"/>
      <c r="M80" s="145"/>
      <c r="N80" s="145"/>
      <c r="O80" s="371">
        <f t="shared" si="245"/>
        <v>0</v>
      </c>
      <c r="P80" s="174">
        <f t="shared" si="246"/>
        <v>0</v>
      </c>
      <c r="Q80" s="174">
        <f t="shared" si="247"/>
        <v>0</v>
      </c>
      <c r="R80" s="145"/>
      <c r="S80" s="145"/>
      <c r="T80" s="145"/>
      <c r="U80" s="371">
        <f t="shared" si="248"/>
        <v>0</v>
      </c>
      <c r="V80" s="174">
        <f t="shared" si="249"/>
        <v>0</v>
      </c>
      <c r="W80" s="174">
        <f t="shared" si="250"/>
        <v>0</v>
      </c>
      <c r="X80" s="145"/>
      <c r="Y80" s="145"/>
      <c r="Z80" s="145"/>
      <c r="AA80" s="371">
        <f t="shared" si="251"/>
        <v>0</v>
      </c>
      <c r="AB80" s="174">
        <f t="shared" si="252"/>
        <v>0</v>
      </c>
      <c r="AC80" s="174">
        <f t="shared" si="253"/>
        <v>0</v>
      </c>
      <c r="AD80" s="173">
        <f t="shared" si="254"/>
        <v>0</v>
      </c>
      <c r="AE80" s="173">
        <f>+M80+S80+Y80</f>
        <v>0</v>
      </c>
      <c r="AF80" s="436">
        <f t="shared" si="255"/>
        <v>0</v>
      </c>
      <c r="AG80" s="174">
        <f t="shared" si="256"/>
        <v>0</v>
      </c>
      <c r="AH80" s="174">
        <f t="shared" si="257"/>
        <v>0</v>
      </c>
      <c r="AI80" s="199">
        <f t="shared" si="258"/>
        <v>0</v>
      </c>
      <c r="AJ80" s="199">
        <f t="shared" si="259"/>
        <v>0</v>
      </c>
      <c r="AK80" s="199">
        <f t="shared" si="266"/>
        <v>0</v>
      </c>
      <c r="AL80" s="199">
        <f t="shared" si="260"/>
        <v>0</v>
      </c>
      <c r="AM80" s="421">
        <f t="shared" si="267"/>
        <v>0</v>
      </c>
      <c r="AN80" s="421">
        <f t="shared" si="261"/>
        <v>0</v>
      </c>
      <c r="AO80" s="421">
        <f t="shared" si="262"/>
        <v>0</v>
      </c>
      <c r="AP80" s="421">
        <f t="shared" si="268"/>
        <v>0</v>
      </c>
      <c r="AQ80" s="421">
        <f>+IF(AP80=0,0,((AP80/(G80+AE80))-$AJ$4)/$AL$11*(G80+AE80))</f>
        <v>0</v>
      </c>
      <c r="AR80" s="421">
        <f t="shared" si="269"/>
        <v>0</v>
      </c>
      <c r="AS80" s="421">
        <f t="shared" si="263"/>
        <v>0</v>
      </c>
      <c r="AT80" s="421">
        <f t="shared" si="264"/>
        <v>0</v>
      </c>
      <c r="AU80" s="421">
        <f t="shared" si="270"/>
        <v>0</v>
      </c>
      <c r="AV80" s="421">
        <f t="shared" si="265"/>
        <v>0</v>
      </c>
      <c r="AW80" s="421">
        <f t="shared" si="271"/>
        <v>0</v>
      </c>
      <c r="AX80" s="422">
        <f t="shared" si="272"/>
        <v>0</v>
      </c>
      <c r="AY80" s="423">
        <f t="shared" si="273"/>
        <v>0</v>
      </c>
      <c r="BA80" s="138" t="s">
        <v>94</v>
      </c>
    </row>
    <row r="81" spans="1:53" s="28" customFormat="1" ht="11.25">
      <c r="A81" s="29">
        <f>+IF(OR(AM81&gt;0,AR81&gt;0,AX81&gt;0),MAX(A$12:A80)+1,0)</f>
        <v>0</v>
      </c>
      <c r="B81" s="531"/>
      <c r="C81" s="129" t="s">
        <v>38</v>
      </c>
      <c r="D81" s="132">
        <v>1.55</v>
      </c>
      <c r="E81" s="145"/>
      <c r="F81" s="145"/>
      <c r="G81" s="145"/>
      <c r="H81" s="145"/>
      <c r="I81" s="371">
        <f t="shared" si="30"/>
        <v>0</v>
      </c>
      <c r="J81" s="174">
        <f t="shared" si="243"/>
        <v>0</v>
      </c>
      <c r="K81" s="174">
        <f t="shared" si="244"/>
        <v>0</v>
      </c>
      <c r="L81" s="145"/>
      <c r="M81" s="145"/>
      <c r="N81" s="145"/>
      <c r="O81" s="371">
        <f t="shared" si="245"/>
        <v>0</v>
      </c>
      <c r="P81" s="174">
        <f t="shared" si="246"/>
        <v>0</v>
      </c>
      <c r="Q81" s="174">
        <f t="shared" si="247"/>
        <v>0</v>
      </c>
      <c r="R81" s="145"/>
      <c r="S81" s="145"/>
      <c r="T81" s="145"/>
      <c r="U81" s="371">
        <f t="shared" si="248"/>
        <v>0</v>
      </c>
      <c r="V81" s="174">
        <f t="shared" si="249"/>
        <v>0</v>
      </c>
      <c r="W81" s="174">
        <f t="shared" si="250"/>
        <v>0</v>
      </c>
      <c r="X81" s="145"/>
      <c r="Y81" s="145"/>
      <c r="Z81" s="145"/>
      <c r="AA81" s="371">
        <f t="shared" si="251"/>
        <v>0</v>
      </c>
      <c r="AB81" s="174">
        <f t="shared" si="252"/>
        <v>0</v>
      </c>
      <c r="AC81" s="174">
        <f t="shared" si="253"/>
        <v>0</v>
      </c>
      <c r="AD81" s="173">
        <f t="shared" si="254"/>
        <v>0</v>
      </c>
      <c r="AE81" s="173">
        <f>+M81+S81+Y81</f>
        <v>0</v>
      </c>
      <c r="AF81" s="436">
        <f t="shared" si="255"/>
        <v>0</v>
      </c>
      <c r="AG81" s="174">
        <f t="shared" si="256"/>
        <v>0</v>
      </c>
      <c r="AH81" s="174">
        <f t="shared" si="257"/>
        <v>0</v>
      </c>
      <c r="AI81" s="199">
        <f t="shared" si="258"/>
        <v>0</v>
      </c>
      <c r="AJ81" s="199">
        <f t="shared" si="259"/>
        <v>0</v>
      </c>
      <c r="AK81" s="199">
        <f t="shared" si="266"/>
        <v>0</v>
      </c>
      <c r="AL81" s="199">
        <f t="shared" si="260"/>
        <v>0</v>
      </c>
      <c r="AM81" s="421">
        <f t="shared" si="267"/>
        <v>0</v>
      </c>
      <c r="AN81" s="421">
        <f t="shared" si="261"/>
        <v>0</v>
      </c>
      <c r="AO81" s="421">
        <f t="shared" si="262"/>
        <v>0</v>
      </c>
      <c r="AP81" s="421">
        <f t="shared" si="268"/>
        <v>0</v>
      </c>
      <c r="AQ81" s="421">
        <f>+IF(AP81=0,0,((AP81/(G81+AE81))-$AJ$4)/$AL$11*(G81+AE81))</f>
        <v>0</v>
      </c>
      <c r="AR81" s="421">
        <f t="shared" si="269"/>
        <v>0</v>
      </c>
      <c r="AS81" s="421">
        <f t="shared" si="263"/>
        <v>0</v>
      </c>
      <c r="AT81" s="421">
        <f t="shared" si="264"/>
        <v>0</v>
      </c>
      <c r="AU81" s="421">
        <f t="shared" si="270"/>
        <v>0</v>
      </c>
      <c r="AV81" s="421">
        <f t="shared" si="265"/>
        <v>0</v>
      </c>
      <c r="AW81" s="421">
        <f t="shared" si="271"/>
        <v>0</v>
      </c>
      <c r="AX81" s="422">
        <f t="shared" si="272"/>
        <v>0</v>
      </c>
      <c r="AY81" s="423">
        <f t="shared" si="273"/>
        <v>0</v>
      </c>
      <c r="BA81" s="138" t="s">
        <v>94</v>
      </c>
    </row>
    <row r="82" spans="1:53" s="28" customFormat="1" ht="9">
      <c r="A82" s="29"/>
      <c r="B82" s="131"/>
      <c r="C82" s="225" t="s">
        <v>48</v>
      </c>
      <c r="D82" s="225"/>
      <c r="E82" s="222">
        <f t="shared" ref="E82:K82" si="274">SUM(E74:E81)</f>
        <v>0</v>
      </c>
      <c r="F82" s="222">
        <f t="shared" si="274"/>
        <v>0</v>
      </c>
      <c r="G82" s="222">
        <f t="shared" si="274"/>
        <v>0</v>
      </c>
      <c r="H82" s="222">
        <f t="shared" si="274"/>
        <v>0</v>
      </c>
      <c r="I82" s="372">
        <f t="shared" si="274"/>
        <v>0</v>
      </c>
      <c r="J82" s="222">
        <f t="shared" si="274"/>
        <v>0</v>
      </c>
      <c r="K82" s="222">
        <f t="shared" si="274"/>
        <v>0</v>
      </c>
      <c r="L82" s="222">
        <f t="shared" ref="L82:Q82" si="275">SUM(L74:L81)</f>
        <v>0</v>
      </c>
      <c r="M82" s="222">
        <f t="shared" si="275"/>
        <v>0</v>
      </c>
      <c r="N82" s="222">
        <f t="shared" si="275"/>
        <v>0</v>
      </c>
      <c r="O82" s="372">
        <f t="shared" si="275"/>
        <v>0</v>
      </c>
      <c r="P82" s="222">
        <f t="shared" si="275"/>
        <v>0</v>
      </c>
      <c r="Q82" s="222">
        <f t="shared" si="275"/>
        <v>0</v>
      </c>
      <c r="R82" s="222">
        <f t="shared" ref="R82:W82" si="276">SUM(R74:R81)</f>
        <v>0</v>
      </c>
      <c r="S82" s="222">
        <f t="shared" si="276"/>
        <v>0</v>
      </c>
      <c r="T82" s="222">
        <f t="shared" si="276"/>
        <v>0</v>
      </c>
      <c r="U82" s="372">
        <f t="shared" si="276"/>
        <v>0</v>
      </c>
      <c r="V82" s="222">
        <f t="shared" si="276"/>
        <v>0</v>
      </c>
      <c r="W82" s="222">
        <f t="shared" si="276"/>
        <v>0</v>
      </c>
      <c r="X82" s="222">
        <f t="shared" ref="X82:AC82" si="277">SUM(X74:X81)</f>
        <v>0</v>
      </c>
      <c r="Y82" s="222">
        <f t="shared" si="277"/>
        <v>0</v>
      </c>
      <c r="Z82" s="222">
        <f t="shared" si="277"/>
        <v>0</v>
      </c>
      <c r="AA82" s="372">
        <f t="shared" si="277"/>
        <v>0</v>
      </c>
      <c r="AB82" s="222">
        <f t="shared" si="277"/>
        <v>0</v>
      </c>
      <c r="AC82" s="222">
        <f t="shared" si="277"/>
        <v>0</v>
      </c>
      <c r="AD82" s="222">
        <f>SUM(AD74:AD81)</f>
        <v>0</v>
      </c>
      <c r="AE82" s="222">
        <f>SUM(AE74:AE81)</f>
        <v>0</v>
      </c>
      <c r="AF82" s="222">
        <f>SUM(AF74:AF81)</f>
        <v>0</v>
      </c>
      <c r="AG82" s="222">
        <f>SUM(AG74:AG81)</f>
        <v>0</v>
      </c>
      <c r="AH82" s="222">
        <f>SUM(AH74:AH81)</f>
        <v>0</v>
      </c>
      <c r="AI82" s="424">
        <f t="shared" ref="AI82:AY82" si="278">+SUM(AI74:AI81)</f>
        <v>0</v>
      </c>
      <c r="AJ82" s="424">
        <f t="shared" si="278"/>
        <v>0</v>
      </c>
      <c r="AK82" s="424">
        <f t="shared" si="278"/>
        <v>0</v>
      </c>
      <c r="AL82" s="424">
        <f t="shared" si="278"/>
        <v>0</v>
      </c>
      <c r="AM82" s="425">
        <f t="shared" si="278"/>
        <v>0</v>
      </c>
      <c r="AN82" s="425">
        <f t="shared" si="278"/>
        <v>0</v>
      </c>
      <c r="AO82" s="425">
        <f t="shared" si="278"/>
        <v>0</v>
      </c>
      <c r="AP82" s="425">
        <f t="shared" si="278"/>
        <v>0</v>
      </c>
      <c r="AQ82" s="425">
        <f t="shared" si="278"/>
        <v>0</v>
      </c>
      <c r="AR82" s="425">
        <f t="shared" si="278"/>
        <v>0</v>
      </c>
      <c r="AS82" s="425">
        <f t="shared" si="278"/>
        <v>0</v>
      </c>
      <c r="AT82" s="425">
        <f t="shared" si="278"/>
        <v>0</v>
      </c>
      <c r="AU82" s="425">
        <f t="shared" si="278"/>
        <v>0</v>
      </c>
      <c r="AV82" s="425">
        <f t="shared" si="278"/>
        <v>0</v>
      </c>
      <c r="AW82" s="425">
        <f t="shared" si="278"/>
        <v>0</v>
      </c>
      <c r="AX82" s="426">
        <f t="shared" si="278"/>
        <v>0</v>
      </c>
      <c r="AY82" s="427">
        <f t="shared" si="278"/>
        <v>0</v>
      </c>
      <c r="BA82" s="138"/>
    </row>
    <row r="83" spans="1:53" s="28" customFormat="1" ht="11.25">
      <c r="A83" s="29">
        <f>+IF(OR(AM83&gt;0,AR83&gt;0,AX83&gt;0),MAX(A$12:A82)+1,0)</f>
        <v>0</v>
      </c>
      <c r="B83" s="531" t="s">
        <v>95</v>
      </c>
      <c r="C83" s="129" t="s">
        <v>44</v>
      </c>
      <c r="D83" s="132">
        <v>1.97</v>
      </c>
      <c r="E83" s="145"/>
      <c r="F83" s="145"/>
      <c r="G83" s="145"/>
      <c r="H83" s="145"/>
      <c r="I83" s="371">
        <f t="shared" si="30"/>
        <v>0</v>
      </c>
      <c r="J83" s="174">
        <f t="shared" ref="J83:J90" si="279">+D83*F83</f>
        <v>0</v>
      </c>
      <c r="K83" s="174">
        <f t="shared" ref="K83:K90" si="280">+D83*I83</f>
        <v>0</v>
      </c>
      <c r="L83" s="145"/>
      <c r="M83" s="145"/>
      <c r="N83" s="145"/>
      <c r="O83" s="371">
        <f t="shared" ref="O83:O90" si="281">+L83+M83-N83</f>
        <v>0</v>
      </c>
      <c r="P83" s="174">
        <f t="shared" ref="P83:P90" si="282">+$D83*L83*80%</f>
        <v>0</v>
      </c>
      <c r="Q83" s="174">
        <f t="shared" ref="Q83:Q90" si="283">+$D83*80%*O83</f>
        <v>0</v>
      </c>
      <c r="R83" s="145"/>
      <c r="S83" s="145"/>
      <c r="T83" s="145"/>
      <c r="U83" s="371">
        <f t="shared" ref="U83:U90" si="284">+R83+S83-T83</f>
        <v>0</v>
      </c>
      <c r="V83" s="174">
        <f t="shared" ref="V83:V90" si="285">+$D83*R83</f>
        <v>0</v>
      </c>
      <c r="W83" s="174">
        <f t="shared" ref="W83:W90" si="286">+$D83*U83</f>
        <v>0</v>
      </c>
      <c r="X83" s="145"/>
      <c r="Y83" s="145"/>
      <c r="Z83" s="145"/>
      <c r="AA83" s="371">
        <f t="shared" ref="AA83:AA90" si="287">+X83+Y83-Z83</f>
        <v>0</v>
      </c>
      <c r="AB83" s="174">
        <f t="shared" ref="AB83:AB90" si="288">+$D83*X83</f>
        <v>0</v>
      </c>
      <c r="AC83" s="174">
        <f t="shared" ref="AC83:AC90" si="289">+$D83*AA83</f>
        <v>0</v>
      </c>
      <c r="AD83" s="173">
        <f>+L83+R83+X83</f>
        <v>0</v>
      </c>
      <c r="AE83" s="173">
        <f>+M83+S83+Y83</f>
        <v>0</v>
      </c>
      <c r="AF83" s="436">
        <f t="shared" ref="AF83:AF90" si="290">+N83+T83+Z83</f>
        <v>0</v>
      </c>
      <c r="AG83" s="174">
        <f t="shared" ref="AG83:AG90" si="291">+P83+V83+AB83</f>
        <v>0</v>
      </c>
      <c r="AH83" s="174">
        <f t="shared" ref="AH83:AH90" si="292">+Q83+W83+AC83</f>
        <v>0</v>
      </c>
      <c r="AI83" s="199">
        <f t="shared" ref="AI83:AI90" si="293">+F83*$D83*$AK$7</f>
        <v>0</v>
      </c>
      <c r="AJ83" s="199">
        <f t="shared" ref="AJ83:AJ90" si="294">+L83*$D83*$AK$7+R83*$D83*$AK$7+X83*$D83*$AK$7</f>
        <v>0</v>
      </c>
      <c r="AK83" s="199">
        <f>+AI83+AJ83</f>
        <v>0</v>
      </c>
      <c r="AL83" s="199">
        <f t="shared" ref="AL83:AL90" si="295">+IF(AK83=0,0,((AK83/(F83+AD83))-$AJ$4)/$AL$11*(F83+AD83))</f>
        <v>0</v>
      </c>
      <c r="AM83" s="421">
        <f>+AL83*AM$11</f>
        <v>0</v>
      </c>
      <c r="AN83" s="421">
        <f t="shared" ref="AN83:AN90" si="296">+$D83*G83*$AK$7</f>
        <v>0</v>
      </c>
      <c r="AO83" s="421">
        <f t="shared" ref="AO83:AO90" si="297">+M83*$D83*$AK$7+S83*$D83*$AK$7+Y83*$D83*$AK$7</f>
        <v>0</v>
      </c>
      <c r="AP83" s="421">
        <f>+AN83+AO83</f>
        <v>0</v>
      </c>
      <c r="AQ83" s="421">
        <f t="shared" ref="AQ83:AQ90" si="298">+IF(AP83=0,0,((AP83/(G83+AE83))-$AJ$4)/$AL$11*(G83+AE83))</f>
        <v>0</v>
      </c>
      <c r="AR83" s="421">
        <f>+AQ83*AR$11</f>
        <v>0</v>
      </c>
      <c r="AS83" s="421">
        <f t="shared" ref="AS83:AS90" si="299">+$D83*H83*$AK$7</f>
        <v>0</v>
      </c>
      <c r="AT83" s="421">
        <f t="shared" ref="AT83:AT90" si="300">+N83*$D83*$AK$7+T83*$D83*$AK$7+Z83*$D83*$AK$7</f>
        <v>0</v>
      </c>
      <c r="AU83" s="421">
        <f>+AS83+AT83</f>
        <v>0</v>
      </c>
      <c r="AV83" s="421">
        <f t="shared" ref="AV83:AV90" si="301">+IF(AU83=0,0,((AU83/(H83+AF83))-$AJ$4)/$AL$11*(H83+AF83))</f>
        <v>0</v>
      </c>
      <c r="AW83" s="421">
        <f>+AV83*AW$11</f>
        <v>0</v>
      </c>
      <c r="AX83" s="422">
        <f>+AR83+AM83-AW83</f>
        <v>0</v>
      </c>
      <c r="AY83" s="423">
        <f>+AX83*AY$11</f>
        <v>0</v>
      </c>
      <c r="BA83" s="138" t="s">
        <v>95</v>
      </c>
    </row>
    <row r="84" spans="1:53" s="28" customFormat="1" ht="11.25">
      <c r="A84" s="29">
        <f>+IF(OR(AM84&gt;0,AR84&gt;0,AX84&gt;0),MAX(A$12:A83)+1,0)</f>
        <v>0</v>
      </c>
      <c r="B84" s="531"/>
      <c r="C84" s="129" t="s">
        <v>43</v>
      </c>
      <c r="D84" s="132">
        <v>1.88</v>
      </c>
      <c r="E84" s="145"/>
      <c r="F84" s="145"/>
      <c r="G84" s="145"/>
      <c r="H84" s="145"/>
      <c r="I84" s="371">
        <f t="shared" ref="I84:I90" si="302">+F84+G84-H84</f>
        <v>0</v>
      </c>
      <c r="J84" s="174">
        <f t="shared" si="279"/>
        <v>0</v>
      </c>
      <c r="K84" s="174">
        <f t="shared" si="280"/>
        <v>0</v>
      </c>
      <c r="L84" s="145"/>
      <c r="M84" s="145"/>
      <c r="N84" s="145"/>
      <c r="O84" s="371">
        <f t="shared" si="281"/>
        <v>0</v>
      </c>
      <c r="P84" s="174">
        <f t="shared" si="282"/>
        <v>0</v>
      </c>
      <c r="Q84" s="174">
        <f t="shared" si="283"/>
        <v>0</v>
      </c>
      <c r="R84" s="145"/>
      <c r="S84" s="145"/>
      <c r="T84" s="145"/>
      <c r="U84" s="371">
        <f t="shared" si="284"/>
        <v>0</v>
      </c>
      <c r="V84" s="174">
        <f t="shared" si="285"/>
        <v>0</v>
      </c>
      <c r="W84" s="174">
        <f t="shared" si="286"/>
        <v>0</v>
      </c>
      <c r="X84" s="145"/>
      <c r="Y84" s="145"/>
      <c r="Z84" s="145"/>
      <c r="AA84" s="371">
        <f t="shared" si="287"/>
        <v>0</v>
      </c>
      <c r="AB84" s="174">
        <f t="shared" si="288"/>
        <v>0</v>
      </c>
      <c r="AC84" s="174">
        <f t="shared" si="289"/>
        <v>0</v>
      </c>
      <c r="AD84" s="173">
        <f>+L84+R84+X84</f>
        <v>0</v>
      </c>
      <c r="AE84" s="173">
        <f>+M84+S84+Y84</f>
        <v>0</v>
      </c>
      <c r="AF84" s="436">
        <f t="shared" si="290"/>
        <v>0</v>
      </c>
      <c r="AG84" s="174">
        <f t="shared" si="291"/>
        <v>0</v>
      </c>
      <c r="AH84" s="174">
        <f t="shared" si="292"/>
        <v>0</v>
      </c>
      <c r="AI84" s="199">
        <f t="shared" si="293"/>
        <v>0</v>
      </c>
      <c r="AJ84" s="199">
        <f t="shared" si="294"/>
        <v>0</v>
      </c>
      <c r="AK84" s="199">
        <f t="shared" ref="AK84:AK90" si="303">+AI84+AJ84</f>
        <v>0</v>
      </c>
      <c r="AL84" s="199">
        <f t="shared" si="295"/>
        <v>0</v>
      </c>
      <c r="AM84" s="421">
        <f t="shared" ref="AM84:AM90" si="304">+AL84*AM$11</f>
        <v>0</v>
      </c>
      <c r="AN84" s="421">
        <f t="shared" si="296"/>
        <v>0</v>
      </c>
      <c r="AO84" s="421">
        <f t="shared" si="297"/>
        <v>0</v>
      </c>
      <c r="AP84" s="421">
        <f t="shared" ref="AP84:AP90" si="305">+AN84+AO84</f>
        <v>0</v>
      </c>
      <c r="AQ84" s="421">
        <f t="shared" si="298"/>
        <v>0</v>
      </c>
      <c r="AR84" s="421">
        <f t="shared" ref="AR84:AR90" si="306">+AQ84*AR$11</f>
        <v>0</v>
      </c>
      <c r="AS84" s="421">
        <f t="shared" si="299"/>
        <v>0</v>
      </c>
      <c r="AT84" s="421">
        <f t="shared" si="300"/>
        <v>0</v>
      </c>
      <c r="AU84" s="421">
        <f t="shared" ref="AU84:AU90" si="307">+AS84+AT84</f>
        <v>0</v>
      </c>
      <c r="AV84" s="421">
        <f t="shared" si="301"/>
        <v>0</v>
      </c>
      <c r="AW84" s="421">
        <f t="shared" ref="AW84:AW90" si="308">+AV84*AW$11</f>
        <v>0</v>
      </c>
      <c r="AX84" s="422">
        <f t="shared" ref="AX84:AX90" si="309">+AR84+AM84-AW84</f>
        <v>0</v>
      </c>
      <c r="AY84" s="423">
        <f t="shared" ref="AY84:AY90" si="310">+AX84*AY$11</f>
        <v>0</v>
      </c>
      <c r="BA84" s="138" t="s">
        <v>95</v>
      </c>
    </row>
    <row r="85" spans="1:53" s="28" customFormat="1" ht="11.25">
      <c r="A85" s="29">
        <f>+IF(OR(AM85&gt;0,AR85&gt;0,AX85&gt;0),MAX(A$12:A84)+1,0)</f>
        <v>0</v>
      </c>
      <c r="B85" s="531"/>
      <c r="C85" s="129" t="s">
        <v>42</v>
      </c>
      <c r="D85" s="132">
        <v>1.79</v>
      </c>
      <c r="E85" s="145"/>
      <c r="F85" s="145"/>
      <c r="G85" s="145"/>
      <c r="H85" s="145"/>
      <c r="I85" s="371">
        <f t="shared" si="302"/>
        <v>0</v>
      </c>
      <c r="J85" s="174">
        <f t="shared" si="279"/>
        <v>0</v>
      </c>
      <c r="K85" s="174">
        <f t="shared" si="280"/>
        <v>0</v>
      </c>
      <c r="L85" s="145"/>
      <c r="M85" s="145"/>
      <c r="N85" s="145"/>
      <c r="O85" s="371">
        <f t="shared" si="281"/>
        <v>0</v>
      </c>
      <c r="P85" s="174">
        <f t="shared" si="282"/>
        <v>0</v>
      </c>
      <c r="Q85" s="174">
        <f t="shared" si="283"/>
        <v>0</v>
      </c>
      <c r="R85" s="145"/>
      <c r="S85" s="145"/>
      <c r="T85" s="145"/>
      <c r="U85" s="371">
        <f t="shared" si="284"/>
        <v>0</v>
      </c>
      <c r="V85" s="174">
        <f t="shared" si="285"/>
        <v>0</v>
      </c>
      <c r="W85" s="174">
        <f t="shared" si="286"/>
        <v>0</v>
      </c>
      <c r="X85" s="145"/>
      <c r="Y85" s="145"/>
      <c r="Z85" s="145"/>
      <c r="AA85" s="371">
        <f t="shared" si="287"/>
        <v>0</v>
      </c>
      <c r="AB85" s="174">
        <f t="shared" si="288"/>
        <v>0</v>
      </c>
      <c r="AC85" s="174">
        <f t="shared" si="289"/>
        <v>0</v>
      </c>
      <c r="AD85" s="173">
        <f t="shared" ref="AD85:AE90" si="311">+L85+R85+X85</f>
        <v>0</v>
      </c>
      <c r="AE85" s="173">
        <f t="shared" si="311"/>
        <v>0</v>
      </c>
      <c r="AF85" s="436">
        <f t="shared" si="290"/>
        <v>0</v>
      </c>
      <c r="AG85" s="174">
        <f t="shared" si="291"/>
        <v>0</v>
      </c>
      <c r="AH85" s="174">
        <f t="shared" si="292"/>
        <v>0</v>
      </c>
      <c r="AI85" s="199">
        <f t="shared" si="293"/>
        <v>0</v>
      </c>
      <c r="AJ85" s="199">
        <f t="shared" si="294"/>
        <v>0</v>
      </c>
      <c r="AK85" s="199">
        <f t="shared" si="303"/>
        <v>0</v>
      </c>
      <c r="AL85" s="199">
        <f t="shared" si="295"/>
        <v>0</v>
      </c>
      <c r="AM85" s="421">
        <f t="shared" si="304"/>
        <v>0</v>
      </c>
      <c r="AN85" s="421">
        <f t="shared" si="296"/>
        <v>0</v>
      </c>
      <c r="AO85" s="421">
        <f t="shared" si="297"/>
        <v>0</v>
      </c>
      <c r="AP85" s="421">
        <f t="shared" si="305"/>
        <v>0</v>
      </c>
      <c r="AQ85" s="421">
        <f t="shared" si="298"/>
        <v>0</v>
      </c>
      <c r="AR85" s="421">
        <f t="shared" si="306"/>
        <v>0</v>
      </c>
      <c r="AS85" s="421">
        <f t="shared" si="299"/>
        <v>0</v>
      </c>
      <c r="AT85" s="421">
        <f t="shared" si="300"/>
        <v>0</v>
      </c>
      <c r="AU85" s="421">
        <f t="shared" si="307"/>
        <v>0</v>
      </c>
      <c r="AV85" s="421">
        <f t="shared" si="301"/>
        <v>0</v>
      </c>
      <c r="AW85" s="421">
        <f t="shared" si="308"/>
        <v>0</v>
      </c>
      <c r="AX85" s="422">
        <f t="shared" si="309"/>
        <v>0</v>
      </c>
      <c r="AY85" s="423">
        <f t="shared" si="310"/>
        <v>0</v>
      </c>
      <c r="BA85" s="138" t="s">
        <v>95</v>
      </c>
    </row>
    <row r="86" spans="1:53" s="28" customFormat="1" ht="11.25">
      <c r="A86" s="29">
        <f>+IF(OR(AM86&gt;0,AR86&gt;0,AX86&gt;0),MAX(A$12:A85)+1,0)</f>
        <v>0</v>
      </c>
      <c r="B86" s="531"/>
      <c r="C86" s="129" t="s">
        <v>41</v>
      </c>
      <c r="D86" s="132">
        <v>1.7</v>
      </c>
      <c r="E86" s="145"/>
      <c r="F86" s="145"/>
      <c r="G86" s="145"/>
      <c r="H86" s="145"/>
      <c r="I86" s="371">
        <f t="shared" si="302"/>
        <v>0</v>
      </c>
      <c r="J86" s="174">
        <f t="shared" si="279"/>
        <v>0</v>
      </c>
      <c r="K86" s="174">
        <f t="shared" si="280"/>
        <v>0</v>
      </c>
      <c r="L86" s="145"/>
      <c r="M86" s="145"/>
      <c r="N86" s="145"/>
      <c r="O86" s="371">
        <f t="shared" si="281"/>
        <v>0</v>
      </c>
      <c r="P86" s="174">
        <f t="shared" si="282"/>
        <v>0</v>
      </c>
      <c r="Q86" s="174">
        <f t="shared" si="283"/>
        <v>0</v>
      </c>
      <c r="R86" s="145"/>
      <c r="S86" s="145"/>
      <c r="T86" s="145"/>
      <c r="U86" s="371">
        <f t="shared" si="284"/>
        <v>0</v>
      </c>
      <c r="V86" s="174">
        <f t="shared" si="285"/>
        <v>0</v>
      </c>
      <c r="W86" s="174">
        <f t="shared" si="286"/>
        <v>0</v>
      </c>
      <c r="X86" s="145"/>
      <c r="Y86" s="145"/>
      <c r="Z86" s="145"/>
      <c r="AA86" s="371">
        <f t="shared" si="287"/>
        <v>0</v>
      </c>
      <c r="AB86" s="174">
        <f t="shared" si="288"/>
        <v>0</v>
      </c>
      <c r="AC86" s="174">
        <f t="shared" si="289"/>
        <v>0</v>
      </c>
      <c r="AD86" s="173">
        <f t="shared" si="311"/>
        <v>0</v>
      </c>
      <c r="AE86" s="173">
        <f t="shared" si="311"/>
        <v>0</v>
      </c>
      <c r="AF86" s="436">
        <f t="shared" si="290"/>
        <v>0</v>
      </c>
      <c r="AG86" s="174">
        <f t="shared" si="291"/>
        <v>0</v>
      </c>
      <c r="AH86" s="174">
        <f t="shared" si="292"/>
        <v>0</v>
      </c>
      <c r="AI86" s="199">
        <f t="shared" si="293"/>
        <v>0</v>
      </c>
      <c r="AJ86" s="199">
        <f t="shared" si="294"/>
        <v>0</v>
      </c>
      <c r="AK86" s="199">
        <f t="shared" si="303"/>
        <v>0</v>
      </c>
      <c r="AL86" s="199">
        <f t="shared" si="295"/>
        <v>0</v>
      </c>
      <c r="AM86" s="421">
        <f t="shared" si="304"/>
        <v>0</v>
      </c>
      <c r="AN86" s="421">
        <f t="shared" si="296"/>
        <v>0</v>
      </c>
      <c r="AO86" s="421">
        <f t="shared" si="297"/>
        <v>0</v>
      </c>
      <c r="AP86" s="421">
        <f t="shared" si="305"/>
        <v>0</v>
      </c>
      <c r="AQ86" s="421">
        <f t="shared" si="298"/>
        <v>0</v>
      </c>
      <c r="AR86" s="421">
        <f t="shared" si="306"/>
        <v>0</v>
      </c>
      <c r="AS86" s="421">
        <f t="shared" si="299"/>
        <v>0</v>
      </c>
      <c r="AT86" s="421">
        <f t="shared" si="300"/>
        <v>0</v>
      </c>
      <c r="AU86" s="421">
        <f t="shared" si="307"/>
        <v>0</v>
      </c>
      <c r="AV86" s="421">
        <f t="shared" si="301"/>
        <v>0</v>
      </c>
      <c r="AW86" s="421">
        <f t="shared" si="308"/>
        <v>0</v>
      </c>
      <c r="AX86" s="422">
        <f t="shared" si="309"/>
        <v>0</v>
      </c>
      <c r="AY86" s="423">
        <f t="shared" si="310"/>
        <v>0</v>
      </c>
      <c r="BA86" s="138" t="s">
        <v>95</v>
      </c>
    </row>
    <row r="87" spans="1:53" s="28" customFormat="1" ht="11.25">
      <c r="A87" s="29">
        <f>+IF(OR(AM87&gt;0,AR87&gt;0,AX87&gt;0),MAX(A$12:A86)+1,0)</f>
        <v>0</v>
      </c>
      <c r="B87" s="531"/>
      <c r="C87" s="129" t="s">
        <v>346</v>
      </c>
      <c r="D87" s="132">
        <v>1.62</v>
      </c>
      <c r="E87" s="145"/>
      <c r="F87" s="145"/>
      <c r="G87" s="145"/>
      <c r="H87" s="145"/>
      <c r="I87" s="371">
        <f t="shared" si="302"/>
        <v>0</v>
      </c>
      <c r="J87" s="174">
        <f t="shared" si="279"/>
        <v>0</v>
      </c>
      <c r="K87" s="174">
        <f t="shared" si="280"/>
        <v>0</v>
      </c>
      <c r="L87" s="145"/>
      <c r="M87" s="145"/>
      <c r="N87" s="145"/>
      <c r="O87" s="371">
        <f t="shared" si="281"/>
        <v>0</v>
      </c>
      <c r="P87" s="174">
        <f t="shared" si="282"/>
        <v>0</v>
      </c>
      <c r="Q87" s="174">
        <f t="shared" si="283"/>
        <v>0</v>
      </c>
      <c r="R87" s="145"/>
      <c r="S87" s="145"/>
      <c r="T87" s="145"/>
      <c r="U87" s="371">
        <f t="shared" si="284"/>
        <v>0</v>
      </c>
      <c r="V87" s="174">
        <f t="shared" si="285"/>
        <v>0</v>
      </c>
      <c r="W87" s="174">
        <f t="shared" si="286"/>
        <v>0</v>
      </c>
      <c r="X87" s="145"/>
      <c r="Y87" s="145"/>
      <c r="Z87" s="145"/>
      <c r="AA87" s="371">
        <f t="shared" si="287"/>
        <v>0</v>
      </c>
      <c r="AB87" s="174">
        <f t="shared" si="288"/>
        <v>0</v>
      </c>
      <c r="AC87" s="174">
        <f t="shared" si="289"/>
        <v>0</v>
      </c>
      <c r="AD87" s="173">
        <f t="shared" si="311"/>
        <v>0</v>
      </c>
      <c r="AE87" s="173">
        <f t="shared" si="311"/>
        <v>0</v>
      </c>
      <c r="AF87" s="436">
        <f t="shared" si="290"/>
        <v>0</v>
      </c>
      <c r="AG87" s="174">
        <f t="shared" si="291"/>
        <v>0</v>
      </c>
      <c r="AH87" s="174">
        <f t="shared" si="292"/>
        <v>0</v>
      </c>
      <c r="AI87" s="199">
        <f t="shared" si="293"/>
        <v>0</v>
      </c>
      <c r="AJ87" s="199">
        <f t="shared" si="294"/>
        <v>0</v>
      </c>
      <c r="AK87" s="199">
        <f t="shared" si="303"/>
        <v>0</v>
      </c>
      <c r="AL87" s="199">
        <f t="shared" si="295"/>
        <v>0</v>
      </c>
      <c r="AM87" s="421">
        <f t="shared" si="304"/>
        <v>0</v>
      </c>
      <c r="AN87" s="421">
        <f t="shared" si="296"/>
        <v>0</v>
      </c>
      <c r="AO87" s="421">
        <f t="shared" si="297"/>
        <v>0</v>
      </c>
      <c r="AP87" s="421">
        <f t="shared" si="305"/>
        <v>0</v>
      </c>
      <c r="AQ87" s="421">
        <f t="shared" si="298"/>
        <v>0</v>
      </c>
      <c r="AR87" s="421">
        <f t="shared" si="306"/>
        <v>0</v>
      </c>
      <c r="AS87" s="421">
        <f t="shared" si="299"/>
        <v>0</v>
      </c>
      <c r="AT87" s="421">
        <f t="shared" si="300"/>
        <v>0</v>
      </c>
      <c r="AU87" s="421">
        <f t="shared" si="307"/>
        <v>0</v>
      </c>
      <c r="AV87" s="421">
        <f t="shared" si="301"/>
        <v>0</v>
      </c>
      <c r="AW87" s="421">
        <f t="shared" si="308"/>
        <v>0</v>
      </c>
      <c r="AX87" s="422">
        <f t="shared" si="309"/>
        <v>0</v>
      </c>
      <c r="AY87" s="423">
        <f t="shared" si="310"/>
        <v>0</v>
      </c>
      <c r="BA87" s="138" t="s">
        <v>95</v>
      </c>
    </row>
    <row r="88" spans="1:53" s="28" customFormat="1" ht="11.25">
      <c r="A88" s="29">
        <f>+IF(OR(AM88&gt;0,AR88&gt;0,AX88&gt;0),MAX(A$12:A87)+1,0)</f>
        <v>0</v>
      </c>
      <c r="B88" s="531"/>
      <c r="C88" s="129" t="s">
        <v>40</v>
      </c>
      <c r="D88" s="132">
        <v>1.54</v>
      </c>
      <c r="E88" s="145"/>
      <c r="F88" s="145"/>
      <c r="G88" s="145"/>
      <c r="H88" s="145"/>
      <c r="I88" s="371">
        <f t="shared" si="302"/>
        <v>0</v>
      </c>
      <c r="J88" s="174">
        <f t="shared" si="279"/>
        <v>0</v>
      </c>
      <c r="K88" s="174">
        <f t="shared" si="280"/>
        <v>0</v>
      </c>
      <c r="L88" s="145"/>
      <c r="M88" s="145"/>
      <c r="N88" s="145"/>
      <c r="O88" s="371">
        <f t="shared" si="281"/>
        <v>0</v>
      </c>
      <c r="P88" s="174">
        <f t="shared" si="282"/>
        <v>0</v>
      </c>
      <c r="Q88" s="174">
        <f t="shared" si="283"/>
        <v>0</v>
      </c>
      <c r="R88" s="145"/>
      <c r="S88" s="145"/>
      <c r="T88" s="145"/>
      <c r="U88" s="371">
        <f t="shared" si="284"/>
        <v>0</v>
      </c>
      <c r="V88" s="174">
        <f t="shared" si="285"/>
        <v>0</v>
      </c>
      <c r="W88" s="174">
        <f t="shared" si="286"/>
        <v>0</v>
      </c>
      <c r="X88" s="145"/>
      <c r="Y88" s="145"/>
      <c r="Z88" s="145"/>
      <c r="AA88" s="371">
        <f t="shared" si="287"/>
        <v>0</v>
      </c>
      <c r="AB88" s="174">
        <f t="shared" si="288"/>
        <v>0</v>
      </c>
      <c r="AC88" s="174">
        <f t="shared" si="289"/>
        <v>0</v>
      </c>
      <c r="AD88" s="173">
        <f t="shared" si="311"/>
        <v>0</v>
      </c>
      <c r="AE88" s="173">
        <f t="shared" si="311"/>
        <v>0</v>
      </c>
      <c r="AF88" s="436">
        <f t="shared" si="290"/>
        <v>0</v>
      </c>
      <c r="AG88" s="174">
        <f t="shared" si="291"/>
        <v>0</v>
      </c>
      <c r="AH88" s="174">
        <f t="shared" si="292"/>
        <v>0</v>
      </c>
      <c r="AI88" s="199">
        <f t="shared" si="293"/>
        <v>0</v>
      </c>
      <c r="AJ88" s="199">
        <f t="shared" si="294"/>
        <v>0</v>
      </c>
      <c r="AK88" s="199">
        <f t="shared" si="303"/>
        <v>0</v>
      </c>
      <c r="AL88" s="199">
        <f t="shared" si="295"/>
        <v>0</v>
      </c>
      <c r="AM88" s="421">
        <f t="shared" si="304"/>
        <v>0</v>
      </c>
      <c r="AN88" s="421">
        <f t="shared" si="296"/>
        <v>0</v>
      </c>
      <c r="AO88" s="421">
        <f t="shared" si="297"/>
        <v>0</v>
      </c>
      <c r="AP88" s="421">
        <f t="shared" si="305"/>
        <v>0</v>
      </c>
      <c r="AQ88" s="421">
        <f t="shared" si="298"/>
        <v>0</v>
      </c>
      <c r="AR88" s="421">
        <f t="shared" si="306"/>
        <v>0</v>
      </c>
      <c r="AS88" s="421">
        <f t="shared" si="299"/>
        <v>0</v>
      </c>
      <c r="AT88" s="421">
        <f t="shared" si="300"/>
        <v>0</v>
      </c>
      <c r="AU88" s="421">
        <f t="shared" si="307"/>
        <v>0</v>
      </c>
      <c r="AV88" s="421">
        <f t="shared" si="301"/>
        <v>0</v>
      </c>
      <c r="AW88" s="421">
        <f t="shared" si="308"/>
        <v>0</v>
      </c>
      <c r="AX88" s="422">
        <f t="shared" si="309"/>
        <v>0</v>
      </c>
      <c r="AY88" s="423">
        <f t="shared" si="310"/>
        <v>0</v>
      </c>
      <c r="BA88" s="138" t="s">
        <v>95</v>
      </c>
    </row>
    <row r="89" spans="1:53" s="28" customFormat="1" ht="11.25">
      <c r="A89" s="29">
        <f>+IF(OR(AM89&gt;0,AR89&gt;0,AX89&gt;0),MAX(A$12:A88)+1,0)</f>
        <v>0</v>
      </c>
      <c r="B89" s="531"/>
      <c r="C89" s="129" t="s">
        <v>39</v>
      </c>
      <c r="D89" s="132">
        <v>1.47</v>
      </c>
      <c r="E89" s="145"/>
      <c r="F89" s="145"/>
      <c r="G89" s="145"/>
      <c r="H89" s="145"/>
      <c r="I89" s="371">
        <f t="shared" si="302"/>
        <v>0</v>
      </c>
      <c r="J89" s="174">
        <f t="shared" si="279"/>
        <v>0</v>
      </c>
      <c r="K89" s="174">
        <f t="shared" si="280"/>
        <v>0</v>
      </c>
      <c r="L89" s="145"/>
      <c r="M89" s="145"/>
      <c r="N89" s="145"/>
      <c r="O89" s="371">
        <f t="shared" si="281"/>
        <v>0</v>
      </c>
      <c r="P89" s="174">
        <f t="shared" si="282"/>
        <v>0</v>
      </c>
      <c r="Q89" s="174">
        <f t="shared" si="283"/>
        <v>0</v>
      </c>
      <c r="R89" s="145"/>
      <c r="S89" s="145"/>
      <c r="T89" s="145"/>
      <c r="U89" s="371">
        <f t="shared" si="284"/>
        <v>0</v>
      </c>
      <c r="V89" s="174">
        <f t="shared" si="285"/>
        <v>0</v>
      </c>
      <c r="W89" s="174">
        <f t="shared" si="286"/>
        <v>0</v>
      </c>
      <c r="X89" s="145"/>
      <c r="Y89" s="145"/>
      <c r="Z89" s="145"/>
      <c r="AA89" s="371">
        <f t="shared" si="287"/>
        <v>0</v>
      </c>
      <c r="AB89" s="174">
        <f t="shared" si="288"/>
        <v>0</v>
      </c>
      <c r="AC89" s="174">
        <f t="shared" si="289"/>
        <v>0</v>
      </c>
      <c r="AD89" s="173">
        <f t="shared" si="311"/>
        <v>0</v>
      </c>
      <c r="AE89" s="173">
        <f t="shared" si="311"/>
        <v>0</v>
      </c>
      <c r="AF89" s="436">
        <f t="shared" si="290"/>
        <v>0</v>
      </c>
      <c r="AG89" s="174">
        <f t="shared" si="291"/>
        <v>0</v>
      </c>
      <c r="AH89" s="174">
        <f t="shared" si="292"/>
        <v>0</v>
      </c>
      <c r="AI89" s="199">
        <f t="shared" si="293"/>
        <v>0</v>
      </c>
      <c r="AJ89" s="199">
        <f t="shared" si="294"/>
        <v>0</v>
      </c>
      <c r="AK89" s="199">
        <f t="shared" si="303"/>
        <v>0</v>
      </c>
      <c r="AL89" s="199">
        <f t="shared" si="295"/>
        <v>0</v>
      </c>
      <c r="AM89" s="421">
        <f t="shared" si="304"/>
        <v>0</v>
      </c>
      <c r="AN89" s="421">
        <f t="shared" si="296"/>
        <v>0</v>
      </c>
      <c r="AO89" s="421">
        <f t="shared" si="297"/>
        <v>0</v>
      </c>
      <c r="AP89" s="421">
        <f t="shared" si="305"/>
        <v>0</v>
      </c>
      <c r="AQ89" s="421">
        <f t="shared" si="298"/>
        <v>0</v>
      </c>
      <c r="AR89" s="421">
        <f t="shared" si="306"/>
        <v>0</v>
      </c>
      <c r="AS89" s="421">
        <f t="shared" si="299"/>
        <v>0</v>
      </c>
      <c r="AT89" s="421">
        <f t="shared" si="300"/>
        <v>0</v>
      </c>
      <c r="AU89" s="421">
        <f t="shared" si="307"/>
        <v>0</v>
      </c>
      <c r="AV89" s="421">
        <f t="shared" si="301"/>
        <v>0</v>
      </c>
      <c r="AW89" s="421">
        <f t="shared" si="308"/>
        <v>0</v>
      </c>
      <c r="AX89" s="422">
        <f t="shared" si="309"/>
        <v>0</v>
      </c>
      <c r="AY89" s="423">
        <f t="shared" si="310"/>
        <v>0</v>
      </c>
      <c r="BA89" s="138" t="s">
        <v>95</v>
      </c>
    </row>
    <row r="90" spans="1:53" s="28" customFormat="1" ht="11.25">
      <c r="A90" s="29">
        <f>+IF(OR(AM90&gt;0,AR90&gt;0,AX90&gt;0),MAX(A$12:A89)+1,0)</f>
        <v>0</v>
      </c>
      <c r="B90" s="531"/>
      <c r="C90" s="129" t="s">
        <v>38</v>
      </c>
      <c r="D90" s="132">
        <v>1.4</v>
      </c>
      <c r="E90" s="145"/>
      <c r="F90" s="145"/>
      <c r="G90" s="145"/>
      <c r="H90" s="145"/>
      <c r="I90" s="371">
        <f t="shared" si="302"/>
        <v>0</v>
      </c>
      <c r="J90" s="174">
        <f t="shared" si="279"/>
        <v>0</v>
      </c>
      <c r="K90" s="174">
        <f t="shared" si="280"/>
        <v>0</v>
      </c>
      <c r="L90" s="145"/>
      <c r="M90" s="145"/>
      <c r="N90" s="145"/>
      <c r="O90" s="371">
        <f t="shared" si="281"/>
        <v>0</v>
      </c>
      <c r="P90" s="174">
        <f t="shared" si="282"/>
        <v>0</v>
      </c>
      <c r="Q90" s="174">
        <f t="shared" si="283"/>
        <v>0</v>
      </c>
      <c r="R90" s="145"/>
      <c r="S90" s="145"/>
      <c r="T90" s="145"/>
      <c r="U90" s="371">
        <f t="shared" si="284"/>
        <v>0</v>
      </c>
      <c r="V90" s="174">
        <f t="shared" si="285"/>
        <v>0</v>
      </c>
      <c r="W90" s="174">
        <f t="shared" si="286"/>
        <v>0</v>
      </c>
      <c r="X90" s="145"/>
      <c r="Y90" s="145"/>
      <c r="Z90" s="145"/>
      <c r="AA90" s="371">
        <f t="shared" si="287"/>
        <v>0</v>
      </c>
      <c r="AB90" s="174">
        <f t="shared" si="288"/>
        <v>0</v>
      </c>
      <c r="AC90" s="174">
        <f t="shared" si="289"/>
        <v>0</v>
      </c>
      <c r="AD90" s="173">
        <f t="shared" si="311"/>
        <v>0</v>
      </c>
      <c r="AE90" s="173">
        <f t="shared" si="311"/>
        <v>0</v>
      </c>
      <c r="AF90" s="436">
        <f t="shared" si="290"/>
        <v>0</v>
      </c>
      <c r="AG90" s="174">
        <f t="shared" si="291"/>
        <v>0</v>
      </c>
      <c r="AH90" s="174">
        <f t="shared" si="292"/>
        <v>0</v>
      </c>
      <c r="AI90" s="199">
        <f t="shared" si="293"/>
        <v>0</v>
      </c>
      <c r="AJ90" s="199">
        <f t="shared" si="294"/>
        <v>0</v>
      </c>
      <c r="AK90" s="199">
        <f t="shared" si="303"/>
        <v>0</v>
      </c>
      <c r="AL90" s="199">
        <f t="shared" si="295"/>
        <v>0</v>
      </c>
      <c r="AM90" s="421">
        <f t="shared" si="304"/>
        <v>0</v>
      </c>
      <c r="AN90" s="421">
        <f t="shared" si="296"/>
        <v>0</v>
      </c>
      <c r="AO90" s="421">
        <f t="shared" si="297"/>
        <v>0</v>
      </c>
      <c r="AP90" s="421">
        <f t="shared" si="305"/>
        <v>0</v>
      </c>
      <c r="AQ90" s="421">
        <f t="shared" si="298"/>
        <v>0</v>
      </c>
      <c r="AR90" s="421">
        <f t="shared" si="306"/>
        <v>0</v>
      </c>
      <c r="AS90" s="421">
        <f t="shared" si="299"/>
        <v>0</v>
      </c>
      <c r="AT90" s="421">
        <f t="shared" si="300"/>
        <v>0</v>
      </c>
      <c r="AU90" s="421">
        <f t="shared" si="307"/>
        <v>0</v>
      </c>
      <c r="AV90" s="421">
        <f t="shared" si="301"/>
        <v>0</v>
      </c>
      <c r="AW90" s="421">
        <f t="shared" si="308"/>
        <v>0</v>
      </c>
      <c r="AX90" s="422">
        <f t="shared" si="309"/>
        <v>0</v>
      </c>
      <c r="AY90" s="423">
        <f t="shared" si="310"/>
        <v>0</v>
      </c>
      <c r="BA90" s="138" t="s">
        <v>95</v>
      </c>
    </row>
    <row r="91" spans="1:53" s="28" customFormat="1" ht="9">
      <c r="A91" s="29"/>
      <c r="B91" s="131"/>
      <c r="C91" s="225" t="s">
        <v>86</v>
      </c>
      <c r="D91" s="225"/>
      <c r="E91" s="222">
        <f t="shared" ref="E91:AH91" si="312">SUM(E83:E90)</f>
        <v>0</v>
      </c>
      <c r="F91" s="222">
        <f t="shared" si="312"/>
        <v>0</v>
      </c>
      <c r="G91" s="222">
        <f t="shared" si="312"/>
        <v>0</v>
      </c>
      <c r="H91" s="222">
        <f t="shared" si="312"/>
        <v>0</v>
      </c>
      <c r="I91" s="372">
        <f t="shared" si="312"/>
        <v>0</v>
      </c>
      <c r="J91" s="223">
        <f t="shared" si="312"/>
        <v>0</v>
      </c>
      <c r="K91" s="223">
        <f t="shared" si="312"/>
        <v>0</v>
      </c>
      <c r="L91" s="222">
        <f t="shared" si="312"/>
        <v>0</v>
      </c>
      <c r="M91" s="222">
        <f t="shared" si="312"/>
        <v>0</v>
      </c>
      <c r="N91" s="222">
        <f t="shared" si="312"/>
        <v>0</v>
      </c>
      <c r="O91" s="372">
        <f t="shared" si="312"/>
        <v>0</v>
      </c>
      <c r="P91" s="223">
        <f t="shared" si="312"/>
        <v>0</v>
      </c>
      <c r="Q91" s="223">
        <f t="shared" si="312"/>
        <v>0</v>
      </c>
      <c r="R91" s="222">
        <f t="shared" si="312"/>
        <v>0</v>
      </c>
      <c r="S91" s="222">
        <f t="shared" si="312"/>
        <v>0</v>
      </c>
      <c r="T91" s="222">
        <f t="shared" si="312"/>
        <v>0</v>
      </c>
      <c r="U91" s="372">
        <f t="shared" si="312"/>
        <v>0</v>
      </c>
      <c r="V91" s="223">
        <f t="shared" si="312"/>
        <v>0</v>
      </c>
      <c r="W91" s="223">
        <f t="shared" si="312"/>
        <v>0</v>
      </c>
      <c r="X91" s="222">
        <f t="shared" si="312"/>
        <v>0</v>
      </c>
      <c r="Y91" s="222">
        <f t="shared" si="312"/>
        <v>0</v>
      </c>
      <c r="Z91" s="222">
        <f t="shared" si="312"/>
        <v>0</v>
      </c>
      <c r="AA91" s="372">
        <f t="shared" si="312"/>
        <v>0</v>
      </c>
      <c r="AB91" s="223">
        <f t="shared" si="312"/>
        <v>0</v>
      </c>
      <c r="AC91" s="223">
        <f t="shared" si="312"/>
        <v>0</v>
      </c>
      <c r="AD91" s="222">
        <f t="shared" si="312"/>
        <v>0</v>
      </c>
      <c r="AE91" s="222">
        <f t="shared" si="312"/>
        <v>0</v>
      </c>
      <c r="AF91" s="222">
        <f t="shared" si="312"/>
        <v>0</v>
      </c>
      <c r="AG91" s="222">
        <f t="shared" si="312"/>
        <v>0</v>
      </c>
      <c r="AH91" s="222">
        <f t="shared" si="312"/>
        <v>0</v>
      </c>
      <c r="AI91" s="424">
        <f t="shared" ref="AI91:AY91" si="313">+SUM(AI83:AI90)</f>
        <v>0</v>
      </c>
      <c r="AJ91" s="424">
        <f t="shared" si="313"/>
        <v>0</v>
      </c>
      <c r="AK91" s="424">
        <f t="shared" si="313"/>
        <v>0</v>
      </c>
      <c r="AL91" s="424">
        <f t="shared" si="313"/>
        <v>0</v>
      </c>
      <c r="AM91" s="425">
        <f t="shared" si="313"/>
        <v>0</v>
      </c>
      <c r="AN91" s="425">
        <f t="shared" si="313"/>
        <v>0</v>
      </c>
      <c r="AO91" s="425">
        <f t="shared" si="313"/>
        <v>0</v>
      </c>
      <c r="AP91" s="425">
        <f t="shared" si="313"/>
        <v>0</v>
      </c>
      <c r="AQ91" s="425">
        <f t="shared" si="313"/>
        <v>0</v>
      </c>
      <c r="AR91" s="425">
        <f t="shared" si="313"/>
        <v>0</v>
      </c>
      <c r="AS91" s="425">
        <f t="shared" si="313"/>
        <v>0</v>
      </c>
      <c r="AT91" s="425">
        <f t="shared" si="313"/>
        <v>0</v>
      </c>
      <c r="AU91" s="425">
        <f t="shared" si="313"/>
        <v>0</v>
      </c>
      <c r="AV91" s="425">
        <f t="shared" si="313"/>
        <v>0</v>
      </c>
      <c r="AW91" s="425">
        <f t="shared" si="313"/>
        <v>0</v>
      </c>
      <c r="AX91" s="426">
        <f t="shared" si="313"/>
        <v>0</v>
      </c>
      <c r="AY91" s="427">
        <f t="shared" si="313"/>
        <v>0</v>
      </c>
      <c r="BA91" s="138"/>
    </row>
    <row r="92" spans="1:53" s="28" customFormat="1" ht="11.25">
      <c r="A92" s="29">
        <f>+IF(OR(AM92&gt;0,AR92&gt;0,AX92&gt;0),MAX(A$12:A91)+1,0)</f>
        <v>0</v>
      </c>
      <c r="B92" s="531" t="s">
        <v>96</v>
      </c>
      <c r="C92" s="133" t="s">
        <v>328</v>
      </c>
      <c r="D92" s="127">
        <v>2.5299999999999998</v>
      </c>
      <c r="E92" s="145"/>
      <c r="F92" s="145"/>
      <c r="G92" s="145"/>
      <c r="H92" s="145"/>
      <c r="I92" s="371">
        <f t="shared" ref="I92:I97" si="314">+F92+G92-H92</f>
        <v>0</v>
      </c>
      <c r="J92" s="174">
        <f t="shared" ref="J92:J97" si="315">+D92*F92</f>
        <v>0</v>
      </c>
      <c r="K92" s="174">
        <f t="shared" ref="K92:K97" si="316">+D92*I92</f>
        <v>0</v>
      </c>
      <c r="L92" s="145"/>
      <c r="M92" s="145"/>
      <c r="N92" s="145"/>
      <c r="O92" s="371">
        <f t="shared" ref="O92:O97" si="317">+L92+M92-N92</f>
        <v>0</v>
      </c>
      <c r="P92" s="174">
        <f t="shared" ref="P92:P96" si="318">+$D92*L92*80%</f>
        <v>0</v>
      </c>
      <c r="Q92" s="174">
        <f t="shared" ref="Q92:Q97" si="319">+$D92*80%*O92</f>
        <v>0</v>
      </c>
      <c r="R92" s="145"/>
      <c r="S92" s="145"/>
      <c r="T92" s="145"/>
      <c r="U92" s="371">
        <f t="shared" ref="U92:U97" si="320">+R92+S92-T92</f>
        <v>0</v>
      </c>
      <c r="V92" s="174">
        <f t="shared" ref="V92:V97" si="321">+$D92*R92</f>
        <v>0</v>
      </c>
      <c r="W92" s="174">
        <f t="shared" ref="W92:W97" si="322">+$D92*U92</f>
        <v>0</v>
      </c>
      <c r="X92" s="145"/>
      <c r="Y92" s="145"/>
      <c r="Z92" s="145"/>
      <c r="AA92" s="371">
        <f t="shared" ref="AA92:AA97" si="323">+X92+Y92-Z92</f>
        <v>0</v>
      </c>
      <c r="AB92" s="174">
        <f t="shared" ref="AB92:AB97" si="324">+$D92*X92</f>
        <v>0</v>
      </c>
      <c r="AC92" s="174">
        <f t="shared" ref="AC92:AC97" si="325">+$D92*AA92</f>
        <v>0</v>
      </c>
      <c r="AD92" s="173">
        <f t="shared" ref="AD92:AE97" si="326">+L92+R92+X92</f>
        <v>0</v>
      </c>
      <c r="AE92" s="173">
        <f t="shared" si="326"/>
        <v>0</v>
      </c>
      <c r="AF92" s="436">
        <f t="shared" ref="AF92:AF97" si="327">+N92+T92+Z92</f>
        <v>0</v>
      </c>
      <c r="AG92" s="174">
        <f t="shared" ref="AG92:AG97" si="328">+P92+V92+AB92</f>
        <v>0</v>
      </c>
      <c r="AH92" s="174">
        <f t="shared" ref="AH92:AH97" si="329">+Q92+W92+AC92</f>
        <v>0</v>
      </c>
      <c r="AI92" s="199">
        <f t="shared" ref="AI92:AI97" si="330">+F92*$D92*$AK$7</f>
        <v>0</v>
      </c>
      <c r="AJ92" s="199">
        <f t="shared" ref="AJ92:AJ96" si="331">+L92*$D92*$AK$7+R92*$D92*$AK$7+X92*$D92*$AK$7</f>
        <v>0</v>
      </c>
      <c r="AK92" s="199">
        <f t="shared" ref="AK92:AK97" si="332">+AI92+AJ92</f>
        <v>0</v>
      </c>
      <c r="AL92" s="199">
        <f t="shared" ref="AL92:AL97" si="333">+IF(AK92=0,0,((AK92/(F92+AD92))-$AJ$4)/$AL$11*(F92+AD92))</f>
        <v>0</v>
      </c>
      <c r="AM92" s="421">
        <f t="shared" ref="AM92:AM97" si="334">+AL92*AM$11</f>
        <v>0</v>
      </c>
      <c r="AN92" s="421">
        <f t="shared" ref="AN92:AN97" si="335">+$D92*G92*$AK$7</f>
        <v>0</v>
      </c>
      <c r="AO92" s="421">
        <f t="shared" ref="AO92:AO97" si="336">+M92*$D92*$AK$7+S92*$D92*$AK$7+Y92*$D92*$AK$7</f>
        <v>0</v>
      </c>
      <c r="AP92" s="421">
        <f t="shared" ref="AP92:AP97" si="337">+AN92+AO92</f>
        <v>0</v>
      </c>
      <c r="AQ92" s="421">
        <f t="shared" ref="AQ92:AQ97" si="338">+IF(AP92=0,0,((AP92/(G92+AE92))-$AJ$4)/$AL$11*(G92+AE92))</f>
        <v>0</v>
      </c>
      <c r="AR92" s="421">
        <f t="shared" ref="AR92:AR97" si="339">+AQ92*AR$11</f>
        <v>0</v>
      </c>
      <c r="AS92" s="421">
        <f t="shared" ref="AS92:AS97" si="340">+$D92*H92*$AK$7</f>
        <v>0</v>
      </c>
      <c r="AT92" s="421">
        <f>+N92*$D92*$AK$7+T92*$D92*$AK$7+Z92*$D92*$AK$7</f>
        <v>0</v>
      </c>
      <c r="AU92" s="421">
        <f t="shared" ref="AU92:AU97" si="341">+AS92+AT92</f>
        <v>0</v>
      </c>
      <c r="AV92" s="421">
        <f t="shared" ref="AV92:AV97" si="342">+IF(AU92=0,0,((AU92/(H92+AF92))-$AJ$4)/$AL$11*(H92+AF92))</f>
        <v>0</v>
      </c>
      <c r="AW92" s="421">
        <f t="shared" ref="AW92:AW97" si="343">+AV92*AW$11</f>
        <v>0</v>
      </c>
      <c r="AX92" s="422">
        <f t="shared" ref="AX92:AX97" si="344">+AR92+AM92-AW92</f>
        <v>0</v>
      </c>
      <c r="AY92" s="423">
        <f t="shared" ref="AY92:AY97" si="345">+AX92*AY$11</f>
        <v>0</v>
      </c>
      <c r="BA92" s="138" t="s">
        <v>96</v>
      </c>
    </row>
    <row r="93" spans="1:53" s="28" customFormat="1" ht="11.25">
      <c r="A93" s="29">
        <f>+IF(OR(AM93&gt;0,AR93&gt;0,AX93&gt;0),MAX(A$12:A92)+1,0)</f>
        <v>0</v>
      </c>
      <c r="B93" s="531"/>
      <c r="C93" s="133" t="s">
        <v>49</v>
      </c>
      <c r="D93" s="127">
        <v>2.0299999999999998</v>
      </c>
      <c r="E93" s="145"/>
      <c r="F93" s="145"/>
      <c r="G93" s="145"/>
      <c r="H93" s="145"/>
      <c r="I93" s="371">
        <f t="shared" si="314"/>
        <v>0</v>
      </c>
      <c r="J93" s="174">
        <f t="shared" si="315"/>
        <v>0</v>
      </c>
      <c r="K93" s="174">
        <f t="shared" si="316"/>
        <v>0</v>
      </c>
      <c r="L93" s="145"/>
      <c r="M93" s="145"/>
      <c r="N93" s="145"/>
      <c r="O93" s="371">
        <f t="shared" si="317"/>
        <v>0</v>
      </c>
      <c r="P93" s="174">
        <f t="shared" si="318"/>
        <v>0</v>
      </c>
      <c r="Q93" s="174">
        <f t="shared" si="319"/>
        <v>0</v>
      </c>
      <c r="R93" s="145"/>
      <c r="S93" s="145"/>
      <c r="T93" s="145"/>
      <c r="U93" s="371">
        <f t="shared" si="320"/>
        <v>0</v>
      </c>
      <c r="V93" s="174">
        <f t="shared" si="321"/>
        <v>0</v>
      </c>
      <c r="W93" s="174">
        <f t="shared" si="322"/>
        <v>0</v>
      </c>
      <c r="X93" s="145"/>
      <c r="Y93" s="145"/>
      <c r="Z93" s="145"/>
      <c r="AA93" s="371">
        <f t="shared" si="323"/>
        <v>0</v>
      </c>
      <c r="AB93" s="174">
        <f t="shared" si="324"/>
        <v>0</v>
      </c>
      <c r="AC93" s="174">
        <f t="shared" si="325"/>
        <v>0</v>
      </c>
      <c r="AD93" s="173">
        <f t="shared" si="326"/>
        <v>0</v>
      </c>
      <c r="AE93" s="173">
        <f t="shared" si="326"/>
        <v>0</v>
      </c>
      <c r="AF93" s="436">
        <f t="shared" si="327"/>
        <v>0</v>
      </c>
      <c r="AG93" s="174">
        <f t="shared" si="328"/>
        <v>0</v>
      </c>
      <c r="AH93" s="174">
        <f t="shared" si="329"/>
        <v>0</v>
      </c>
      <c r="AI93" s="199">
        <f t="shared" si="330"/>
        <v>0</v>
      </c>
      <c r="AJ93" s="199">
        <f t="shared" si="331"/>
        <v>0</v>
      </c>
      <c r="AK93" s="199">
        <f t="shared" si="332"/>
        <v>0</v>
      </c>
      <c r="AL93" s="199">
        <f t="shared" si="333"/>
        <v>0</v>
      </c>
      <c r="AM93" s="421">
        <f t="shared" si="334"/>
        <v>0</v>
      </c>
      <c r="AN93" s="421">
        <f t="shared" si="335"/>
        <v>0</v>
      </c>
      <c r="AO93" s="421">
        <f t="shared" si="336"/>
        <v>0</v>
      </c>
      <c r="AP93" s="421">
        <f t="shared" si="337"/>
        <v>0</v>
      </c>
      <c r="AQ93" s="421">
        <f t="shared" si="338"/>
        <v>0</v>
      </c>
      <c r="AR93" s="421">
        <f t="shared" si="339"/>
        <v>0</v>
      </c>
      <c r="AS93" s="421">
        <f t="shared" si="340"/>
        <v>0</v>
      </c>
      <c r="AT93" s="421">
        <f t="shared" ref="AT93:AT97" si="346">+N93*$D93*$AK$7+T93*$D93*$AK$7+Z93*$D93*$AK$7</f>
        <v>0</v>
      </c>
      <c r="AU93" s="421">
        <f t="shared" si="341"/>
        <v>0</v>
      </c>
      <c r="AV93" s="421">
        <f t="shared" si="342"/>
        <v>0</v>
      </c>
      <c r="AW93" s="421">
        <f t="shared" si="343"/>
        <v>0</v>
      </c>
      <c r="AX93" s="422">
        <f t="shared" si="344"/>
        <v>0</v>
      </c>
      <c r="AY93" s="423">
        <f t="shared" si="345"/>
        <v>0</v>
      </c>
      <c r="BA93" s="138" t="s">
        <v>96</v>
      </c>
    </row>
    <row r="94" spans="1:53" s="28" customFormat="1" ht="11.25">
      <c r="A94" s="29">
        <f>+IF(OR(AM94&gt;0,AR94&gt;0,AX94&gt;0),MAX(A$12:A93)+1,0)</f>
        <v>0</v>
      </c>
      <c r="B94" s="531"/>
      <c r="C94" s="133" t="s">
        <v>50</v>
      </c>
      <c r="D94" s="504">
        <v>1.96</v>
      </c>
      <c r="E94" s="145"/>
      <c r="F94" s="145"/>
      <c r="G94" s="145"/>
      <c r="H94" s="145"/>
      <c r="I94" s="371">
        <f t="shared" si="314"/>
        <v>0</v>
      </c>
      <c r="J94" s="174">
        <f t="shared" si="315"/>
        <v>0</v>
      </c>
      <c r="K94" s="174">
        <f t="shared" si="316"/>
        <v>0</v>
      </c>
      <c r="L94" s="145"/>
      <c r="M94" s="145"/>
      <c r="N94" s="145"/>
      <c r="O94" s="371">
        <f t="shared" si="317"/>
        <v>0</v>
      </c>
      <c r="P94" s="174">
        <f t="shared" si="318"/>
        <v>0</v>
      </c>
      <c r="Q94" s="174">
        <f t="shared" si="319"/>
        <v>0</v>
      </c>
      <c r="R94" s="145"/>
      <c r="S94" s="145"/>
      <c r="T94" s="145"/>
      <c r="U94" s="371">
        <f t="shared" si="320"/>
        <v>0</v>
      </c>
      <c r="V94" s="174">
        <f t="shared" si="321"/>
        <v>0</v>
      </c>
      <c r="W94" s="174">
        <f t="shared" si="322"/>
        <v>0</v>
      </c>
      <c r="X94" s="145"/>
      <c r="Y94" s="145"/>
      <c r="Z94" s="145"/>
      <c r="AA94" s="371">
        <f t="shared" si="323"/>
        <v>0</v>
      </c>
      <c r="AB94" s="174">
        <f t="shared" si="324"/>
        <v>0</v>
      </c>
      <c r="AC94" s="174">
        <f t="shared" si="325"/>
        <v>0</v>
      </c>
      <c r="AD94" s="173">
        <f t="shared" si="326"/>
        <v>0</v>
      </c>
      <c r="AE94" s="173">
        <f t="shared" si="326"/>
        <v>0</v>
      </c>
      <c r="AF94" s="436">
        <f t="shared" si="327"/>
        <v>0</v>
      </c>
      <c r="AG94" s="174">
        <f t="shared" si="328"/>
        <v>0</v>
      </c>
      <c r="AH94" s="174">
        <f t="shared" si="329"/>
        <v>0</v>
      </c>
      <c r="AI94" s="199">
        <f t="shared" si="330"/>
        <v>0</v>
      </c>
      <c r="AJ94" s="199">
        <f t="shared" si="331"/>
        <v>0</v>
      </c>
      <c r="AK94" s="199">
        <f t="shared" si="332"/>
        <v>0</v>
      </c>
      <c r="AL94" s="199">
        <f t="shared" si="333"/>
        <v>0</v>
      </c>
      <c r="AM94" s="421">
        <f t="shared" si="334"/>
        <v>0</v>
      </c>
      <c r="AN94" s="421">
        <f t="shared" si="335"/>
        <v>0</v>
      </c>
      <c r="AO94" s="421">
        <f t="shared" si="336"/>
        <v>0</v>
      </c>
      <c r="AP94" s="421">
        <f t="shared" si="337"/>
        <v>0</v>
      </c>
      <c r="AQ94" s="421">
        <f t="shared" si="338"/>
        <v>0</v>
      </c>
      <c r="AR94" s="421">
        <f t="shared" si="339"/>
        <v>0</v>
      </c>
      <c r="AS94" s="421">
        <f t="shared" si="340"/>
        <v>0</v>
      </c>
      <c r="AT94" s="421">
        <f t="shared" si="346"/>
        <v>0</v>
      </c>
      <c r="AU94" s="421">
        <f t="shared" si="341"/>
        <v>0</v>
      </c>
      <c r="AV94" s="421">
        <f t="shared" si="342"/>
        <v>0</v>
      </c>
      <c r="AW94" s="421">
        <f t="shared" si="343"/>
        <v>0</v>
      </c>
      <c r="AX94" s="422">
        <f t="shared" si="344"/>
        <v>0</v>
      </c>
      <c r="AY94" s="423">
        <f t="shared" si="345"/>
        <v>0</v>
      </c>
      <c r="BA94" s="138" t="s">
        <v>96</v>
      </c>
    </row>
    <row r="95" spans="1:53" s="28" customFormat="1" ht="11.25">
      <c r="A95" s="29">
        <f>+IF(OR(AM95&gt;0,AR95&gt;0,AX95&gt;0),MAX(A$12:A94)+1,0)</f>
        <v>0</v>
      </c>
      <c r="B95" s="531"/>
      <c r="C95" s="133" t="s">
        <v>51</v>
      </c>
      <c r="D95" s="504">
        <v>1.71</v>
      </c>
      <c r="E95" s="145"/>
      <c r="F95" s="145"/>
      <c r="G95" s="145"/>
      <c r="H95" s="145"/>
      <c r="I95" s="371">
        <f t="shared" si="314"/>
        <v>0</v>
      </c>
      <c r="J95" s="174">
        <f t="shared" si="315"/>
        <v>0</v>
      </c>
      <c r="K95" s="174">
        <f t="shared" si="316"/>
        <v>0</v>
      </c>
      <c r="L95" s="145"/>
      <c r="M95" s="145"/>
      <c r="N95" s="145"/>
      <c r="O95" s="371">
        <f t="shared" si="317"/>
        <v>0</v>
      </c>
      <c r="P95" s="174">
        <f t="shared" si="318"/>
        <v>0</v>
      </c>
      <c r="Q95" s="174">
        <f t="shared" si="319"/>
        <v>0</v>
      </c>
      <c r="R95" s="145"/>
      <c r="S95" s="145"/>
      <c r="T95" s="145"/>
      <c r="U95" s="371">
        <f t="shared" si="320"/>
        <v>0</v>
      </c>
      <c r="V95" s="174">
        <f t="shared" si="321"/>
        <v>0</v>
      </c>
      <c r="W95" s="174">
        <f t="shared" si="322"/>
        <v>0</v>
      </c>
      <c r="X95" s="145"/>
      <c r="Y95" s="145"/>
      <c r="Z95" s="145"/>
      <c r="AA95" s="371">
        <f t="shared" si="323"/>
        <v>0</v>
      </c>
      <c r="AB95" s="174">
        <f t="shared" si="324"/>
        <v>0</v>
      </c>
      <c r="AC95" s="174">
        <f t="shared" si="325"/>
        <v>0</v>
      </c>
      <c r="AD95" s="173">
        <f t="shared" si="326"/>
        <v>0</v>
      </c>
      <c r="AE95" s="173">
        <f t="shared" si="326"/>
        <v>0</v>
      </c>
      <c r="AF95" s="436">
        <f t="shared" si="327"/>
        <v>0</v>
      </c>
      <c r="AG95" s="174">
        <f t="shared" si="328"/>
        <v>0</v>
      </c>
      <c r="AH95" s="174">
        <f t="shared" si="329"/>
        <v>0</v>
      </c>
      <c r="AI95" s="199">
        <f t="shared" si="330"/>
        <v>0</v>
      </c>
      <c r="AJ95" s="199">
        <f t="shared" si="331"/>
        <v>0</v>
      </c>
      <c r="AK95" s="199">
        <f t="shared" si="332"/>
        <v>0</v>
      </c>
      <c r="AL95" s="199">
        <f t="shared" si="333"/>
        <v>0</v>
      </c>
      <c r="AM95" s="421">
        <f t="shared" si="334"/>
        <v>0</v>
      </c>
      <c r="AN95" s="421">
        <f t="shared" si="335"/>
        <v>0</v>
      </c>
      <c r="AO95" s="421">
        <f t="shared" si="336"/>
        <v>0</v>
      </c>
      <c r="AP95" s="421">
        <f t="shared" si="337"/>
        <v>0</v>
      </c>
      <c r="AQ95" s="421">
        <f t="shared" si="338"/>
        <v>0</v>
      </c>
      <c r="AR95" s="421">
        <f t="shared" si="339"/>
        <v>0</v>
      </c>
      <c r="AS95" s="421">
        <f t="shared" si="340"/>
        <v>0</v>
      </c>
      <c r="AT95" s="421">
        <f t="shared" si="346"/>
        <v>0</v>
      </c>
      <c r="AU95" s="421">
        <f t="shared" si="341"/>
        <v>0</v>
      </c>
      <c r="AV95" s="421">
        <f t="shared" si="342"/>
        <v>0</v>
      </c>
      <c r="AW95" s="421">
        <f t="shared" si="343"/>
        <v>0</v>
      </c>
      <c r="AX95" s="422">
        <f t="shared" si="344"/>
        <v>0</v>
      </c>
      <c r="AY95" s="423">
        <f t="shared" si="345"/>
        <v>0</v>
      </c>
      <c r="BA95" s="138" t="s">
        <v>96</v>
      </c>
    </row>
    <row r="96" spans="1:53" s="28" customFormat="1" ht="11.25">
      <c r="A96" s="29">
        <f>+IF(OR(AM96&gt;0,AR96&gt;0,AX96&gt;0),MAX(A$12:A95)+1,0)</f>
        <v>0</v>
      </c>
      <c r="B96" s="531"/>
      <c r="C96" s="133" t="s">
        <v>329</v>
      </c>
      <c r="D96" s="504">
        <v>1.38</v>
      </c>
      <c r="E96" s="145"/>
      <c r="F96" s="145"/>
      <c r="G96" s="145"/>
      <c r="H96" s="145"/>
      <c r="I96" s="371">
        <f t="shared" si="314"/>
        <v>0</v>
      </c>
      <c r="J96" s="174">
        <f t="shared" si="315"/>
        <v>0</v>
      </c>
      <c r="K96" s="174">
        <f t="shared" si="316"/>
        <v>0</v>
      </c>
      <c r="L96" s="145"/>
      <c r="M96" s="145"/>
      <c r="N96" s="145"/>
      <c r="O96" s="371">
        <f t="shared" si="317"/>
        <v>0</v>
      </c>
      <c r="P96" s="174">
        <f t="shared" si="318"/>
        <v>0</v>
      </c>
      <c r="Q96" s="174">
        <f t="shared" si="319"/>
        <v>0</v>
      </c>
      <c r="R96" s="145"/>
      <c r="S96" s="145"/>
      <c r="T96" s="145"/>
      <c r="U96" s="371">
        <f t="shared" si="320"/>
        <v>0</v>
      </c>
      <c r="V96" s="174">
        <f t="shared" si="321"/>
        <v>0</v>
      </c>
      <c r="W96" s="174">
        <f t="shared" si="322"/>
        <v>0</v>
      </c>
      <c r="X96" s="145"/>
      <c r="Y96" s="145"/>
      <c r="Z96" s="145"/>
      <c r="AA96" s="371">
        <f t="shared" si="323"/>
        <v>0</v>
      </c>
      <c r="AB96" s="174">
        <f t="shared" si="324"/>
        <v>0</v>
      </c>
      <c r="AC96" s="174">
        <f t="shared" si="325"/>
        <v>0</v>
      </c>
      <c r="AD96" s="173">
        <f t="shared" si="326"/>
        <v>0</v>
      </c>
      <c r="AE96" s="173">
        <f t="shared" si="326"/>
        <v>0</v>
      </c>
      <c r="AF96" s="436">
        <f t="shared" si="327"/>
        <v>0</v>
      </c>
      <c r="AG96" s="174">
        <f t="shared" si="328"/>
        <v>0</v>
      </c>
      <c r="AH96" s="174">
        <f t="shared" si="329"/>
        <v>0</v>
      </c>
      <c r="AI96" s="199">
        <f t="shared" si="330"/>
        <v>0</v>
      </c>
      <c r="AJ96" s="199">
        <f t="shared" si="331"/>
        <v>0</v>
      </c>
      <c r="AK96" s="199">
        <f t="shared" si="332"/>
        <v>0</v>
      </c>
      <c r="AL96" s="199">
        <f t="shared" si="333"/>
        <v>0</v>
      </c>
      <c r="AM96" s="421">
        <f t="shared" si="334"/>
        <v>0</v>
      </c>
      <c r="AN96" s="421">
        <f t="shared" si="335"/>
        <v>0</v>
      </c>
      <c r="AO96" s="421">
        <f t="shared" si="336"/>
        <v>0</v>
      </c>
      <c r="AP96" s="421">
        <f t="shared" si="337"/>
        <v>0</v>
      </c>
      <c r="AQ96" s="421">
        <f t="shared" si="338"/>
        <v>0</v>
      </c>
      <c r="AR96" s="421">
        <f t="shared" si="339"/>
        <v>0</v>
      </c>
      <c r="AS96" s="421">
        <f t="shared" si="340"/>
        <v>0</v>
      </c>
      <c r="AT96" s="421">
        <f t="shared" si="346"/>
        <v>0</v>
      </c>
      <c r="AU96" s="421">
        <f t="shared" si="341"/>
        <v>0</v>
      </c>
      <c r="AV96" s="421">
        <f t="shared" si="342"/>
        <v>0</v>
      </c>
      <c r="AW96" s="421">
        <f t="shared" si="343"/>
        <v>0</v>
      </c>
      <c r="AX96" s="422">
        <f t="shared" si="344"/>
        <v>0</v>
      </c>
      <c r="AY96" s="423">
        <f t="shared" si="345"/>
        <v>0</v>
      </c>
      <c r="BA96" s="138" t="s">
        <v>96</v>
      </c>
    </row>
    <row r="97" spans="1:53" s="28" customFormat="1" ht="11.25">
      <c r="A97" s="29">
        <f>+IF(OR(AM97&gt;0,AR97&gt;0,AX97&gt;0),MAX(A$12:A96)+1,0)</f>
        <v>0</v>
      </c>
      <c r="B97" s="531"/>
      <c r="C97" s="133" t="s">
        <v>330</v>
      </c>
      <c r="D97" s="504">
        <v>1.2</v>
      </c>
      <c r="E97" s="145"/>
      <c r="F97" s="145"/>
      <c r="G97" s="145"/>
      <c r="H97" s="145"/>
      <c r="I97" s="371">
        <f t="shared" si="314"/>
        <v>0</v>
      </c>
      <c r="J97" s="174">
        <f t="shared" si="315"/>
        <v>0</v>
      </c>
      <c r="K97" s="174">
        <f t="shared" si="316"/>
        <v>0</v>
      </c>
      <c r="L97" s="145"/>
      <c r="M97" s="145"/>
      <c r="N97" s="145"/>
      <c r="O97" s="371">
        <f t="shared" si="317"/>
        <v>0</v>
      </c>
      <c r="P97" s="174">
        <f>+$D97*L97*80%</f>
        <v>0</v>
      </c>
      <c r="Q97" s="174">
        <f t="shared" si="319"/>
        <v>0</v>
      </c>
      <c r="R97" s="145"/>
      <c r="S97" s="145"/>
      <c r="T97" s="145"/>
      <c r="U97" s="371">
        <f t="shared" si="320"/>
        <v>0</v>
      </c>
      <c r="V97" s="174">
        <f t="shared" si="321"/>
        <v>0</v>
      </c>
      <c r="W97" s="174">
        <f t="shared" si="322"/>
        <v>0</v>
      </c>
      <c r="X97" s="145"/>
      <c r="Y97" s="145"/>
      <c r="Z97" s="145"/>
      <c r="AA97" s="371">
        <f t="shared" si="323"/>
        <v>0</v>
      </c>
      <c r="AB97" s="174">
        <f t="shared" si="324"/>
        <v>0</v>
      </c>
      <c r="AC97" s="174">
        <f t="shared" si="325"/>
        <v>0</v>
      </c>
      <c r="AD97" s="173">
        <f t="shared" si="326"/>
        <v>0</v>
      </c>
      <c r="AE97" s="173">
        <f t="shared" si="326"/>
        <v>0</v>
      </c>
      <c r="AF97" s="436">
        <f t="shared" si="327"/>
        <v>0</v>
      </c>
      <c r="AG97" s="174">
        <f t="shared" si="328"/>
        <v>0</v>
      </c>
      <c r="AH97" s="174">
        <f t="shared" si="329"/>
        <v>0</v>
      </c>
      <c r="AI97" s="199">
        <f t="shared" si="330"/>
        <v>0</v>
      </c>
      <c r="AJ97" s="199">
        <f>+L97*$D97*$AK$7+R97*$D97*$AK$7+X97*$D97*$AK$7</f>
        <v>0</v>
      </c>
      <c r="AK97" s="199">
        <f t="shared" si="332"/>
        <v>0</v>
      </c>
      <c r="AL97" s="199">
        <f t="shared" si="333"/>
        <v>0</v>
      </c>
      <c r="AM97" s="421">
        <f t="shared" si="334"/>
        <v>0</v>
      </c>
      <c r="AN97" s="421">
        <f t="shared" si="335"/>
        <v>0</v>
      </c>
      <c r="AO97" s="421">
        <f t="shared" si="336"/>
        <v>0</v>
      </c>
      <c r="AP97" s="421">
        <f t="shared" si="337"/>
        <v>0</v>
      </c>
      <c r="AQ97" s="421">
        <f t="shared" si="338"/>
        <v>0</v>
      </c>
      <c r="AR97" s="421">
        <f t="shared" si="339"/>
        <v>0</v>
      </c>
      <c r="AS97" s="421">
        <f t="shared" si="340"/>
        <v>0</v>
      </c>
      <c r="AT97" s="421">
        <f t="shared" si="346"/>
        <v>0</v>
      </c>
      <c r="AU97" s="421">
        <f t="shared" si="341"/>
        <v>0</v>
      </c>
      <c r="AV97" s="421">
        <f t="shared" si="342"/>
        <v>0</v>
      </c>
      <c r="AW97" s="421">
        <f t="shared" si="343"/>
        <v>0</v>
      </c>
      <c r="AX97" s="422">
        <f t="shared" si="344"/>
        <v>0</v>
      </c>
      <c r="AY97" s="423">
        <f t="shared" si="345"/>
        <v>0</v>
      </c>
      <c r="BA97" s="138" t="s">
        <v>96</v>
      </c>
    </row>
    <row r="98" spans="1:53" s="28" customFormat="1" ht="9">
      <c r="A98" s="29"/>
      <c r="B98" s="131"/>
      <c r="C98" s="226" t="s">
        <v>87</v>
      </c>
      <c r="D98" s="226"/>
      <c r="E98" s="222">
        <f t="shared" ref="E98:AH98" si="347">SUM(E92:E97)</f>
        <v>0</v>
      </c>
      <c r="F98" s="222">
        <f t="shared" si="347"/>
        <v>0</v>
      </c>
      <c r="G98" s="222">
        <f t="shared" si="347"/>
        <v>0</v>
      </c>
      <c r="H98" s="222">
        <f t="shared" si="347"/>
        <v>0</v>
      </c>
      <c r="I98" s="372">
        <f t="shared" si="347"/>
        <v>0</v>
      </c>
      <c r="J98" s="223">
        <f t="shared" si="347"/>
        <v>0</v>
      </c>
      <c r="K98" s="223">
        <f t="shared" si="347"/>
        <v>0</v>
      </c>
      <c r="L98" s="222">
        <f t="shared" si="347"/>
        <v>0</v>
      </c>
      <c r="M98" s="222">
        <f t="shared" si="347"/>
        <v>0</v>
      </c>
      <c r="N98" s="222">
        <f t="shared" si="347"/>
        <v>0</v>
      </c>
      <c r="O98" s="372">
        <f t="shared" si="347"/>
        <v>0</v>
      </c>
      <c r="P98" s="223">
        <f t="shared" si="347"/>
        <v>0</v>
      </c>
      <c r="Q98" s="223">
        <f t="shared" si="347"/>
        <v>0</v>
      </c>
      <c r="R98" s="222">
        <f t="shared" si="347"/>
        <v>0</v>
      </c>
      <c r="S98" s="222">
        <f t="shared" si="347"/>
        <v>0</v>
      </c>
      <c r="T98" s="222">
        <f t="shared" si="347"/>
        <v>0</v>
      </c>
      <c r="U98" s="372">
        <f t="shared" si="347"/>
        <v>0</v>
      </c>
      <c r="V98" s="223">
        <f t="shared" si="347"/>
        <v>0</v>
      </c>
      <c r="W98" s="223">
        <f t="shared" si="347"/>
        <v>0</v>
      </c>
      <c r="X98" s="222">
        <f t="shared" si="347"/>
        <v>0</v>
      </c>
      <c r="Y98" s="222">
        <f t="shared" si="347"/>
        <v>0</v>
      </c>
      <c r="Z98" s="222">
        <f t="shared" si="347"/>
        <v>0</v>
      </c>
      <c r="AA98" s="372">
        <f t="shared" si="347"/>
        <v>0</v>
      </c>
      <c r="AB98" s="223">
        <f t="shared" si="347"/>
        <v>0</v>
      </c>
      <c r="AC98" s="223">
        <f t="shared" si="347"/>
        <v>0</v>
      </c>
      <c r="AD98" s="221">
        <f t="shared" si="347"/>
        <v>0</v>
      </c>
      <c r="AE98" s="221">
        <f t="shared" si="347"/>
        <v>0</v>
      </c>
      <c r="AF98" s="221">
        <f t="shared" si="347"/>
        <v>0</v>
      </c>
      <c r="AG98" s="223">
        <f t="shared" si="347"/>
        <v>0</v>
      </c>
      <c r="AH98" s="223">
        <f t="shared" si="347"/>
        <v>0</v>
      </c>
      <c r="AI98" s="428">
        <f>+SUM(AI92:AI97)</f>
        <v>0</v>
      </c>
      <c r="AJ98" s="428">
        <f>+SUM(AJ92:AJ97)</f>
        <v>0</v>
      </c>
      <c r="AK98" s="428">
        <f t="shared" ref="AK98:AY98" si="348">+SUM(AK92:AK97)</f>
        <v>0</v>
      </c>
      <c r="AL98" s="428">
        <f t="shared" si="348"/>
        <v>0</v>
      </c>
      <c r="AM98" s="425">
        <f t="shared" si="348"/>
        <v>0</v>
      </c>
      <c r="AN98" s="425">
        <f t="shared" si="348"/>
        <v>0</v>
      </c>
      <c r="AO98" s="425">
        <f t="shared" si="348"/>
        <v>0</v>
      </c>
      <c r="AP98" s="425">
        <f t="shared" si="348"/>
        <v>0</v>
      </c>
      <c r="AQ98" s="425">
        <f t="shared" si="348"/>
        <v>0</v>
      </c>
      <c r="AR98" s="425">
        <f t="shared" si="348"/>
        <v>0</v>
      </c>
      <c r="AS98" s="425">
        <f>+SUM(AS92:AS97)</f>
        <v>0</v>
      </c>
      <c r="AT98" s="425">
        <f>+SUM(AT92:AT97)</f>
        <v>0</v>
      </c>
      <c r="AU98" s="425">
        <f>+SUM(AU92:AU97)</f>
        <v>0</v>
      </c>
      <c r="AV98" s="425">
        <f>+SUM(AV92:AV97)</f>
        <v>0</v>
      </c>
      <c r="AW98" s="425">
        <f>+SUM(AW92:AW97)</f>
        <v>0</v>
      </c>
      <c r="AX98" s="426">
        <f t="shared" si="348"/>
        <v>0</v>
      </c>
      <c r="AY98" s="427">
        <f t="shared" si="348"/>
        <v>0</v>
      </c>
      <c r="BA98" s="138"/>
    </row>
    <row r="99" spans="1:53" s="28" customFormat="1" ht="12">
      <c r="A99" s="29"/>
      <c r="B99" s="134"/>
      <c r="C99" s="135" t="s">
        <v>400</v>
      </c>
      <c r="D99" s="134"/>
      <c r="E99" s="134"/>
      <c r="F99" s="134"/>
      <c r="G99" s="134"/>
      <c r="H99" s="134"/>
      <c r="I99" s="373"/>
      <c r="J99" s="134"/>
      <c r="K99" s="134"/>
      <c r="L99" s="134"/>
      <c r="M99" s="134"/>
      <c r="N99" s="134"/>
      <c r="O99" s="373"/>
      <c r="P99" s="134"/>
      <c r="Q99" s="134"/>
      <c r="R99" s="134"/>
      <c r="S99" s="134"/>
      <c r="T99" s="134"/>
      <c r="U99" s="373"/>
      <c r="V99" s="134"/>
      <c r="W99" s="134"/>
      <c r="X99" s="134"/>
      <c r="Y99" s="134"/>
      <c r="Z99" s="134"/>
      <c r="AA99" s="373"/>
      <c r="AB99" s="134"/>
      <c r="AC99" s="134"/>
      <c r="AD99" s="134"/>
      <c r="AE99" s="134"/>
      <c r="AF99" s="134"/>
      <c r="AG99" s="134"/>
      <c r="AH99" s="134"/>
      <c r="AI99" s="227"/>
      <c r="AJ99" s="227"/>
      <c r="AK99" s="227"/>
      <c r="AL99" s="227"/>
      <c r="AM99" s="227"/>
      <c r="AN99" s="227"/>
      <c r="AO99" s="227"/>
      <c r="AP99" s="227"/>
      <c r="AQ99" s="227"/>
      <c r="AR99" s="227"/>
      <c r="AS99" s="227"/>
      <c r="AT99" s="227"/>
      <c r="AU99" s="227"/>
      <c r="AV99" s="227"/>
      <c r="AW99" s="227"/>
      <c r="AX99" s="227"/>
      <c r="AY99" s="227"/>
      <c r="BA99" s="138"/>
    </row>
    <row r="100" spans="1:53" s="28" customFormat="1" ht="9">
      <c r="A100" s="29"/>
      <c r="C100" s="131" t="s">
        <v>102</v>
      </c>
      <c r="D100" s="131"/>
      <c r="E100" s="365">
        <f t="shared" ref="E100:K100" si="349">+E13</f>
        <v>0</v>
      </c>
      <c r="F100" s="365">
        <f t="shared" si="349"/>
        <v>0</v>
      </c>
      <c r="G100" s="365">
        <f t="shared" si="349"/>
        <v>0</v>
      </c>
      <c r="H100" s="365">
        <f t="shared" si="349"/>
        <v>0</v>
      </c>
      <c r="I100" s="374">
        <f t="shared" si="349"/>
        <v>0</v>
      </c>
      <c r="J100" s="127">
        <f t="shared" si="349"/>
        <v>0</v>
      </c>
      <c r="K100" s="127">
        <f t="shared" si="349"/>
        <v>0</v>
      </c>
      <c r="L100" s="365">
        <f t="shared" ref="L100:Q100" si="350">+L13</f>
        <v>0</v>
      </c>
      <c r="M100" s="365">
        <f t="shared" si="350"/>
        <v>0</v>
      </c>
      <c r="N100" s="365">
        <f t="shared" si="350"/>
        <v>0</v>
      </c>
      <c r="O100" s="374">
        <f t="shared" si="350"/>
        <v>0</v>
      </c>
      <c r="P100" s="127">
        <f t="shared" si="350"/>
        <v>0</v>
      </c>
      <c r="Q100" s="127">
        <f t="shared" si="350"/>
        <v>0</v>
      </c>
      <c r="R100" s="365">
        <f t="shared" ref="R100:W100" si="351">+R13</f>
        <v>0</v>
      </c>
      <c r="S100" s="365">
        <f t="shared" si="351"/>
        <v>0</v>
      </c>
      <c r="T100" s="365">
        <f t="shared" si="351"/>
        <v>0</v>
      </c>
      <c r="U100" s="374">
        <f t="shared" si="351"/>
        <v>0</v>
      </c>
      <c r="V100" s="127">
        <f t="shared" si="351"/>
        <v>0</v>
      </c>
      <c r="W100" s="127">
        <f t="shared" si="351"/>
        <v>0</v>
      </c>
      <c r="X100" s="365">
        <f t="shared" ref="X100:AC100" si="352">+X13</f>
        <v>0</v>
      </c>
      <c r="Y100" s="365">
        <f t="shared" si="352"/>
        <v>0</v>
      </c>
      <c r="Z100" s="365">
        <f t="shared" si="352"/>
        <v>0</v>
      </c>
      <c r="AA100" s="374">
        <f t="shared" si="352"/>
        <v>0</v>
      </c>
      <c r="AB100" s="127">
        <f t="shared" si="352"/>
        <v>0</v>
      </c>
      <c r="AC100" s="127">
        <f t="shared" si="352"/>
        <v>0</v>
      </c>
      <c r="AD100" s="365">
        <f t="shared" ref="AD100:AI100" si="353">+AD13</f>
        <v>0</v>
      </c>
      <c r="AE100" s="365">
        <f t="shared" si="353"/>
        <v>0</v>
      </c>
      <c r="AF100" s="365">
        <f t="shared" si="353"/>
        <v>0</v>
      </c>
      <c r="AG100" s="127">
        <f t="shared" si="353"/>
        <v>0</v>
      </c>
      <c r="AH100" s="127">
        <f t="shared" si="353"/>
        <v>0</v>
      </c>
      <c r="AI100" s="365">
        <f t="shared" si="353"/>
        <v>0</v>
      </c>
      <c r="AJ100" s="365">
        <f>+AJ13</f>
        <v>0</v>
      </c>
      <c r="AK100" s="365">
        <f t="shared" ref="AK100:AW100" si="354">+AK13</f>
        <v>0</v>
      </c>
      <c r="AL100" s="365">
        <f>+AL13</f>
        <v>0</v>
      </c>
      <c r="AM100" s="366">
        <f>+AM13</f>
        <v>0</v>
      </c>
      <c r="AN100" s="365">
        <f t="shared" si="354"/>
        <v>0</v>
      </c>
      <c r="AO100" s="365">
        <f t="shared" si="354"/>
        <v>0</v>
      </c>
      <c r="AP100" s="365">
        <f t="shared" si="354"/>
        <v>0</v>
      </c>
      <c r="AQ100" s="365">
        <f t="shared" si="354"/>
        <v>0</v>
      </c>
      <c r="AR100" s="366">
        <f t="shared" si="354"/>
        <v>0</v>
      </c>
      <c r="AS100" s="365">
        <f t="shared" si="354"/>
        <v>0</v>
      </c>
      <c r="AT100" s="365">
        <f t="shared" si="354"/>
        <v>0</v>
      </c>
      <c r="AU100" s="365">
        <f t="shared" si="354"/>
        <v>0</v>
      </c>
      <c r="AV100" s="365">
        <f t="shared" si="354"/>
        <v>0</v>
      </c>
      <c r="AW100" s="366">
        <f t="shared" si="354"/>
        <v>0</v>
      </c>
      <c r="AX100" s="367">
        <f>+AX13</f>
        <v>0</v>
      </c>
      <c r="AY100" s="366">
        <f>+AY13</f>
        <v>0</v>
      </c>
      <c r="BA100" s="138"/>
    </row>
    <row r="101" spans="1:53" s="28" customFormat="1" ht="9">
      <c r="A101" s="29"/>
      <c r="C101" s="131" t="s">
        <v>105</v>
      </c>
      <c r="D101" s="131"/>
      <c r="E101" s="365">
        <f t="shared" ref="E101:K101" si="355">+E19</f>
        <v>0</v>
      </c>
      <c r="F101" s="365">
        <f t="shared" si="355"/>
        <v>0</v>
      </c>
      <c r="G101" s="365">
        <f t="shared" si="355"/>
        <v>0</v>
      </c>
      <c r="H101" s="365">
        <f t="shared" si="355"/>
        <v>0</v>
      </c>
      <c r="I101" s="374">
        <f t="shared" si="355"/>
        <v>0</v>
      </c>
      <c r="J101" s="127">
        <f t="shared" si="355"/>
        <v>0</v>
      </c>
      <c r="K101" s="127">
        <f t="shared" si="355"/>
        <v>0</v>
      </c>
      <c r="L101" s="365">
        <f t="shared" ref="L101:Q101" si="356">+L19</f>
        <v>0</v>
      </c>
      <c r="M101" s="365">
        <f t="shared" si="356"/>
        <v>0</v>
      </c>
      <c r="N101" s="365">
        <f t="shared" si="356"/>
        <v>0</v>
      </c>
      <c r="O101" s="374">
        <f t="shared" si="356"/>
        <v>0</v>
      </c>
      <c r="P101" s="127">
        <f t="shared" si="356"/>
        <v>0</v>
      </c>
      <c r="Q101" s="127">
        <f t="shared" si="356"/>
        <v>0</v>
      </c>
      <c r="R101" s="365">
        <f t="shared" ref="R101:W101" si="357">+R19</f>
        <v>0</v>
      </c>
      <c r="S101" s="365">
        <f t="shared" si="357"/>
        <v>0</v>
      </c>
      <c r="T101" s="365">
        <f t="shared" si="357"/>
        <v>0</v>
      </c>
      <c r="U101" s="374">
        <f t="shared" si="357"/>
        <v>0</v>
      </c>
      <c r="V101" s="127">
        <f t="shared" si="357"/>
        <v>0</v>
      </c>
      <c r="W101" s="127">
        <f t="shared" si="357"/>
        <v>0</v>
      </c>
      <c r="X101" s="365">
        <f t="shared" ref="X101:AC101" si="358">+X19</f>
        <v>0</v>
      </c>
      <c r="Y101" s="365">
        <f t="shared" si="358"/>
        <v>0</v>
      </c>
      <c r="Z101" s="365">
        <f t="shared" si="358"/>
        <v>0</v>
      </c>
      <c r="AA101" s="374">
        <f t="shared" si="358"/>
        <v>0</v>
      </c>
      <c r="AB101" s="127">
        <f t="shared" si="358"/>
        <v>0</v>
      </c>
      <c r="AC101" s="127">
        <f t="shared" si="358"/>
        <v>0</v>
      </c>
      <c r="AD101" s="365">
        <f t="shared" ref="AD101:AI101" si="359">+AD19</f>
        <v>0</v>
      </c>
      <c r="AE101" s="365">
        <f t="shared" si="359"/>
        <v>0</v>
      </c>
      <c r="AF101" s="365">
        <f t="shared" si="359"/>
        <v>0</v>
      </c>
      <c r="AG101" s="127">
        <f t="shared" si="359"/>
        <v>0</v>
      </c>
      <c r="AH101" s="127">
        <f t="shared" si="359"/>
        <v>0</v>
      </c>
      <c r="AI101" s="365">
        <f t="shared" si="359"/>
        <v>0</v>
      </c>
      <c r="AJ101" s="365">
        <f>+AJ19</f>
        <v>0</v>
      </c>
      <c r="AK101" s="365">
        <f t="shared" ref="AK101:AY101" si="360">+AK19</f>
        <v>0</v>
      </c>
      <c r="AL101" s="365">
        <f t="shared" si="360"/>
        <v>0</v>
      </c>
      <c r="AM101" s="366">
        <f t="shared" si="360"/>
        <v>0</v>
      </c>
      <c r="AN101" s="365">
        <f t="shared" si="360"/>
        <v>0</v>
      </c>
      <c r="AO101" s="365">
        <f t="shared" si="360"/>
        <v>0</v>
      </c>
      <c r="AP101" s="365">
        <f t="shared" si="360"/>
        <v>0</v>
      </c>
      <c r="AQ101" s="365">
        <f t="shared" si="360"/>
        <v>0</v>
      </c>
      <c r="AR101" s="366">
        <f t="shared" si="360"/>
        <v>0</v>
      </c>
      <c r="AS101" s="365">
        <f t="shared" si="360"/>
        <v>0</v>
      </c>
      <c r="AT101" s="365">
        <f t="shared" si="360"/>
        <v>0</v>
      </c>
      <c r="AU101" s="365">
        <f t="shared" si="360"/>
        <v>0</v>
      </c>
      <c r="AV101" s="365">
        <f t="shared" si="360"/>
        <v>0</v>
      </c>
      <c r="AW101" s="366">
        <f t="shared" si="360"/>
        <v>0</v>
      </c>
      <c r="AX101" s="367">
        <f t="shared" si="360"/>
        <v>0</v>
      </c>
      <c r="AY101" s="366">
        <f t="shared" si="360"/>
        <v>0</v>
      </c>
      <c r="BA101" s="138"/>
    </row>
    <row r="102" spans="1:53" s="28" customFormat="1" ht="9">
      <c r="A102" s="29"/>
      <c r="C102" s="131" t="s">
        <v>103</v>
      </c>
      <c r="D102" s="131"/>
      <c r="E102" s="365">
        <f t="shared" ref="E102:K102" si="361">+E28+E37+E46+E55+E64+E73+E82+E91</f>
        <v>0</v>
      </c>
      <c r="F102" s="365">
        <f t="shared" si="361"/>
        <v>0</v>
      </c>
      <c r="G102" s="365">
        <f t="shared" si="361"/>
        <v>0</v>
      </c>
      <c r="H102" s="365">
        <f t="shared" si="361"/>
        <v>0</v>
      </c>
      <c r="I102" s="374">
        <f t="shared" si="361"/>
        <v>0</v>
      </c>
      <c r="J102" s="127">
        <f t="shared" si="361"/>
        <v>0</v>
      </c>
      <c r="K102" s="127">
        <f t="shared" si="361"/>
        <v>0</v>
      </c>
      <c r="L102" s="365">
        <f t="shared" ref="L102:Q102" si="362">+L28+L37+L46+L55+L64+L73+L82+L91</f>
        <v>0</v>
      </c>
      <c r="M102" s="365">
        <f t="shared" si="362"/>
        <v>0</v>
      </c>
      <c r="N102" s="365">
        <f t="shared" si="362"/>
        <v>0</v>
      </c>
      <c r="O102" s="374">
        <f t="shared" si="362"/>
        <v>0</v>
      </c>
      <c r="P102" s="127">
        <f t="shared" si="362"/>
        <v>0</v>
      </c>
      <c r="Q102" s="127">
        <f t="shared" si="362"/>
        <v>0</v>
      </c>
      <c r="R102" s="365">
        <f t="shared" ref="R102:W102" si="363">+R28+R37+R46+R55+R64+R73+R82+R91</f>
        <v>0</v>
      </c>
      <c r="S102" s="365">
        <f t="shared" si="363"/>
        <v>0</v>
      </c>
      <c r="T102" s="365">
        <f t="shared" si="363"/>
        <v>0</v>
      </c>
      <c r="U102" s="374">
        <f t="shared" si="363"/>
        <v>0</v>
      </c>
      <c r="V102" s="127">
        <f t="shared" si="363"/>
        <v>0</v>
      </c>
      <c r="W102" s="127">
        <f t="shared" si="363"/>
        <v>0</v>
      </c>
      <c r="X102" s="365">
        <f t="shared" ref="X102:AC102" si="364">+X28+X37+X46+X55+X64+X73+X82+X91</f>
        <v>0</v>
      </c>
      <c r="Y102" s="365">
        <f t="shared" si="364"/>
        <v>0</v>
      </c>
      <c r="Z102" s="365">
        <f t="shared" si="364"/>
        <v>0</v>
      </c>
      <c r="AA102" s="374">
        <f t="shared" si="364"/>
        <v>0</v>
      </c>
      <c r="AB102" s="127">
        <f t="shared" si="364"/>
        <v>0</v>
      </c>
      <c r="AC102" s="127">
        <f t="shared" si="364"/>
        <v>0</v>
      </c>
      <c r="AD102" s="365">
        <f t="shared" ref="AD102:AI102" si="365">+AD28+AD37+AD46+AD55+AD64+AD73+AD82+AD91</f>
        <v>0</v>
      </c>
      <c r="AE102" s="365">
        <f t="shared" si="365"/>
        <v>0</v>
      </c>
      <c r="AF102" s="365">
        <f t="shared" si="365"/>
        <v>0</v>
      </c>
      <c r="AG102" s="127">
        <f t="shared" si="365"/>
        <v>0</v>
      </c>
      <c r="AH102" s="127">
        <f t="shared" si="365"/>
        <v>0</v>
      </c>
      <c r="AI102" s="365">
        <f t="shared" si="365"/>
        <v>0</v>
      </c>
      <c r="AJ102" s="365">
        <f>+AJ28+AJ37+AJ46+AJ55+AJ64+AJ73+AJ82+AJ91</f>
        <v>0</v>
      </c>
      <c r="AK102" s="365">
        <f t="shared" ref="AK102:AY102" si="366">+AK28+AK37+AK46+AK55+AK64+AK73+AK82+AK91</f>
        <v>0</v>
      </c>
      <c r="AL102" s="365">
        <f t="shared" si="366"/>
        <v>0</v>
      </c>
      <c r="AM102" s="366">
        <f t="shared" si="366"/>
        <v>0</v>
      </c>
      <c r="AN102" s="365">
        <f t="shared" si="366"/>
        <v>0</v>
      </c>
      <c r="AO102" s="365">
        <f t="shared" si="366"/>
        <v>0</v>
      </c>
      <c r="AP102" s="365">
        <f t="shared" si="366"/>
        <v>0</v>
      </c>
      <c r="AQ102" s="365">
        <f t="shared" si="366"/>
        <v>0</v>
      </c>
      <c r="AR102" s="366">
        <f t="shared" si="366"/>
        <v>0</v>
      </c>
      <c r="AS102" s="365">
        <f t="shared" si="366"/>
        <v>0</v>
      </c>
      <c r="AT102" s="365">
        <f t="shared" si="366"/>
        <v>0</v>
      </c>
      <c r="AU102" s="365">
        <f t="shared" si="366"/>
        <v>0</v>
      </c>
      <c r="AV102" s="365">
        <f t="shared" si="366"/>
        <v>0</v>
      </c>
      <c r="AW102" s="366">
        <f t="shared" si="366"/>
        <v>0</v>
      </c>
      <c r="AX102" s="367">
        <f t="shared" si="366"/>
        <v>0</v>
      </c>
      <c r="AY102" s="366">
        <f t="shared" si="366"/>
        <v>0</v>
      </c>
      <c r="BA102" s="138"/>
    </row>
    <row r="103" spans="1:53" s="28" customFormat="1" ht="9">
      <c r="A103" s="29"/>
      <c r="C103" s="131" t="s">
        <v>104</v>
      </c>
      <c r="D103" s="131"/>
      <c r="E103" s="365">
        <f t="shared" ref="E103:K103" si="367">+E98</f>
        <v>0</v>
      </c>
      <c r="F103" s="365">
        <f t="shared" si="367"/>
        <v>0</v>
      </c>
      <c r="G103" s="365">
        <f t="shared" si="367"/>
        <v>0</v>
      </c>
      <c r="H103" s="365">
        <f t="shared" si="367"/>
        <v>0</v>
      </c>
      <c r="I103" s="374">
        <f t="shared" si="367"/>
        <v>0</v>
      </c>
      <c r="J103" s="127">
        <f t="shared" si="367"/>
        <v>0</v>
      </c>
      <c r="K103" s="127">
        <f t="shared" si="367"/>
        <v>0</v>
      </c>
      <c r="L103" s="365">
        <f t="shared" ref="L103:Q103" si="368">+L98</f>
        <v>0</v>
      </c>
      <c r="M103" s="365">
        <f t="shared" si="368"/>
        <v>0</v>
      </c>
      <c r="N103" s="365">
        <f t="shared" si="368"/>
        <v>0</v>
      </c>
      <c r="O103" s="374">
        <f t="shared" si="368"/>
        <v>0</v>
      </c>
      <c r="P103" s="127">
        <f t="shared" si="368"/>
        <v>0</v>
      </c>
      <c r="Q103" s="127">
        <f t="shared" si="368"/>
        <v>0</v>
      </c>
      <c r="R103" s="365">
        <f t="shared" ref="R103:W103" si="369">+R98</f>
        <v>0</v>
      </c>
      <c r="S103" s="365">
        <f t="shared" si="369"/>
        <v>0</v>
      </c>
      <c r="T103" s="365">
        <f t="shared" si="369"/>
        <v>0</v>
      </c>
      <c r="U103" s="374">
        <f t="shared" si="369"/>
        <v>0</v>
      </c>
      <c r="V103" s="127">
        <f t="shared" si="369"/>
        <v>0</v>
      </c>
      <c r="W103" s="127">
        <f t="shared" si="369"/>
        <v>0</v>
      </c>
      <c r="X103" s="365">
        <f t="shared" ref="X103:AC103" si="370">+X98</f>
        <v>0</v>
      </c>
      <c r="Y103" s="365">
        <f t="shared" si="370"/>
        <v>0</v>
      </c>
      <c r="Z103" s="365">
        <f t="shared" si="370"/>
        <v>0</v>
      </c>
      <c r="AA103" s="374">
        <f t="shared" si="370"/>
        <v>0</v>
      </c>
      <c r="AB103" s="127">
        <f t="shared" si="370"/>
        <v>0</v>
      </c>
      <c r="AC103" s="127">
        <f t="shared" si="370"/>
        <v>0</v>
      </c>
      <c r="AD103" s="365">
        <f t="shared" ref="AD103:AI103" si="371">+AD98</f>
        <v>0</v>
      </c>
      <c r="AE103" s="365">
        <f t="shared" si="371"/>
        <v>0</v>
      </c>
      <c r="AF103" s="365">
        <f t="shared" si="371"/>
        <v>0</v>
      </c>
      <c r="AG103" s="127">
        <f t="shared" si="371"/>
        <v>0</v>
      </c>
      <c r="AH103" s="127">
        <f t="shared" si="371"/>
        <v>0</v>
      </c>
      <c r="AI103" s="365">
        <f t="shared" si="371"/>
        <v>0</v>
      </c>
      <c r="AJ103" s="365">
        <f>+AJ98</f>
        <v>0</v>
      </c>
      <c r="AK103" s="365">
        <f t="shared" ref="AK103:AY103" si="372">+AK98</f>
        <v>0</v>
      </c>
      <c r="AL103" s="365">
        <f t="shared" si="372"/>
        <v>0</v>
      </c>
      <c r="AM103" s="366">
        <f t="shared" si="372"/>
        <v>0</v>
      </c>
      <c r="AN103" s="365">
        <f t="shared" si="372"/>
        <v>0</v>
      </c>
      <c r="AO103" s="365">
        <f t="shared" si="372"/>
        <v>0</v>
      </c>
      <c r="AP103" s="365">
        <f t="shared" si="372"/>
        <v>0</v>
      </c>
      <c r="AQ103" s="365">
        <f t="shared" si="372"/>
        <v>0</v>
      </c>
      <c r="AR103" s="366">
        <f t="shared" si="372"/>
        <v>0</v>
      </c>
      <c r="AS103" s="365">
        <f t="shared" si="372"/>
        <v>0</v>
      </c>
      <c r="AT103" s="365">
        <f t="shared" si="372"/>
        <v>0</v>
      </c>
      <c r="AU103" s="365">
        <f t="shared" si="372"/>
        <v>0</v>
      </c>
      <c r="AV103" s="365">
        <f t="shared" si="372"/>
        <v>0</v>
      </c>
      <c r="AW103" s="366">
        <f t="shared" si="372"/>
        <v>0</v>
      </c>
      <c r="AX103" s="367">
        <f t="shared" si="372"/>
        <v>0</v>
      </c>
      <c r="AY103" s="366">
        <f t="shared" si="372"/>
        <v>0</v>
      </c>
      <c r="BA103" s="138"/>
    </row>
    <row r="104" spans="1:53" s="33" customFormat="1" ht="12">
      <c r="A104" s="29"/>
      <c r="C104" s="136" t="s">
        <v>101</v>
      </c>
      <c r="D104" s="137"/>
      <c r="E104" s="146">
        <f t="shared" ref="E104:K104" si="373">SUM(E100:E103)</f>
        <v>0</v>
      </c>
      <c r="F104" s="146">
        <f t="shared" si="373"/>
        <v>0</v>
      </c>
      <c r="G104" s="182">
        <f t="shared" si="373"/>
        <v>0</v>
      </c>
      <c r="H104" s="182">
        <f t="shared" si="373"/>
        <v>0</v>
      </c>
      <c r="I104" s="375">
        <f t="shared" si="373"/>
        <v>0</v>
      </c>
      <c r="J104" s="229">
        <f t="shared" si="373"/>
        <v>0</v>
      </c>
      <c r="K104" s="229">
        <f t="shared" si="373"/>
        <v>0</v>
      </c>
      <c r="L104" s="146">
        <f t="shared" ref="L104:Q104" si="374">SUM(L100:L103)</f>
        <v>0</v>
      </c>
      <c r="M104" s="182">
        <f t="shared" si="374"/>
        <v>0</v>
      </c>
      <c r="N104" s="182">
        <f t="shared" si="374"/>
        <v>0</v>
      </c>
      <c r="O104" s="375">
        <f t="shared" si="374"/>
        <v>0</v>
      </c>
      <c r="P104" s="229">
        <f t="shared" si="374"/>
        <v>0</v>
      </c>
      <c r="Q104" s="229">
        <f t="shared" si="374"/>
        <v>0</v>
      </c>
      <c r="R104" s="146">
        <f t="shared" ref="R104:W104" si="375">SUM(R100:R103)</f>
        <v>0</v>
      </c>
      <c r="S104" s="182">
        <f t="shared" si="375"/>
        <v>0</v>
      </c>
      <c r="T104" s="182">
        <f t="shared" si="375"/>
        <v>0</v>
      </c>
      <c r="U104" s="375">
        <f t="shared" si="375"/>
        <v>0</v>
      </c>
      <c r="V104" s="229">
        <f t="shared" si="375"/>
        <v>0</v>
      </c>
      <c r="W104" s="229">
        <f t="shared" si="375"/>
        <v>0</v>
      </c>
      <c r="X104" s="146">
        <f t="shared" ref="X104:AC104" si="376">SUM(X100:X103)</f>
        <v>0</v>
      </c>
      <c r="Y104" s="182">
        <f t="shared" si="376"/>
        <v>0</v>
      </c>
      <c r="Z104" s="182">
        <f t="shared" si="376"/>
        <v>0</v>
      </c>
      <c r="AA104" s="375">
        <f t="shared" si="376"/>
        <v>0</v>
      </c>
      <c r="AB104" s="229">
        <f t="shared" si="376"/>
        <v>0</v>
      </c>
      <c r="AC104" s="229">
        <f t="shared" si="376"/>
        <v>0</v>
      </c>
      <c r="AD104" s="182">
        <f t="shared" ref="AD104:AJ104" si="377">SUM(AD100:AD103)</f>
        <v>0</v>
      </c>
      <c r="AE104" s="182">
        <f t="shared" si="377"/>
        <v>0</v>
      </c>
      <c r="AF104" s="182">
        <f t="shared" si="377"/>
        <v>0</v>
      </c>
      <c r="AG104" s="229">
        <f t="shared" si="377"/>
        <v>0</v>
      </c>
      <c r="AH104" s="229">
        <f t="shared" si="377"/>
        <v>0</v>
      </c>
      <c r="AI104" s="146">
        <f t="shared" si="377"/>
        <v>0</v>
      </c>
      <c r="AJ104" s="146">
        <f t="shared" si="377"/>
        <v>0</v>
      </c>
      <c r="AK104" s="146">
        <f t="shared" ref="AK104:AY104" si="378">SUM(AK100:AK103)</f>
        <v>0</v>
      </c>
      <c r="AL104" s="146">
        <f t="shared" si="378"/>
        <v>0</v>
      </c>
      <c r="AM104" s="201">
        <f t="shared" si="378"/>
        <v>0</v>
      </c>
      <c r="AN104" s="146">
        <f t="shared" si="378"/>
        <v>0</v>
      </c>
      <c r="AO104" s="146">
        <f t="shared" si="378"/>
        <v>0</v>
      </c>
      <c r="AP104" s="146">
        <f t="shared" si="378"/>
        <v>0</v>
      </c>
      <c r="AQ104" s="146">
        <f t="shared" si="378"/>
        <v>0</v>
      </c>
      <c r="AR104" s="201">
        <f t="shared" si="378"/>
        <v>0</v>
      </c>
      <c r="AS104" s="146">
        <f t="shared" si="378"/>
        <v>0</v>
      </c>
      <c r="AT104" s="146">
        <f t="shared" si="378"/>
        <v>0</v>
      </c>
      <c r="AU104" s="146">
        <f t="shared" si="378"/>
        <v>0</v>
      </c>
      <c r="AV104" s="146">
        <f t="shared" si="378"/>
        <v>0</v>
      </c>
      <c r="AW104" s="201">
        <f t="shared" si="378"/>
        <v>0</v>
      </c>
      <c r="AX104" s="200">
        <f t="shared" si="378"/>
        <v>0</v>
      </c>
      <c r="AY104" s="201">
        <f t="shared" si="378"/>
        <v>0</v>
      </c>
      <c r="BA104" s="140"/>
    </row>
    <row r="105" spans="1:53" s="28" customFormat="1" ht="11.25" customHeight="1">
      <c r="F105" s="31"/>
      <c r="G105" s="31"/>
      <c r="H105" s="31"/>
      <c r="I105" s="376"/>
      <c r="J105" s="43"/>
      <c r="K105" s="43"/>
      <c r="L105" s="31"/>
      <c r="M105" s="31"/>
      <c r="N105" s="31"/>
      <c r="O105" s="376"/>
      <c r="P105" s="43"/>
      <c r="Q105" s="43"/>
      <c r="R105" s="31"/>
      <c r="S105" s="31"/>
      <c r="T105" s="31"/>
      <c r="U105" s="376"/>
      <c r="V105" s="43"/>
      <c r="W105" s="43"/>
      <c r="X105" s="31"/>
      <c r="Y105" s="31"/>
      <c r="Z105" s="31"/>
      <c r="AA105" s="376"/>
      <c r="AB105" s="43"/>
      <c r="AC105" s="43"/>
      <c r="AD105" s="31"/>
      <c r="AE105" s="31"/>
      <c r="AF105" s="31"/>
      <c r="AG105" s="31"/>
      <c r="AI105" s="228"/>
      <c r="AJ105" s="228"/>
      <c r="AK105" s="228"/>
      <c r="AL105" s="228"/>
      <c r="AM105" s="201">
        <f>+AM104*AY11</f>
        <v>0</v>
      </c>
      <c r="AN105" s="228"/>
      <c r="AO105" s="228"/>
      <c r="AP105" s="228"/>
      <c r="AQ105" s="228"/>
      <c r="AR105" s="201">
        <f>+AR104*AY11</f>
        <v>0</v>
      </c>
      <c r="AS105" s="228"/>
      <c r="AT105" s="228"/>
      <c r="AU105" s="228"/>
      <c r="AV105" s="201">
        <f>+AV104*AY11</f>
        <v>0</v>
      </c>
      <c r="AW105" s="201">
        <f>+AW104*AY11</f>
        <v>0</v>
      </c>
      <c r="AX105" s="201">
        <f>+AM105+AR105-AW105</f>
        <v>0</v>
      </c>
      <c r="AY105" s="228"/>
      <c r="BA105" s="138"/>
    </row>
    <row r="106" spans="1:53" s="28" customFormat="1" ht="9">
      <c r="F106" s="31"/>
      <c r="G106" s="31"/>
      <c r="H106" s="31"/>
      <c r="I106" s="376"/>
      <c r="J106" s="43"/>
      <c r="K106" s="43"/>
      <c r="L106" s="31"/>
      <c r="M106" s="31"/>
      <c r="N106" s="31"/>
      <c r="O106" s="376"/>
      <c r="P106" s="43"/>
      <c r="Q106" s="43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BA106" s="138"/>
    </row>
    <row r="107" spans="1:53" s="28" customFormat="1" ht="9">
      <c r="F107" s="31"/>
      <c r="G107" s="31"/>
      <c r="H107" s="31"/>
      <c r="I107" s="376"/>
      <c r="J107" s="43"/>
      <c r="K107" s="43"/>
      <c r="L107" s="31"/>
      <c r="M107" s="31"/>
      <c r="N107" s="31"/>
      <c r="O107" s="376"/>
      <c r="P107" s="43"/>
      <c r="Q107" s="43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BA107" s="138"/>
    </row>
    <row r="108" spans="1:53" s="28" customFormat="1" ht="9">
      <c r="E108" s="31"/>
      <c r="F108" s="31"/>
      <c r="G108" s="31"/>
      <c r="H108" s="31"/>
      <c r="I108" s="376"/>
      <c r="J108" s="43"/>
      <c r="K108" s="43"/>
      <c r="L108" s="31"/>
      <c r="M108" s="31"/>
      <c r="N108" s="31"/>
      <c r="O108" s="376"/>
      <c r="P108" s="43"/>
      <c r="Q108" s="43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</row>
    <row r="109" spans="1:53" s="28" customFormat="1" ht="9">
      <c r="E109" s="31"/>
      <c r="F109" s="31"/>
      <c r="G109" s="31"/>
      <c r="H109" s="31"/>
      <c r="I109" s="376"/>
      <c r="J109" s="43"/>
      <c r="K109" s="43"/>
      <c r="L109" s="31"/>
      <c r="M109" s="31"/>
      <c r="N109" s="31"/>
      <c r="O109" s="376"/>
      <c r="P109" s="43"/>
      <c r="Q109" s="43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</row>
    <row r="110" spans="1:53" s="28" customFormat="1" ht="9">
      <c r="E110" s="31"/>
      <c r="F110" s="31"/>
      <c r="G110" s="31"/>
      <c r="H110" s="31"/>
      <c r="I110" s="376"/>
      <c r="J110" s="43"/>
      <c r="K110" s="43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</row>
    <row r="111" spans="1:53" s="28" customFormat="1" ht="9">
      <c r="E111" s="31"/>
      <c r="F111" s="31"/>
      <c r="G111" s="31"/>
      <c r="H111" s="31"/>
      <c r="I111" s="376"/>
      <c r="J111" s="43"/>
      <c r="K111" s="43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</row>
    <row r="112" spans="1:53" s="28" customFormat="1" ht="9">
      <c r="E112" s="31"/>
      <c r="F112" s="31"/>
      <c r="G112" s="31"/>
      <c r="H112" s="31"/>
      <c r="I112" s="376"/>
      <c r="J112" s="43"/>
      <c r="K112" s="43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</row>
    <row r="113" spans="3:53" s="28" customFormat="1" ht="13.5" hidden="1" customHeight="1">
      <c r="C113" s="28">
        <f>+COLUMN(C:C)</f>
        <v>3</v>
      </c>
      <c r="D113" s="28">
        <f t="shared" ref="D113:AY113" si="379">+COLUMN(D:D)</f>
        <v>4</v>
      </c>
      <c r="E113" s="28">
        <f t="shared" si="379"/>
        <v>5</v>
      </c>
      <c r="F113" s="28">
        <f t="shared" si="379"/>
        <v>6</v>
      </c>
      <c r="G113" s="28">
        <f t="shared" si="379"/>
        <v>7</v>
      </c>
      <c r="H113" s="28">
        <f t="shared" si="379"/>
        <v>8</v>
      </c>
      <c r="I113" s="28">
        <f t="shared" si="379"/>
        <v>9</v>
      </c>
      <c r="J113" s="28">
        <f t="shared" si="379"/>
        <v>10</v>
      </c>
      <c r="K113" s="28">
        <f t="shared" si="379"/>
        <v>11</v>
      </c>
      <c r="L113" s="28">
        <f t="shared" si="379"/>
        <v>12</v>
      </c>
      <c r="M113" s="28">
        <f t="shared" si="379"/>
        <v>13</v>
      </c>
      <c r="N113" s="28">
        <f t="shared" si="379"/>
        <v>14</v>
      </c>
      <c r="O113" s="28">
        <f t="shared" si="379"/>
        <v>15</v>
      </c>
      <c r="P113" s="28">
        <f t="shared" si="379"/>
        <v>16</v>
      </c>
      <c r="Q113" s="28">
        <f t="shared" si="379"/>
        <v>17</v>
      </c>
      <c r="R113" s="28">
        <f t="shared" si="379"/>
        <v>18</v>
      </c>
      <c r="S113" s="28">
        <f t="shared" si="379"/>
        <v>19</v>
      </c>
      <c r="T113" s="28">
        <f t="shared" si="379"/>
        <v>20</v>
      </c>
      <c r="U113" s="28">
        <f t="shared" si="379"/>
        <v>21</v>
      </c>
      <c r="V113" s="28">
        <f t="shared" si="379"/>
        <v>22</v>
      </c>
      <c r="W113" s="28">
        <f t="shared" si="379"/>
        <v>23</v>
      </c>
      <c r="X113" s="28">
        <f t="shared" si="379"/>
        <v>24</v>
      </c>
      <c r="Y113" s="28">
        <f t="shared" si="379"/>
        <v>25</v>
      </c>
      <c r="Z113" s="28">
        <f t="shared" si="379"/>
        <v>26</v>
      </c>
      <c r="AA113" s="28">
        <f t="shared" si="379"/>
        <v>27</v>
      </c>
      <c r="AB113" s="28">
        <f t="shared" si="379"/>
        <v>28</v>
      </c>
      <c r="AC113" s="28">
        <f t="shared" si="379"/>
        <v>29</v>
      </c>
      <c r="AD113" s="28">
        <f t="shared" si="379"/>
        <v>30</v>
      </c>
      <c r="AE113" s="28">
        <f t="shared" si="379"/>
        <v>31</v>
      </c>
      <c r="AF113" s="28">
        <f t="shared" si="379"/>
        <v>32</v>
      </c>
      <c r="AG113" s="28">
        <f t="shared" si="379"/>
        <v>33</v>
      </c>
      <c r="AH113" s="28">
        <f t="shared" si="379"/>
        <v>34</v>
      </c>
      <c r="AI113" s="28">
        <f t="shared" si="379"/>
        <v>35</v>
      </c>
      <c r="AJ113" s="28">
        <f t="shared" si="379"/>
        <v>36</v>
      </c>
      <c r="AK113" s="28">
        <f t="shared" si="379"/>
        <v>37</v>
      </c>
      <c r="AL113" s="28">
        <f t="shared" si="379"/>
        <v>38</v>
      </c>
      <c r="AM113" s="28">
        <f t="shared" si="379"/>
        <v>39</v>
      </c>
      <c r="AN113" s="28">
        <f t="shared" si="379"/>
        <v>40</v>
      </c>
      <c r="AO113" s="28">
        <f t="shared" si="379"/>
        <v>41</v>
      </c>
      <c r="AP113" s="28">
        <f t="shared" si="379"/>
        <v>42</v>
      </c>
      <c r="AQ113" s="28">
        <f t="shared" si="379"/>
        <v>43</v>
      </c>
      <c r="AR113" s="28">
        <f t="shared" si="379"/>
        <v>44</v>
      </c>
      <c r="AS113" s="28">
        <f t="shared" si="379"/>
        <v>45</v>
      </c>
      <c r="AT113" s="28">
        <f t="shared" si="379"/>
        <v>46</v>
      </c>
      <c r="AU113" s="28">
        <f t="shared" si="379"/>
        <v>47</v>
      </c>
      <c r="AV113" s="28">
        <f t="shared" si="379"/>
        <v>48</v>
      </c>
      <c r="AW113" s="28">
        <f t="shared" si="379"/>
        <v>49</v>
      </c>
      <c r="AX113" s="28">
        <f t="shared" si="379"/>
        <v>50</v>
      </c>
      <c r="AY113" s="28">
        <f t="shared" si="379"/>
        <v>51</v>
      </c>
      <c r="BA113" s="28">
        <f>+COLUMN(BA:BA)</f>
        <v>53</v>
      </c>
    </row>
    <row r="114" spans="3:53" s="28" customFormat="1" ht="9">
      <c r="E114" s="31"/>
      <c r="F114" s="31"/>
      <c r="G114" s="31"/>
      <c r="H114" s="31"/>
      <c r="I114" s="376"/>
      <c r="J114" s="43"/>
      <c r="K114" s="43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</row>
    <row r="115" spans="3:53" s="28" customFormat="1" ht="9">
      <c r="E115" s="31"/>
      <c r="F115" s="31"/>
      <c r="G115" s="31"/>
      <c r="H115" s="31"/>
      <c r="I115" s="376"/>
      <c r="J115" s="43"/>
      <c r="K115" s="43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</row>
    <row r="116" spans="3:53" s="28" customFormat="1" ht="9">
      <c r="E116" s="31"/>
      <c r="F116" s="31"/>
      <c r="G116" s="31"/>
      <c r="H116" s="31"/>
      <c r="I116" s="376"/>
      <c r="J116" s="43"/>
      <c r="K116" s="43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</row>
    <row r="117" spans="3:53" s="28" customFormat="1" ht="9">
      <c r="E117" s="31"/>
      <c r="F117" s="31"/>
      <c r="G117" s="31"/>
      <c r="H117" s="31"/>
      <c r="I117" s="376"/>
      <c r="J117" s="43"/>
      <c r="K117" s="43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</row>
    <row r="118" spans="3:53" s="28" customFormat="1" ht="9">
      <c r="E118" s="31"/>
      <c r="F118" s="31"/>
      <c r="G118" s="31"/>
      <c r="H118" s="31"/>
      <c r="I118" s="376"/>
      <c r="J118" s="43"/>
      <c r="K118" s="43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</row>
    <row r="119" spans="3:53" s="28" customFormat="1" ht="9">
      <c r="E119" s="31"/>
      <c r="F119" s="31"/>
      <c r="G119" s="31"/>
      <c r="H119" s="31"/>
      <c r="I119" s="376"/>
      <c r="J119" s="43"/>
      <c r="K119" s="43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</row>
    <row r="120" spans="3:53" s="28" customFormat="1" ht="9">
      <c r="E120" s="31"/>
      <c r="F120" s="31"/>
      <c r="G120" s="31"/>
      <c r="H120" s="31"/>
      <c r="I120" s="376"/>
      <c r="J120" s="43"/>
      <c r="K120" s="43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</row>
    <row r="121" spans="3:53" s="28" customFormat="1" ht="9">
      <c r="E121" s="31"/>
      <c r="F121" s="31"/>
      <c r="G121" s="31"/>
      <c r="H121" s="31"/>
      <c r="I121" s="376"/>
      <c r="J121" s="43"/>
      <c r="K121" s="43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</row>
    <row r="122" spans="3:53" s="28" customFormat="1" ht="9">
      <c r="E122" s="31"/>
      <c r="F122" s="31"/>
      <c r="G122" s="31"/>
      <c r="H122" s="31"/>
      <c r="I122" s="376"/>
      <c r="J122" s="43"/>
      <c r="K122" s="43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</row>
    <row r="123" spans="3:53" s="28" customFormat="1" ht="9">
      <c r="E123" s="31"/>
      <c r="F123" s="31"/>
      <c r="G123" s="31"/>
      <c r="H123" s="31"/>
      <c r="I123" s="376"/>
      <c r="J123" s="43"/>
      <c r="K123" s="43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</row>
    <row r="124" spans="3:53" s="28" customFormat="1" ht="9">
      <c r="E124" s="31"/>
      <c r="F124" s="31"/>
      <c r="G124" s="31"/>
      <c r="H124" s="31"/>
      <c r="I124" s="376"/>
      <c r="J124" s="43"/>
      <c r="K124" s="43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</row>
    <row r="125" spans="3:53" s="28" customFormat="1" ht="9">
      <c r="E125" s="31"/>
      <c r="F125" s="31"/>
      <c r="G125" s="31"/>
      <c r="H125" s="31"/>
      <c r="I125" s="376"/>
      <c r="J125" s="43"/>
      <c r="K125" s="43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</row>
    <row r="126" spans="3:53" s="28" customFormat="1" ht="9">
      <c r="E126" s="31"/>
      <c r="F126" s="31"/>
      <c r="G126" s="31"/>
      <c r="H126" s="31"/>
      <c r="I126" s="376"/>
      <c r="J126" s="43"/>
      <c r="K126" s="43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</row>
    <row r="127" spans="3:53" s="28" customFormat="1" ht="9">
      <c r="E127" s="31"/>
      <c r="F127" s="31"/>
      <c r="G127" s="31"/>
      <c r="H127" s="31"/>
      <c r="I127" s="376"/>
      <c r="J127" s="43"/>
      <c r="K127" s="43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</row>
    <row r="128" spans="3:53" s="28" customFormat="1" ht="9">
      <c r="E128" s="31"/>
      <c r="F128" s="31"/>
      <c r="G128" s="31"/>
      <c r="H128" s="31"/>
      <c r="I128" s="376"/>
      <c r="J128" s="43"/>
      <c r="K128" s="43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</row>
    <row r="129" spans="5:33" s="28" customFormat="1" ht="9">
      <c r="E129" s="31"/>
      <c r="F129" s="31"/>
      <c r="G129" s="31"/>
      <c r="H129" s="31"/>
      <c r="I129" s="376"/>
      <c r="J129" s="43"/>
      <c r="K129" s="43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</row>
    <row r="130" spans="5:33" s="28" customFormat="1" ht="9">
      <c r="E130" s="31"/>
      <c r="F130" s="31"/>
      <c r="G130" s="31"/>
      <c r="H130" s="31"/>
      <c r="I130" s="376"/>
      <c r="J130" s="43"/>
      <c r="K130" s="43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</row>
    <row r="131" spans="5:33" s="28" customFormat="1" ht="9">
      <c r="E131" s="31"/>
      <c r="F131" s="31"/>
      <c r="G131" s="31"/>
      <c r="H131" s="31"/>
      <c r="I131" s="376"/>
      <c r="J131" s="43"/>
      <c r="K131" s="43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</row>
    <row r="132" spans="5:33" s="28" customFormat="1" ht="9">
      <c r="E132" s="31"/>
      <c r="F132" s="31"/>
      <c r="G132" s="31"/>
      <c r="H132" s="31"/>
      <c r="I132" s="376"/>
      <c r="J132" s="43"/>
      <c r="K132" s="43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</row>
    <row r="133" spans="5:33" s="28" customFormat="1" ht="9">
      <c r="E133" s="31"/>
      <c r="F133" s="31"/>
      <c r="G133" s="31"/>
      <c r="H133" s="31"/>
      <c r="I133" s="376"/>
      <c r="J133" s="43"/>
      <c r="K133" s="43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</row>
    <row r="134" spans="5:33" s="28" customFormat="1" ht="9">
      <c r="E134" s="31"/>
      <c r="F134" s="31"/>
      <c r="G134" s="31"/>
      <c r="H134" s="31"/>
      <c r="I134" s="376"/>
      <c r="J134" s="43"/>
      <c r="K134" s="43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</row>
    <row r="135" spans="5:33" s="28" customFormat="1" ht="9">
      <c r="E135" s="31"/>
      <c r="F135" s="31"/>
      <c r="G135" s="31"/>
      <c r="H135" s="31"/>
      <c r="I135" s="376"/>
      <c r="J135" s="43"/>
      <c r="K135" s="43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</row>
    <row r="136" spans="5:33" s="28" customFormat="1" ht="9">
      <c r="E136" s="31"/>
      <c r="F136" s="31"/>
      <c r="G136" s="31"/>
      <c r="H136" s="31"/>
      <c r="I136" s="376"/>
      <c r="J136" s="43"/>
      <c r="K136" s="43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</row>
    <row r="137" spans="5:33" s="28" customFormat="1" ht="9">
      <c r="E137" s="31"/>
      <c r="F137" s="31"/>
      <c r="G137" s="31"/>
      <c r="H137" s="31"/>
      <c r="I137" s="376"/>
      <c r="J137" s="43"/>
      <c r="K137" s="43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</row>
    <row r="138" spans="5:33" s="28" customFormat="1" ht="9">
      <c r="E138" s="31"/>
      <c r="F138" s="31"/>
      <c r="G138" s="31"/>
      <c r="H138" s="31"/>
      <c r="I138" s="376"/>
      <c r="J138" s="43"/>
      <c r="K138" s="43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</row>
  </sheetData>
  <sheetProtection algorithmName="SHA-512" hashValue="cZOqZYbX+07iy07AR2J7+bNzsXo3cySTByqqlNonaQCaYgeElarHHZKXZ5f55qeKoXL7QMHvL48DkfaCXO50zA==" saltValue="bliyF6zt8+WN0aNH1bFEKg==" spinCount="100000" sheet="1" objects="1" scenarios="1"/>
  <mergeCells count="29">
    <mergeCell ref="AE10:AE11"/>
    <mergeCell ref="AG10:AG11"/>
    <mergeCell ref="AH10:AH11"/>
    <mergeCell ref="L9:AH9"/>
    <mergeCell ref="H10:H11"/>
    <mergeCell ref="AF10:AF11"/>
    <mergeCell ref="I10:I11"/>
    <mergeCell ref="AD10:AD11"/>
    <mergeCell ref="L10:Q10"/>
    <mergeCell ref="R10:W10"/>
    <mergeCell ref="X10:AC10"/>
    <mergeCell ref="E9:K9"/>
    <mergeCell ref="E10:E11"/>
    <mergeCell ref="F10:F11"/>
    <mergeCell ref="J10:J11"/>
    <mergeCell ref="K10:K11"/>
    <mergeCell ref="G10:G11"/>
    <mergeCell ref="B47:B54"/>
    <mergeCell ref="B92:B97"/>
    <mergeCell ref="D10:D11"/>
    <mergeCell ref="C10:C11"/>
    <mergeCell ref="B14:B18"/>
    <mergeCell ref="B20:B27"/>
    <mergeCell ref="B65:B72"/>
    <mergeCell ref="B29:B36"/>
    <mergeCell ref="B74:B81"/>
    <mergeCell ref="B83:B90"/>
    <mergeCell ref="B38:B45"/>
    <mergeCell ref="B56:B63"/>
  </mergeCells>
  <pageMargins left="7.874015748031496E-2" right="7.874015748031496E-2" top="7.874015748031496E-2" bottom="3.937007874015748E-2" header="0.11811023622047245" footer="0.11811023622047245"/>
  <pageSetup paperSize="9" scale="60" orientation="portrait" r:id="rId1"/>
  <colBreaks count="1" manualBreakCount="1">
    <brk id="17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B32"/>
  <sheetViews>
    <sheetView zoomScaleNormal="100" workbookViewId="0">
      <pane xSplit="2" ySplit="11" topLeftCell="C12" activePane="bottomRight" state="frozen"/>
      <selection pane="topRight" activeCell="B1" sqref="B1"/>
      <selection pane="bottomLeft" activeCell="A9" sqref="A9"/>
      <selection pane="bottomRight" activeCell="E30" sqref="E30"/>
    </sheetView>
  </sheetViews>
  <sheetFormatPr defaultColWidth="9.140625" defaultRowHeight="11.25"/>
  <cols>
    <col min="1" max="1" width="21.42578125" style="15" hidden="1" customWidth="1"/>
    <col min="2" max="2" width="44.85546875" style="15" customWidth="1"/>
    <col min="3" max="4" width="10" style="15" customWidth="1"/>
    <col min="5" max="5" width="9.140625" style="15" customWidth="1"/>
    <col min="6" max="7" width="11" style="15" customWidth="1"/>
    <col min="8" max="8" width="11.140625" style="15" hidden="1" customWidth="1"/>
    <col min="9" max="10" width="11.5703125" style="15" hidden="1" customWidth="1"/>
    <col min="11" max="11" width="12" style="15" hidden="1" customWidth="1"/>
    <col min="12" max="17" width="9.140625" style="15" customWidth="1"/>
    <col min="18" max="16384" width="9.140625" style="15"/>
  </cols>
  <sheetData>
    <row r="1" spans="1:28" ht="18">
      <c r="A1" s="15">
        <f>+MAX(A14:A25)</f>
        <v>0</v>
      </c>
      <c r="E1" s="557" t="s">
        <v>324</v>
      </c>
      <c r="F1" s="557"/>
      <c r="G1" s="557"/>
      <c r="H1" s="557"/>
    </row>
    <row r="3" spans="1:28" ht="12.75">
      <c r="B3" s="93" t="s">
        <v>0</v>
      </c>
      <c r="C3" s="558" t="str">
        <f>+'1 -sredstva'!F2</f>
        <v/>
      </c>
      <c r="D3" s="558"/>
      <c r="E3" s="558"/>
      <c r="F3" s="558"/>
      <c r="G3" s="558"/>
      <c r="H3" s="206"/>
    </row>
    <row r="4" spans="1:28" ht="33.75" customHeight="1">
      <c r="B4" s="204" t="s">
        <v>1</v>
      </c>
      <c r="C4" s="558" t="str">
        <f>+'1 -sredstva'!F3</f>
        <v/>
      </c>
      <c r="D4" s="558"/>
      <c r="E4" s="558"/>
      <c r="F4" s="558"/>
      <c r="G4" s="558"/>
      <c r="H4" s="207"/>
    </row>
    <row r="5" spans="1:28" ht="12.75">
      <c r="B5" s="93" t="s">
        <v>14</v>
      </c>
      <c r="C5" s="109">
        <f>'1 -sredstva'!$D$2</f>
        <v>0</v>
      </c>
      <c r="D5" s="110"/>
      <c r="E5" s="111"/>
      <c r="F5" s="9"/>
      <c r="G5" s="9"/>
      <c r="H5" s="9"/>
    </row>
    <row r="6" spans="1:28" ht="13.5" thickBot="1">
      <c r="B6" s="94" t="s">
        <v>15</v>
      </c>
      <c r="C6" s="112">
        <f>'1 -sredstva'!$D$3</f>
        <v>0</v>
      </c>
      <c r="D6" s="110"/>
      <c r="E6" s="111"/>
      <c r="F6" s="9"/>
      <c r="G6" s="9"/>
      <c r="H6" s="9"/>
    </row>
    <row r="7" spans="1:28" customFormat="1" ht="16.5" thickBot="1">
      <c r="B7" s="213" t="s">
        <v>115</v>
      </c>
      <c r="C7" s="214"/>
      <c r="D7" s="15" t="s">
        <v>398</v>
      </c>
      <c r="E7" s="44"/>
      <c r="F7" s="44"/>
      <c r="G7" s="44"/>
      <c r="H7" s="44"/>
      <c r="I7" s="44"/>
      <c r="J7" s="42"/>
      <c r="K7" s="42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Z7" s="28"/>
      <c r="AB7" s="28"/>
    </row>
    <row r="9" spans="1:28" ht="18">
      <c r="B9" s="556" t="s">
        <v>114</v>
      </c>
      <c r="C9" s="556"/>
      <c r="D9" s="556"/>
      <c r="E9" s="556"/>
      <c r="F9" s="556"/>
      <c r="G9" s="205"/>
    </row>
    <row r="10" spans="1:28">
      <c r="H10" s="15">
        <f>+'1а - drž,sek,drž.sl.i nam.'!AL11</f>
        <v>0.70099999999999996</v>
      </c>
      <c r="I10" s="15">
        <f>+'1а - drž,sek,drž.sl.i nam.'!AJ4</f>
        <v>2171.1999999999998</v>
      </c>
      <c r="J10" s="15">
        <v>12</v>
      </c>
      <c r="K10" s="197">
        <f>+'1а - drž,sek,drž.sl.i nam.'!AY11</f>
        <v>0.1515</v>
      </c>
    </row>
    <row r="11" spans="1:28" ht="46.5" customHeight="1">
      <c r="B11" s="96" t="s">
        <v>20</v>
      </c>
      <c r="C11" s="159" t="s">
        <v>57</v>
      </c>
      <c r="D11" s="159" t="s">
        <v>99</v>
      </c>
      <c r="E11" s="209" t="s">
        <v>68</v>
      </c>
      <c r="F11" s="209" t="s">
        <v>385</v>
      </c>
      <c r="G11" s="113" t="s">
        <v>349</v>
      </c>
      <c r="H11" s="183" t="s">
        <v>355</v>
      </c>
      <c r="I11" s="183" t="s">
        <v>512</v>
      </c>
      <c r="J11" s="183" t="s">
        <v>513</v>
      </c>
      <c r="K11" s="195" t="s">
        <v>372</v>
      </c>
    </row>
    <row r="12" spans="1:28" s="47" customFormat="1">
      <c r="B12" s="114">
        <v>1</v>
      </c>
      <c r="C12" s="114">
        <v>2</v>
      </c>
      <c r="D12" s="114">
        <v>3</v>
      </c>
      <c r="E12" s="92">
        <v>4</v>
      </c>
      <c r="F12" s="208" t="s">
        <v>386</v>
      </c>
      <c r="G12" s="115">
        <v>6</v>
      </c>
    </row>
    <row r="13" spans="1:28">
      <c r="B13" s="116" t="s">
        <v>113</v>
      </c>
      <c r="C13" s="7"/>
      <c r="D13" s="7"/>
      <c r="E13" s="4"/>
      <c r="F13" s="7"/>
      <c r="G13" s="4"/>
      <c r="K13" s="191"/>
    </row>
    <row r="14" spans="1:28">
      <c r="A14" s="15">
        <f>+IF(F14&gt;0,MAX(A$13:A13)+1,0)</f>
        <v>0</v>
      </c>
      <c r="B14" s="26" t="s">
        <v>22</v>
      </c>
      <c r="C14" s="16"/>
      <c r="D14" s="16"/>
      <c r="E14" s="490"/>
      <c r="F14" s="162">
        <f t="shared" ref="F14:F25" si="0">+D14*E14</f>
        <v>0</v>
      </c>
      <c r="G14" s="5"/>
      <c r="H14" s="155">
        <f>+F14*C14</f>
        <v>0</v>
      </c>
      <c r="I14" s="155">
        <f t="shared" ref="I14:I25" si="1">IF(H14=0,0,((H14/C14)-$I$10)/$H$10*C14)</f>
        <v>0</v>
      </c>
      <c r="J14" s="155">
        <f t="shared" ref="J14:K25" si="2">+I14*J$10</f>
        <v>0</v>
      </c>
      <c r="K14" s="191">
        <f t="shared" si="2"/>
        <v>0</v>
      </c>
      <c r="L14" s="191"/>
      <c r="N14" s="155"/>
      <c r="O14" s="155"/>
    </row>
    <row r="15" spans="1:28" ht="14.25" customHeight="1">
      <c r="A15" s="15">
        <f>+IF(F15&gt;0,MAX(A$13:A14)+1,0)</f>
        <v>0</v>
      </c>
      <c r="B15" s="117" t="s">
        <v>23</v>
      </c>
      <c r="C15" s="46"/>
      <c r="D15" s="46"/>
      <c r="E15" s="490"/>
      <c r="F15" s="266">
        <f t="shared" si="0"/>
        <v>0</v>
      </c>
      <c r="G15" s="5"/>
      <c r="H15" s="155">
        <f t="shared" ref="H15:H25" si="3">+F15*C15</f>
        <v>0</v>
      </c>
      <c r="I15" s="155">
        <f t="shared" si="1"/>
        <v>0</v>
      </c>
      <c r="J15" s="155">
        <f t="shared" si="2"/>
        <v>0</v>
      </c>
      <c r="K15" s="191">
        <f t="shared" si="2"/>
        <v>0</v>
      </c>
      <c r="L15" s="191"/>
      <c r="N15" s="155"/>
    </row>
    <row r="16" spans="1:28" ht="15.75" customHeight="1">
      <c r="A16" s="15">
        <f>+IF(F16&gt;0,MAX(A$13:A15)+1,0)</f>
        <v>0</v>
      </c>
      <c r="B16" s="117" t="s">
        <v>24</v>
      </c>
      <c r="C16" s="46"/>
      <c r="D16" s="46"/>
      <c r="E16" s="490"/>
      <c r="F16" s="266">
        <f t="shared" si="0"/>
        <v>0</v>
      </c>
      <c r="G16" s="5"/>
      <c r="H16" s="155">
        <f t="shared" si="3"/>
        <v>0</v>
      </c>
      <c r="I16" s="155">
        <f>IF(H16=0,0,((H16/C16)-$I$10)/$H$10*C16)</f>
        <v>0</v>
      </c>
      <c r="J16" s="155">
        <f t="shared" si="2"/>
        <v>0</v>
      </c>
      <c r="K16" s="191">
        <f t="shared" si="2"/>
        <v>0</v>
      </c>
      <c r="L16" s="191"/>
    </row>
    <row r="17" spans="1:12">
      <c r="A17" s="15">
        <f>+IF(F17&gt;0,MAX(A$13:A16)+1,0)</f>
        <v>0</v>
      </c>
      <c r="B17" s="117" t="s">
        <v>25</v>
      </c>
      <c r="C17" s="46"/>
      <c r="D17" s="46"/>
      <c r="E17" s="490"/>
      <c r="F17" s="266">
        <f t="shared" si="0"/>
        <v>0</v>
      </c>
      <c r="G17" s="5"/>
      <c r="H17" s="155">
        <f t="shared" si="3"/>
        <v>0</v>
      </c>
      <c r="I17" s="155">
        <f t="shared" si="1"/>
        <v>0</v>
      </c>
      <c r="J17" s="155">
        <f t="shared" si="2"/>
        <v>0</v>
      </c>
      <c r="K17" s="191">
        <f t="shared" si="2"/>
        <v>0</v>
      </c>
      <c r="L17" s="191"/>
    </row>
    <row r="18" spans="1:12" ht="22.5" customHeight="1">
      <c r="A18" s="15">
        <f>+IF(F18&gt;0,MAX(A$13:A17)+1,0)</f>
        <v>0</v>
      </c>
      <c r="B18" s="117" t="s">
        <v>26</v>
      </c>
      <c r="C18" s="46"/>
      <c r="D18" s="46"/>
      <c r="E18" s="490"/>
      <c r="F18" s="266">
        <f t="shared" si="0"/>
        <v>0</v>
      </c>
      <c r="G18" s="5"/>
      <c r="H18" s="155">
        <f t="shared" si="3"/>
        <v>0</v>
      </c>
      <c r="I18" s="155">
        <f t="shared" si="1"/>
        <v>0</v>
      </c>
      <c r="J18" s="155">
        <f t="shared" si="2"/>
        <v>0</v>
      </c>
      <c r="K18" s="191">
        <f t="shared" si="2"/>
        <v>0</v>
      </c>
      <c r="L18" s="191"/>
    </row>
    <row r="19" spans="1:12" ht="21" customHeight="1">
      <c r="A19" s="15">
        <f>+IF(F19&gt;0,MAX(A$13:A18)+1,0)</f>
        <v>0</v>
      </c>
      <c r="B19" s="117" t="s">
        <v>27</v>
      </c>
      <c r="C19" s="46"/>
      <c r="D19" s="46"/>
      <c r="E19" s="490"/>
      <c r="F19" s="266">
        <f t="shared" si="0"/>
        <v>0</v>
      </c>
      <c r="G19" s="5"/>
      <c r="H19" s="155">
        <f t="shared" si="3"/>
        <v>0</v>
      </c>
      <c r="I19" s="155">
        <f t="shared" si="1"/>
        <v>0</v>
      </c>
      <c r="J19" s="155">
        <f t="shared" si="2"/>
        <v>0</v>
      </c>
      <c r="K19" s="191">
        <f t="shared" si="2"/>
        <v>0</v>
      </c>
      <c r="L19" s="191"/>
    </row>
    <row r="20" spans="1:12" ht="14.25" customHeight="1">
      <c r="A20" s="15">
        <f>+IF(F20&gt;0,MAX(A$13:A19)+1,0)</f>
        <v>0</v>
      </c>
      <c r="B20" s="117" t="s">
        <v>28</v>
      </c>
      <c r="C20" s="46"/>
      <c r="D20" s="46"/>
      <c r="E20" s="490"/>
      <c r="F20" s="266">
        <f t="shared" si="0"/>
        <v>0</v>
      </c>
      <c r="G20" s="5"/>
      <c r="H20" s="155">
        <f t="shared" si="3"/>
        <v>0</v>
      </c>
      <c r="I20" s="155">
        <f t="shared" si="1"/>
        <v>0</v>
      </c>
      <c r="J20" s="155">
        <f t="shared" si="2"/>
        <v>0</v>
      </c>
      <c r="K20" s="191">
        <f t="shared" si="2"/>
        <v>0</v>
      </c>
      <c r="L20" s="191"/>
    </row>
    <row r="21" spans="1:12" ht="14.25" customHeight="1">
      <c r="A21" s="15">
        <f>+IF(F21&gt;0,MAX(A$13:A20)+1,0)</f>
        <v>0</v>
      </c>
      <c r="B21" s="117" t="s">
        <v>29</v>
      </c>
      <c r="C21" s="46"/>
      <c r="D21" s="46"/>
      <c r="E21" s="490"/>
      <c r="F21" s="266">
        <f t="shared" si="0"/>
        <v>0</v>
      </c>
      <c r="G21" s="5"/>
      <c r="H21" s="155">
        <f t="shared" si="3"/>
        <v>0</v>
      </c>
      <c r="I21" s="155">
        <f t="shared" si="1"/>
        <v>0</v>
      </c>
      <c r="J21" s="155">
        <f t="shared" si="2"/>
        <v>0</v>
      </c>
      <c r="K21" s="191">
        <f t="shared" si="2"/>
        <v>0</v>
      </c>
      <c r="L21" s="191"/>
    </row>
    <row r="22" spans="1:12" ht="15" customHeight="1">
      <c r="A22" s="15">
        <f>+IF(F22&gt;0,MAX(A$13:A21)+1,0)</f>
        <v>0</v>
      </c>
      <c r="B22" s="117" t="s">
        <v>30</v>
      </c>
      <c r="C22" s="46"/>
      <c r="D22" s="46"/>
      <c r="E22" s="490"/>
      <c r="F22" s="266">
        <f t="shared" si="0"/>
        <v>0</v>
      </c>
      <c r="G22" s="5"/>
      <c r="H22" s="155">
        <f t="shared" si="3"/>
        <v>0</v>
      </c>
      <c r="I22" s="155">
        <f t="shared" si="1"/>
        <v>0</v>
      </c>
      <c r="J22" s="155">
        <f t="shared" si="2"/>
        <v>0</v>
      </c>
      <c r="K22" s="191">
        <f t="shared" si="2"/>
        <v>0</v>
      </c>
      <c r="L22" s="191"/>
    </row>
    <row r="23" spans="1:12" ht="13.5" customHeight="1">
      <c r="A23" s="15">
        <f>+IF(F23&gt;0,MAX(A$13:A22)+1,0)</f>
        <v>0</v>
      </c>
      <c r="B23" s="117" t="s">
        <v>31</v>
      </c>
      <c r="C23" s="46"/>
      <c r="D23" s="46"/>
      <c r="E23" s="490"/>
      <c r="F23" s="266">
        <f t="shared" si="0"/>
        <v>0</v>
      </c>
      <c r="G23" s="5"/>
      <c r="H23" s="155">
        <f t="shared" si="3"/>
        <v>0</v>
      </c>
      <c r="I23" s="155">
        <f t="shared" si="1"/>
        <v>0</v>
      </c>
      <c r="J23" s="155">
        <f t="shared" si="2"/>
        <v>0</v>
      </c>
      <c r="K23" s="191">
        <f t="shared" si="2"/>
        <v>0</v>
      </c>
      <c r="L23" s="191"/>
    </row>
    <row r="24" spans="1:12" ht="13.5" customHeight="1">
      <c r="B24" s="117"/>
      <c r="C24" s="46"/>
      <c r="D24" s="46"/>
      <c r="E24" s="490"/>
      <c r="F24" s="266">
        <f t="shared" si="0"/>
        <v>0</v>
      </c>
      <c r="G24" s="5"/>
      <c r="H24" s="155">
        <f t="shared" si="3"/>
        <v>0</v>
      </c>
      <c r="I24" s="155">
        <f t="shared" si="1"/>
        <v>0</v>
      </c>
      <c r="J24" s="155">
        <f t="shared" si="2"/>
        <v>0</v>
      </c>
      <c r="K24" s="191">
        <f t="shared" si="2"/>
        <v>0</v>
      </c>
      <c r="L24" s="191"/>
    </row>
    <row r="25" spans="1:12">
      <c r="B25" s="26"/>
      <c r="C25" s="16"/>
      <c r="D25" s="16"/>
      <c r="E25" s="489"/>
      <c r="F25" s="267">
        <f t="shared" si="0"/>
        <v>0</v>
      </c>
      <c r="G25" s="16"/>
      <c r="H25" s="155">
        <f t="shared" si="3"/>
        <v>0</v>
      </c>
      <c r="I25" s="155">
        <f t="shared" si="1"/>
        <v>0</v>
      </c>
      <c r="J25" s="155">
        <f t="shared" si="2"/>
        <v>0</v>
      </c>
      <c r="K25" s="191">
        <f t="shared" si="2"/>
        <v>0</v>
      </c>
      <c r="L25" s="191"/>
    </row>
    <row r="26" spans="1:12">
      <c r="B26" s="211" t="s">
        <v>359</v>
      </c>
      <c r="C26" s="210">
        <f>SUM(C14:C25)</f>
        <v>0</v>
      </c>
      <c r="D26" s="94"/>
      <c r="E26" s="94"/>
      <c r="F26" s="94"/>
      <c r="G26" s="210"/>
      <c r="H26" s="155">
        <f>SUM(H14:H25)</f>
        <v>0</v>
      </c>
      <c r="I26" s="155">
        <f>SUM(I14:I25)</f>
        <v>0</v>
      </c>
      <c r="J26" s="155">
        <f>SUM(J14:J25)</f>
        <v>0</v>
      </c>
      <c r="K26" s="155">
        <f>SUM(K14:K25)</f>
        <v>0</v>
      </c>
      <c r="L26" s="155"/>
    </row>
    <row r="32" spans="1:12" hidden="1">
      <c r="B32" s="15">
        <f>+COLUMN(B:B)</f>
        <v>2</v>
      </c>
      <c r="C32" s="15">
        <f t="shared" ref="C32:K32" si="4">+COLUMN(C:C)</f>
        <v>3</v>
      </c>
      <c r="D32" s="15">
        <f t="shared" si="4"/>
        <v>4</v>
      </c>
      <c r="E32" s="15">
        <f t="shared" si="4"/>
        <v>5</v>
      </c>
      <c r="F32" s="15">
        <f t="shared" si="4"/>
        <v>6</v>
      </c>
      <c r="G32" s="15">
        <f t="shared" si="4"/>
        <v>7</v>
      </c>
      <c r="H32" s="15">
        <f t="shared" si="4"/>
        <v>8</v>
      </c>
      <c r="I32" s="15">
        <f t="shared" si="4"/>
        <v>9</v>
      </c>
      <c r="J32" s="15">
        <f t="shared" si="4"/>
        <v>10</v>
      </c>
      <c r="K32" s="15">
        <f t="shared" si="4"/>
        <v>11</v>
      </c>
    </row>
  </sheetData>
  <sheetProtection algorithmName="SHA-512" hashValue="z6hdLZtep3kQbVclvlLhVAzOqibklJfrISAoZNNRUawu5aYR8WP4wBv/DZKhTGO/cbNZdHAMe0EKcvRsd08eAA==" saltValue="BM6VFcm/HNd+0R1+SyWcsA==" spinCount="100000" sheet="1" objects="1" scenarios="1"/>
  <mergeCells count="4">
    <mergeCell ref="B9:F9"/>
    <mergeCell ref="E1:H1"/>
    <mergeCell ref="C4:G4"/>
    <mergeCell ref="C3:G3"/>
  </mergeCells>
  <pageMargins left="0.11811023622047245" right="0.11811023622047245" top="0.15748031496062992" bottom="0.15748031496062992" header="0.31496062992125984" footer="0.31496062992125984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AE510"/>
  <sheetViews>
    <sheetView zoomScaleNormal="100" workbookViewId="0">
      <pane xSplit="2" ySplit="12" topLeftCell="C13" activePane="bottomRight" state="frozen"/>
      <selection pane="topRight" activeCell="C1" sqref="C1"/>
      <selection pane="bottomLeft" activeCell="A13" sqref="A13"/>
      <selection pane="bottomRight" activeCell="D8" sqref="D8"/>
    </sheetView>
  </sheetViews>
  <sheetFormatPr defaultColWidth="9.140625" defaultRowHeight="11.25"/>
  <cols>
    <col min="1" max="1" width="4.7109375" style="15" hidden="1" customWidth="1"/>
    <col min="2" max="2" width="23.140625" style="15" customWidth="1"/>
    <col min="3" max="3" width="13.140625" style="15" customWidth="1"/>
    <col min="4" max="4" width="10.7109375" style="15" customWidth="1"/>
    <col min="5" max="5" width="8.7109375" style="15" customWidth="1"/>
    <col min="6" max="6" width="7.85546875" style="15" customWidth="1"/>
    <col min="7" max="7" width="11.85546875" style="15" customWidth="1"/>
    <col min="8" max="11" width="10.28515625" style="15" customWidth="1"/>
    <col min="12" max="12" width="7.28515625" style="15" customWidth="1"/>
    <col min="13" max="13" width="9.42578125" style="15" customWidth="1"/>
    <col min="14" max="14" width="10" style="15" customWidth="1"/>
    <col min="15" max="15" width="8.140625" style="15" customWidth="1"/>
    <col min="16" max="16" width="9" style="15" customWidth="1"/>
    <col min="17" max="17" width="11.7109375" style="15" customWidth="1"/>
    <col min="18" max="18" width="11.42578125" style="15" customWidth="1"/>
    <col min="19" max="19" width="12.28515625" style="15" hidden="1" customWidth="1"/>
    <col min="20" max="20" width="11.5703125" style="15" hidden="1" customWidth="1"/>
    <col min="21" max="21" width="11.7109375" style="15" hidden="1" customWidth="1"/>
    <col min="22" max="22" width="12.28515625" style="15" hidden="1" customWidth="1"/>
    <col min="23" max="23" width="11.5703125" style="15" hidden="1" customWidth="1"/>
    <col min="24" max="24" width="12.42578125" style="15" hidden="1" customWidth="1"/>
    <col min="25" max="26" width="9.140625" style="15" hidden="1" customWidth="1"/>
    <col min="27" max="27" width="10.42578125" style="15" hidden="1" customWidth="1"/>
    <col min="28" max="28" width="11.42578125" style="15" hidden="1" customWidth="1"/>
    <col min="29" max="31" width="9.140625" style="15" hidden="1" customWidth="1"/>
    <col min="32" max="34" width="9.140625" style="15" customWidth="1"/>
    <col min="35" max="16384" width="9.140625" style="15"/>
  </cols>
  <sheetData>
    <row r="1" spans="1:30" ht="18">
      <c r="A1" s="15">
        <f>+MAX(A14:A504)</f>
        <v>0</v>
      </c>
      <c r="F1" s="203" t="s">
        <v>325</v>
      </c>
      <c r="O1" s="203"/>
    </row>
    <row r="2" spans="1:30" ht="12.75" customHeight="1">
      <c r="B2" s="93" t="s">
        <v>0</v>
      </c>
      <c r="C2" s="559" t="str">
        <f>+'1 -sredstva'!F2</f>
        <v/>
      </c>
      <c r="D2" s="559"/>
      <c r="E2" s="559"/>
      <c r="F2" s="559"/>
      <c r="G2" s="559"/>
      <c r="H2" s="559"/>
      <c r="I2" s="559"/>
      <c r="J2" s="559"/>
      <c r="K2" s="559"/>
      <c r="L2" s="559"/>
      <c r="M2" s="559"/>
      <c r="N2" s="559"/>
      <c r="V2" s="203"/>
      <c r="W2" s="203"/>
      <c r="X2" s="203"/>
    </row>
    <row r="3" spans="1:30">
      <c r="B3" s="94" t="s">
        <v>1</v>
      </c>
      <c r="C3" s="559" t="str">
        <f>+'1 -sredstva'!F3</f>
        <v/>
      </c>
      <c r="D3" s="559"/>
      <c r="E3" s="559"/>
      <c r="F3" s="559"/>
      <c r="G3" s="559"/>
      <c r="H3" s="559"/>
      <c r="I3" s="559"/>
      <c r="J3" s="559"/>
      <c r="K3" s="559"/>
      <c r="L3" s="559"/>
      <c r="M3" s="559"/>
      <c r="N3" s="559"/>
      <c r="S3" s="155"/>
      <c r="T3" s="155"/>
      <c r="U3" s="155"/>
      <c r="V3" s="155"/>
      <c r="W3" s="155"/>
      <c r="X3" s="155"/>
      <c r="Y3" s="155"/>
    </row>
    <row r="4" spans="1:30">
      <c r="B4" s="93" t="s">
        <v>14</v>
      </c>
      <c r="C4" s="85">
        <f>'1 -sredstva'!$D$2</f>
        <v>0</v>
      </c>
      <c r="D4" s="86"/>
      <c r="E4" s="78"/>
    </row>
    <row r="5" spans="1:30" ht="12.75" thickBot="1">
      <c r="B5" s="94" t="s">
        <v>15</v>
      </c>
      <c r="C5" s="377">
        <f>'1 -sredstva'!$D$3</f>
        <v>0</v>
      </c>
      <c r="D5" s="86"/>
      <c r="E5" s="78"/>
      <c r="O5" s="134" t="s">
        <v>558</v>
      </c>
    </row>
    <row r="6" spans="1:30" ht="16.5" thickBot="1">
      <c r="B6" s="95" t="s">
        <v>115</v>
      </c>
      <c r="C6" s="214"/>
      <c r="D6" s="15" t="s">
        <v>398</v>
      </c>
      <c r="O6" s="494">
        <v>0.1515</v>
      </c>
      <c r="S6" s="15">
        <f>+'1а - drž,sek,drž.sl.i nam.'!AJ4</f>
        <v>2171.1999999999998</v>
      </c>
      <c r="T6" s="155"/>
    </row>
    <row r="7" spans="1:30" ht="12.75">
      <c r="A7"/>
      <c r="S7" s="15">
        <f>+'1b - izabrana lica u Vl,NS i US'!H10</f>
        <v>0.70099999999999996</v>
      </c>
    </row>
    <row r="8" spans="1:30" ht="15" customHeight="1">
      <c r="B8" s="412" t="s">
        <v>916</v>
      </c>
      <c r="C8" s="185"/>
      <c r="D8" s="185"/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6"/>
      <c r="T8" s="187"/>
      <c r="Y8" s="270">
        <v>12</v>
      </c>
      <c r="AC8" s="486"/>
    </row>
    <row r="9" spans="1:30" ht="15" customHeight="1">
      <c r="B9" s="189"/>
      <c r="C9" s="190"/>
      <c r="D9" s="188"/>
      <c r="E9" s="188"/>
      <c r="F9" s="188"/>
      <c r="G9" s="190"/>
      <c r="H9" s="190"/>
      <c r="I9" s="190"/>
      <c r="J9" s="190"/>
      <c r="K9" s="190"/>
      <c r="L9" s="188"/>
      <c r="M9" s="188"/>
      <c r="N9" s="190"/>
      <c r="O9" s="190"/>
      <c r="P9" s="190"/>
      <c r="Q9" s="188"/>
      <c r="R9" s="188"/>
      <c r="S9" s="56"/>
      <c r="V9" s="197">
        <f>+$O$6</f>
        <v>0.1515</v>
      </c>
      <c r="Z9" s="197">
        <f>+V9</f>
        <v>0.1515</v>
      </c>
      <c r="AD9" s="197">
        <f>+V9</f>
        <v>0.1515</v>
      </c>
    </row>
    <row r="10" spans="1:30" ht="37.5" customHeight="1">
      <c r="B10" s="565" t="s">
        <v>52</v>
      </c>
      <c r="C10" s="571" t="s">
        <v>917</v>
      </c>
      <c r="D10" s="560" t="s">
        <v>918</v>
      </c>
      <c r="E10" s="561"/>
      <c r="F10" s="157"/>
      <c r="G10" s="567" t="s">
        <v>919</v>
      </c>
      <c r="H10" s="560" t="s">
        <v>392</v>
      </c>
      <c r="I10" s="561"/>
      <c r="J10" s="560" t="s">
        <v>466</v>
      </c>
      <c r="K10" s="561" t="s">
        <v>391</v>
      </c>
      <c r="L10" s="569" t="s">
        <v>21</v>
      </c>
      <c r="M10" s="570"/>
      <c r="N10" s="567" t="s">
        <v>67</v>
      </c>
      <c r="O10" s="567" t="s">
        <v>510</v>
      </c>
      <c r="P10" s="567" t="s">
        <v>517</v>
      </c>
      <c r="Q10" s="569" t="s">
        <v>350</v>
      </c>
      <c r="R10" s="570"/>
      <c r="S10" s="564" t="s">
        <v>514</v>
      </c>
      <c r="T10" s="564"/>
      <c r="U10" s="564"/>
      <c r="V10" s="564"/>
      <c r="W10" s="562" t="s">
        <v>515</v>
      </c>
      <c r="X10" s="562"/>
      <c r="Y10" s="562"/>
      <c r="Z10" s="562"/>
      <c r="AA10" s="563" t="s">
        <v>516</v>
      </c>
      <c r="AB10" s="563"/>
      <c r="AC10" s="563"/>
      <c r="AD10" s="563"/>
    </row>
    <row r="11" spans="1:30" ht="63.75" customHeight="1">
      <c r="B11" s="566"/>
      <c r="C11" s="572"/>
      <c r="D11" s="97" t="s">
        <v>509</v>
      </c>
      <c r="E11" s="99" t="s">
        <v>508</v>
      </c>
      <c r="F11" s="156" t="s">
        <v>359</v>
      </c>
      <c r="G11" s="568"/>
      <c r="H11" s="268" t="s">
        <v>388</v>
      </c>
      <c r="I11" s="269" t="s">
        <v>391</v>
      </c>
      <c r="J11" s="268" t="s">
        <v>388</v>
      </c>
      <c r="K11" s="269" t="s">
        <v>391</v>
      </c>
      <c r="L11" s="98" t="s">
        <v>69</v>
      </c>
      <c r="M11" s="98" t="s">
        <v>70</v>
      </c>
      <c r="N11" s="568"/>
      <c r="O11" s="568"/>
      <c r="P11" s="568"/>
      <c r="Q11" s="96" t="s">
        <v>362</v>
      </c>
      <c r="R11" s="415" t="s">
        <v>351</v>
      </c>
      <c r="S11" s="415" t="s">
        <v>518</v>
      </c>
      <c r="T11" s="415" t="s">
        <v>519</v>
      </c>
      <c r="U11" s="476" t="s">
        <v>520</v>
      </c>
      <c r="V11" s="477" t="s">
        <v>521</v>
      </c>
      <c r="W11" s="415" t="s">
        <v>518</v>
      </c>
      <c r="X11" s="415" t="s">
        <v>519</v>
      </c>
      <c r="Y11" s="478" t="s">
        <v>520</v>
      </c>
      <c r="Z11" s="479" t="s">
        <v>521</v>
      </c>
      <c r="AA11" s="415" t="s">
        <v>518</v>
      </c>
      <c r="AB11" s="415" t="s">
        <v>519</v>
      </c>
      <c r="AC11" s="480" t="s">
        <v>520</v>
      </c>
      <c r="AD11" s="481" t="s">
        <v>521</v>
      </c>
    </row>
    <row r="12" spans="1:30" s="49" customFormat="1" ht="14.25" customHeight="1">
      <c r="A12" s="47"/>
      <c r="B12" s="100">
        <v>1</v>
      </c>
      <c r="C12" s="101">
        <v>2</v>
      </c>
      <c r="D12" s="102">
        <v>3</v>
      </c>
      <c r="E12" s="103">
        <v>4</v>
      </c>
      <c r="F12" s="158" t="s">
        <v>360</v>
      </c>
      <c r="G12" s="101" t="s">
        <v>361</v>
      </c>
      <c r="H12" s="101" t="s">
        <v>389</v>
      </c>
      <c r="I12" s="101" t="s">
        <v>390</v>
      </c>
      <c r="J12" s="101" t="s">
        <v>393</v>
      </c>
      <c r="K12" s="101" t="s">
        <v>394</v>
      </c>
      <c r="L12" s="101">
        <v>7</v>
      </c>
      <c r="M12" s="101">
        <v>8</v>
      </c>
      <c r="N12" s="101" t="s">
        <v>116</v>
      </c>
      <c r="O12" s="101">
        <v>10</v>
      </c>
      <c r="P12" s="101" t="s">
        <v>843</v>
      </c>
      <c r="Q12" s="101">
        <v>12</v>
      </c>
      <c r="R12" s="101">
        <v>13</v>
      </c>
      <c r="S12" s="101" t="s">
        <v>364</v>
      </c>
      <c r="T12" s="101" t="s">
        <v>365</v>
      </c>
      <c r="U12" s="101" t="s">
        <v>366</v>
      </c>
      <c r="V12" s="101">
        <v>15</v>
      </c>
      <c r="W12" s="101" t="s">
        <v>364</v>
      </c>
      <c r="X12" s="101" t="s">
        <v>365</v>
      </c>
      <c r="Y12" s="472" t="s">
        <v>366</v>
      </c>
      <c r="Z12" s="472">
        <v>15</v>
      </c>
      <c r="AA12" s="101" t="s">
        <v>364</v>
      </c>
      <c r="AB12" s="101" t="s">
        <v>365</v>
      </c>
      <c r="AC12" s="482" t="s">
        <v>366</v>
      </c>
      <c r="AD12" s="482">
        <v>15</v>
      </c>
    </row>
    <row r="13" spans="1:30">
      <c r="B13" s="6" t="s">
        <v>53</v>
      </c>
      <c r="C13" s="16"/>
      <c r="D13" s="17"/>
      <c r="E13" s="17"/>
      <c r="F13" s="230"/>
      <c r="G13" s="231"/>
      <c r="H13" s="89"/>
      <c r="I13" s="89"/>
      <c r="J13" s="89"/>
      <c r="K13" s="89"/>
      <c r="L13" s="16"/>
      <c r="M13" s="16"/>
      <c r="N13" s="168"/>
      <c r="O13" s="16"/>
      <c r="P13" s="168"/>
      <c r="Q13" s="26"/>
      <c r="R13" s="26"/>
      <c r="V13" s="191"/>
      <c r="Y13" s="473"/>
      <c r="Z13" s="474"/>
      <c r="AC13" s="483"/>
      <c r="AD13" s="484"/>
    </row>
    <row r="14" spans="1:30">
      <c r="A14" s="15">
        <f>+IF((G14+SUM(H14:K14))&gt;0,MAX(A$13:A13)+1,0)</f>
        <v>0</v>
      </c>
      <c r="B14" s="16"/>
      <c r="C14" s="16"/>
      <c r="D14" s="16"/>
      <c r="E14" s="16"/>
      <c r="F14" s="232">
        <f>+E14+D14</f>
        <v>0</v>
      </c>
      <c r="G14" s="168">
        <f>SUM(C14:E14)</f>
        <v>0</v>
      </c>
      <c r="H14" s="16"/>
      <c r="I14" s="16"/>
      <c r="J14" s="16"/>
      <c r="K14" s="16"/>
      <c r="L14" s="16"/>
      <c r="M14" s="16"/>
      <c r="N14" s="168">
        <f>+L14+M14</f>
        <v>0</v>
      </c>
      <c r="O14" s="161"/>
      <c r="P14" s="169">
        <f>+N14*O14</f>
        <v>0</v>
      </c>
      <c r="Q14" s="247">
        <f t="shared" ref="Q14:Q45" si="0">+N14*(C14+H14-I14)</f>
        <v>0</v>
      </c>
      <c r="R14" s="247">
        <f t="shared" ref="R14:R45" si="1">+N14*D14+N14*E14*0.8+(J14-K14)*N14</f>
        <v>0</v>
      </c>
      <c r="S14" s="155">
        <f t="shared" ref="S14:S45" si="2">+P14*C14</f>
        <v>0</v>
      </c>
      <c r="T14" s="155">
        <f t="shared" ref="T14:T45" si="3">+P14*(D14+E14)</f>
        <v>0</v>
      </c>
      <c r="U14" s="215">
        <f t="shared" ref="U14:U45" si="4">(P14-$S$6)/$S$7*(C14+D14+E14)*$Y$8</f>
        <v>0</v>
      </c>
      <c r="V14" s="202">
        <f>+U14*V$9</f>
        <v>0</v>
      </c>
      <c r="W14" s="155">
        <f t="shared" ref="W14:W45" si="5">+P14*H14</f>
        <v>0</v>
      </c>
      <c r="X14" s="155">
        <f t="shared" ref="X14:X45" si="6">+P14*J14</f>
        <v>0</v>
      </c>
      <c r="Y14" s="475">
        <f t="shared" ref="Y14:Y45" si="7">+IFERROR((P14-$S$6)/$S$7*(H14+J14)*$Y$8,0)</f>
        <v>0</v>
      </c>
      <c r="Z14" s="474">
        <f>+Y14*Z$9</f>
        <v>0</v>
      </c>
      <c r="AA14" s="155">
        <f t="shared" ref="AA14:AA45" si="8">+P14*I14</f>
        <v>0</v>
      </c>
      <c r="AB14" s="155">
        <f t="shared" ref="AB14:AB45" si="9">+P14*K14</f>
        <v>0</v>
      </c>
      <c r="AC14" s="485">
        <f t="shared" ref="AC14:AC45" si="10">+(P14-$S$6)/$S$7*(I14+K14)*$Y$8</f>
        <v>0</v>
      </c>
      <c r="AD14" s="484">
        <f>+AC14*AD$9</f>
        <v>0</v>
      </c>
    </row>
    <row r="15" spans="1:30">
      <c r="A15" s="15">
        <f>+IF((G15+SUM(H15:K15))&gt;0,MAX(A$13:A14)+1,0)</f>
        <v>0</v>
      </c>
      <c r="B15" s="16"/>
      <c r="C15" s="16"/>
      <c r="D15" s="16"/>
      <c r="E15" s="16"/>
      <c r="F15" s="232">
        <f>+E15+D15</f>
        <v>0</v>
      </c>
      <c r="G15" s="168">
        <f>SUM(C15:E15)</f>
        <v>0</v>
      </c>
      <c r="H15" s="16"/>
      <c r="I15" s="16"/>
      <c r="J15" s="16"/>
      <c r="K15" s="16"/>
      <c r="L15" s="16"/>
      <c r="M15" s="16"/>
      <c r="N15" s="168">
        <f>+L15+M15</f>
        <v>0</v>
      </c>
      <c r="O15" s="161"/>
      <c r="P15" s="169">
        <f t="shared" ref="P15:P77" si="11">+N15*O15</f>
        <v>0</v>
      </c>
      <c r="Q15" s="247">
        <f t="shared" si="0"/>
        <v>0</v>
      </c>
      <c r="R15" s="247">
        <f t="shared" si="1"/>
        <v>0</v>
      </c>
      <c r="S15" s="155">
        <f t="shared" si="2"/>
        <v>0</v>
      </c>
      <c r="T15" s="155">
        <f t="shared" si="3"/>
        <v>0</v>
      </c>
      <c r="U15" s="215">
        <f t="shared" si="4"/>
        <v>0</v>
      </c>
      <c r="V15" s="202">
        <f t="shared" ref="V15:V77" si="12">+U15*V$9</f>
        <v>0</v>
      </c>
      <c r="W15" s="155">
        <f t="shared" si="5"/>
        <v>0</v>
      </c>
      <c r="X15" s="155">
        <f t="shared" si="6"/>
        <v>0</v>
      </c>
      <c r="Y15" s="475">
        <f t="shared" si="7"/>
        <v>0</v>
      </c>
      <c r="Z15" s="474">
        <f t="shared" ref="Z15:Z77" si="13">+Y15*Z$9</f>
        <v>0</v>
      </c>
      <c r="AA15" s="155">
        <f t="shared" si="8"/>
        <v>0</v>
      </c>
      <c r="AB15" s="155">
        <f t="shared" si="9"/>
        <v>0</v>
      </c>
      <c r="AC15" s="485">
        <f t="shared" si="10"/>
        <v>0</v>
      </c>
      <c r="AD15" s="484">
        <f t="shared" ref="AD15:AD77" si="14">+AC15*AD$9</f>
        <v>0</v>
      </c>
    </row>
    <row r="16" spans="1:30">
      <c r="A16" s="15">
        <f>+IF((G16+SUM(H16:K16))&gt;0,MAX(A$13:A15)+1,0)</f>
        <v>0</v>
      </c>
      <c r="B16" s="16"/>
      <c r="C16" s="16"/>
      <c r="D16" s="16"/>
      <c r="E16" s="16"/>
      <c r="F16" s="232">
        <f t="shared" ref="F16:F77" si="15">+E16+D16</f>
        <v>0</v>
      </c>
      <c r="G16" s="168">
        <f t="shared" ref="G16:G77" si="16">SUM(C16:E16)</f>
        <v>0</v>
      </c>
      <c r="H16" s="16"/>
      <c r="I16" s="16"/>
      <c r="J16" s="16"/>
      <c r="K16" s="16"/>
      <c r="L16" s="16"/>
      <c r="M16" s="16"/>
      <c r="N16" s="168">
        <f t="shared" ref="N16:N138" si="17">+L16+M16</f>
        <v>0</v>
      </c>
      <c r="O16" s="161"/>
      <c r="P16" s="169">
        <f t="shared" si="11"/>
        <v>0</v>
      </c>
      <c r="Q16" s="247">
        <f t="shared" si="0"/>
        <v>0</v>
      </c>
      <c r="R16" s="247">
        <f t="shared" si="1"/>
        <v>0</v>
      </c>
      <c r="S16" s="155">
        <f t="shared" si="2"/>
        <v>0</v>
      </c>
      <c r="T16" s="155">
        <f t="shared" si="3"/>
        <v>0</v>
      </c>
      <c r="U16" s="215">
        <f t="shared" si="4"/>
        <v>0</v>
      </c>
      <c r="V16" s="202">
        <f t="shared" si="12"/>
        <v>0</v>
      </c>
      <c r="W16" s="155">
        <f t="shared" si="5"/>
        <v>0</v>
      </c>
      <c r="X16" s="155">
        <f t="shared" si="6"/>
        <v>0</v>
      </c>
      <c r="Y16" s="475">
        <f t="shared" si="7"/>
        <v>0</v>
      </c>
      <c r="Z16" s="474">
        <f t="shared" si="13"/>
        <v>0</v>
      </c>
      <c r="AA16" s="155">
        <f t="shared" si="8"/>
        <v>0</v>
      </c>
      <c r="AB16" s="155">
        <f t="shared" si="9"/>
        <v>0</v>
      </c>
      <c r="AC16" s="485">
        <f t="shared" si="10"/>
        <v>0</v>
      </c>
      <c r="AD16" s="484">
        <f t="shared" si="14"/>
        <v>0</v>
      </c>
    </row>
    <row r="17" spans="1:30">
      <c r="A17" s="15">
        <f>+IF((G17+SUM(H17:K17))&gt;0,MAX(A$13:A16)+1,0)</f>
        <v>0</v>
      </c>
      <c r="B17" s="16"/>
      <c r="C17" s="16"/>
      <c r="D17" s="16"/>
      <c r="E17" s="16"/>
      <c r="F17" s="232">
        <f t="shared" si="15"/>
        <v>0</v>
      </c>
      <c r="G17" s="168">
        <f t="shared" si="16"/>
        <v>0</v>
      </c>
      <c r="H17" s="16"/>
      <c r="I17" s="16"/>
      <c r="J17" s="16"/>
      <c r="K17" s="16"/>
      <c r="L17" s="16"/>
      <c r="M17" s="16"/>
      <c r="N17" s="168">
        <f t="shared" si="17"/>
        <v>0</v>
      </c>
      <c r="O17" s="161"/>
      <c r="P17" s="169">
        <f t="shared" si="11"/>
        <v>0</v>
      </c>
      <c r="Q17" s="247">
        <f t="shared" si="0"/>
        <v>0</v>
      </c>
      <c r="R17" s="247">
        <f t="shared" si="1"/>
        <v>0</v>
      </c>
      <c r="S17" s="155">
        <f t="shared" si="2"/>
        <v>0</v>
      </c>
      <c r="T17" s="155">
        <f t="shared" si="3"/>
        <v>0</v>
      </c>
      <c r="U17" s="215">
        <f t="shared" si="4"/>
        <v>0</v>
      </c>
      <c r="V17" s="202">
        <f t="shared" si="12"/>
        <v>0</v>
      </c>
      <c r="W17" s="155">
        <f t="shared" si="5"/>
        <v>0</v>
      </c>
      <c r="X17" s="155">
        <f t="shared" si="6"/>
        <v>0</v>
      </c>
      <c r="Y17" s="475">
        <f t="shared" si="7"/>
        <v>0</v>
      </c>
      <c r="Z17" s="474">
        <f t="shared" si="13"/>
        <v>0</v>
      </c>
      <c r="AA17" s="155">
        <f t="shared" si="8"/>
        <v>0</v>
      </c>
      <c r="AB17" s="155">
        <f t="shared" si="9"/>
        <v>0</v>
      </c>
      <c r="AC17" s="485">
        <f t="shared" si="10"/>
        <v>0</v>
      </c>
      <c r="AD17" s="484">
        <f t="shared" si="14"/>
        <v>0</v>
      </c>
    </row>
    <row r="18" spans="1:30">
      <c r="A18" s="15">
        <f>+IF((G18+SUM(H18:K18))&gt;0,MAX(A$13:A17)+1,0)</f>
        <v>0</v>
      </c>
      <c r="B18" s="16"/>
      <c r="C18" s="16"/>
      <c r="D18" s="16"/>
      <c r="E18" s="16"/>
      <c r="F18" s="232">
        <f t="shared" si="15"/>
        <v>0</v>
      </c>
      <c r="G18" s="168">
        <f t="shared" si="16"/>
        <v>0</v>
      </c>
      <c r="H18" s="16"/>
      <c r="I18" s="16"/>
      <c r="J18" s="16"/>
      <c r="K18" s="16"/>
      <c r="L18" s="16"/>
      <c r="M18" s="16"/>
      <c r="N18" s="168">
        <f t="shared" si="17"/>
        <v>0</v>
      </c>
      <c r="O18" s="161"/>
      <c r="P18" s="169">
        <f t="shared" si="11"/>
        <v>0</v>
      </c>
      <c r="Q18" s="247">
        <f t="shared" si="0"/>
        <v>0</v>
      </c>
      <c r="R18" s="247">
        <f t="shared" si="1"/>
        <v>0</v>
      </c>
      <c r="S18" s="155">
        <f t="shared" si="2"/>
        <v>0</v>
      </c>
      <c r="T18" s="155">
        <f t="shared" si="3"/>
        <v>0</v>
      </c>
      <c r="U18" s="215">
        <f t="shared" si="4"/>
        <v>0</v>
      </c>
      <c r="V18" s="202">
        <f t="shared" si="12"/>
        <v>0</v>
      </c>
      <c r="W18" s="155">
        <f t="shared" si="5"/>
        <v>0</v>
      </c>
      <c r="X18" s="155">
        <f t="shared" si="6"/>
        <v>0</v>
      </c>
      <c r="Y18" s="475">
        <f t="shared" si="7"/>
        <v>0</v>
      </c>
      <c r="Z18" s="474">
        <f t="shared" si="13"/>
        <v>0</v>
      </c>
      <c r="AA18" s="155">
        <f t="shared" si="8"/>
        <v>0</v>
      </c>
      <c r="AB18" s="155">
        <f t="shared" si="9"/>
        <v>0</v>
      </c>
      <c r="AC18" s="485">
        <f t="shared" si="10"/>
        <v>0</v>
      </c>
      <c r="AD18" s="484">
        <f t="shared" si="14"/>
        <v>0</v>
      </c>
    </row>
    <row r="19" spans="1:30">
      <c r="A19" s="15">
        <f>+IF((G19+SUM(H19:K19))&gt;0,MAX(A$13:A18)+1,0)</f>
        <v>0</v>
      </c>
      <c r="B19" s="16"/>
      <c r="C19" s="16"/>
      <c r="D19" s="16"/>
      <c r="E19" s="16"/>
      <c r="F19" s="232">
        <f t="shared" si="15"/>
        <v>0</v>
      </c>
      <c r="G19" s="168">
        <f t="shared" si="16"/>
        <v>0</v>
      </c>
      <c r="H19" s="16"/>
      <c r="I19" s="16"/>
      <c r="J19" s="16"/>
      <c r="K19" s="16"/>
      <c r="L19" s="16"/>
      <c r="M19" s="16"/>
      <c r="N19" s="168">
        <f t="shared" si="17"/>
        <v>0</v>
      </c>
      <c r="O19" s="161"/>
      <c r="P19" s="169">
        <f t="shared" si="11"/>
        <v>0</v>
      </c>
      <c r="Q19" s="247">
        <f t="shared" si="0"/>
        <v>0</v>
      </c>
      <c r="R19" s="247">
        <f t="shared" si="1"/>
        <v>0</v>
      </c>
      <c r="S19" s="155">
        <f t="shared" si="2"/>
        <v>0</v>
      </c>
      <c r="T19" s="155">
        <f t="shared" si="3"/>
        <v>0</v>
      </c>
      <c r="U19" s="215">
        <f t="shared" si="4"/>
        <v>0</v>
      </c>
      <c r="V19" s="202">
        <f t="shared" si="12"/>
        <v>0</v>
      </c>
      <c r="W19" s="155">
        <f t="shared" si="5"/>
        <v>0</v>
      </c>
      <c r="X19" s="155">
        <f t="shared" si="6"/>
        <v>0</v>
      </c>
      <c r="Y19" s="475">
        <f t="shared" si="7"/>
        <v>0</v>
      </c>
      <c r="Z19" s="474">
        <f t="shared" si="13"/>
        <v>0</v>
      </c>
      <c r="AA19" s="155">
        <f t="shared" si="8"/>
        <v>0</v>
      </c>
      <c r="AB19" s="155">
        <f t="shared" si="9"/>
        <v>0</v>
      </c>
      <c r="AC19" s="485">
        <f t="shared" si="10"/>
        <v>0</v>
      </c>
      <c r="AD19" s="484">
        <f t="shared" si="14"/>
        <v>0</v>
      </c>
    </row>
    <row r="20" spans="1:30">
      <c r="A20" s="15">
        <f>+IF((G20+SUM(H20:K20))&gt;0,MAX(A$13:A19)+1,0)</f>
        <v>0</v>
      </c>
      <c r="B20" s="16"/>
      <c r="C20" s="16"/>
      <c r="D20" s="16"/>
      <c r="E20" s="16"/>
      <c r="F20" s="232">
        <f t="shared" si="15"/>
        <v>0</v>
      </c>
      <c r="G20" s="168">
        <f t="shared" si="16"/>
        <v>0</v>
      </c>
      <c r="H20" s="16"/>
      <c r="I20" s="16"/>
      <c r="J20" s="16"/>
      <c r="K20" s="16"/>
      <c r="L20" s="16"/>
      <c r="M20" s="16"/>
      <c r="N20" s="168">
        <f t="shared" si="17"/>
        <v>0</v>
      </c>
      <c r="O20" s="161"/>
      <c r="P20" s="169">
        <f t="shared" si="11"/>
        <v>0</v>
      </c>
      <c r="Q20" s="247">
        <f t="shared" si="0"/>
        <v>0</v>
      </c>
      <c r="R20" s="247">
        <f t="shared" si="1"/>
        <v>0</v>
      </c>
      <c r="S20" s="155">
        <f t="shared" si="2"/>
        <v>0</v>
      </c>
      <c r="T20" s="155">
        <f t="shared" si="3"/>
        <v>0</v>
      </c>
      <c r="U20" s="215">
        <f t="shared" si="4"/>
        <v>0</v>
      </c>
      <c r="V20" s="202">
        <f t="shared" si="12"/>
        <v>0</v>
      </c>
      <c r="W20" s="155">
        <f t="shared" si="5"/>
        <v>0</v>
      </c>
      <c r="X20" s="155">
        <f t="shared" si="6"/>
        <v>0</v>
      </c>
      <c r="Y20" s="475">
        <f t="shared" si="7"/>
        <v>0</v>
      </c>
      <c r="Z20" s="474">
        <f t="shared" si="13"/>
        <v>0</v>
      </c>
      <c r="AA20" s="155">
        <f t="shared" si="8"/>
        <v>0</v>
      </c>
      <c r="AB20" s="155">
        <f t="shared" si="9"/>
        <v>0</v>
      </c>
      <c r="AC20" s="485">
        <f t="shared" si="10"/>
        <v>0</v>
      </c>
      <c r="AD20" s="484">
        <f t="shared" si="14"/>
        <v>0</v>
      </c>
    </row>
    <row r="21" spans="1:30">
      <c r="A21" s="15">
        <f>+IF((G21+SUM(H21:K21))&gt;0,MAX(A$13:A20)+1,0)</f>
        <v>0</v>
      </c>
      <c r="B21" s="16"/>
      <c r="C21" s="16"/>
      <c r="D21" s="16"/>
      <c r="E21" s="16"/>
      <c r="F21" s="232">
        <f t="shared" si="15"/>
        <v>0</v>
      </c>
      <c r="G21" s="168">
        <f t="shared" si="16"/>
        <v>0</v>
      </c>
      <c r="H21" s="16"/>
      <c r="I21" s="16"/>
      <c r="J21" s="16"/>
      <c r="K21" s="16"/>
      <c r="L21" s="16"/>
      <c r="M21" s="16"/>
      <c r="N21" s="168">
        <f t="shared" si="17"/>
        <v>0</v>
      </c>
      <c r="O21" s="161"/>
      <c r="P21" s="169">
        <f t="shared" si="11"/>
        <v>0</v>
      </c>
      <c r="Q21" s="247">
        <f t="shared" si="0"/>
        <v>0</v>
      </c>
      <c r="R21" s="247">
        <f t="shared" si="1"/>
        <v>0</v>
      </c>
      <c r="S21" s="155">
        <f t="shared" si="2"/>
        <v>0</v>
      </c>
      <c r="T21" s="155">
        <f t="shared" si="3"/>
        <v>0</v>
      </c>
      <c r="U21" s="215">
        <f t="shared" si="4"/>
        <v>0</v>
      </c>
      <c r="V21" s="202">
        <f t="shared" si="12"/>
        <v>0</v>
      </c>
      <c r="W21" s="155">
        <f t="shared" si="5"/>
        <v>0</v>
      </c>
      <c r="X21" s="155">
        <f t="shared" si="6"/>
        <v>0</v>
      </c>
      <c r="Y21" s="475">
        <f t="shared" si="7"/>
        <v>0</v>
      </c>
      <c r="Z21" s="474">
        <f t="shared" si="13"/>
        <v>0</v>
      </c>
      <c r="AA21" s="155">
        <f t="shared" si="8"/>
        <v>0</v>
      </c>
      <c r="AB21" s="155">
        <f t="shared" si="9"/>
        <v>0</v>
      </c>
      <c r="AC21" s="485">
        <f t="shared" si="10"/>
        <v>0</v>
      </c>
      <c r="AD21" s="484">
        <f t="shared" si="14"/>
        <v>0</v>
      </c>
    </row>
    <row r="22" spans="1:30">
      <c r="A22" s="15">
        <f>+IF((G22+SUM(H22:K22))&gt;0,MAX(A$13:A21)+1,0)</f>
        <v>0</v>
      </c>
      <c r="B22" s="16"/>
      <c r="C22" s="16"/>
      <c r="D22" s="16"/>
      <c r="E22" s="16"/>
      <c r="F22" s="232">
        <f t="shared" si="15"/>
        <v>0</v>
      </c>
      <c r="G22" s="168">
        <f t="shared" si="16"/>
        <v>0</v>
      </c>
      <c r="H22" s="16"/>
      <c r="I22" s="16"/>
      <c r="J22" s="16"/>
      <c r="K22" s="16"/>
      <c r="L22" s="16"/>
      <c r="M22" s="16"/>
      <c r="N22" s="168">
        <f t="shared" si="17"/>
        <v>0</v>
      </c>
      <c r="O22" s="161"/>
      <c r="P22" s="169">
        <f t="shared" si="11"/>
        <v>0</v>
      </c>
      <c r="Q22" s="247">
        <f t="shared" si="0"/>
        <v>0</v>
      </c>
      <c r="R22" s="247">
        <f t="shared" si="1"/>
        <v>0</v>
      </c>
      <c r="S22" s="155">
        <f t="shared" si="2"/>
        <v>0</v>
      </c>
      <c r="T22" s="155">
        <f t="shared" si="3"/>
        <v>0</v>
      </c>
      <c r="U22" s="215">
        <f t="shared" si="4"/>
        <v>0</v>
      </c>
      <c r="V22" s="202">
        <f t="shared" si="12"/>
        <v>0</v>
      </c>
      <c r="W22" s="155">
        <f t="shared" si="5"/>
        <v>0</v>
      </c>
      <c r="X22" s="155">
        <f t="shared" si="6"/>
        <v>0</v>
      </c>
      <c r="Y22" s="475">
        <f t="shared" si="7"/>
        <v>0</v>
      </c>
      <c r="Z22" s="474">
        <f t="shared" si="13"/>
        <v>0</v>
      </c>
      <c r="AA22" s="155">
        <f t="shared" si="8"/>
        <v>0</v>
      </c>
      <c r="AB22" s="155">
        <f t="shared" si="9"/>
        <v>0</v>
      </c>
      <c r="AC22" s="485">
        <f t="shared" si="10"/>
        <v>0</v>
      </c>
      <c r="AD22" s="484">
        <f t="shared" si="14"/>
        <v>0</v>
      </c>
    </row>
    <row r="23" spans="1:30">
      <c r="A23" s="15">
        <f>+IF((G23+SUM(H23:K23))&gt;0,MAX(A$13:A22)+1,0)</f>
        <v>0</v>
      </c>
      <c r="B23" s="16"/>
      <c r="C23" s="16"/>
      <c r="D23" s="16"/>
      <c r="E23" s="16"/>
      <c r="F23" s="232">
        <f t="shared" si="15"/>
        <v>0</v>
      </c>
      <c r="G23" s="168">
        <f t="shared" si="16"/>
        <v>0</v>
      </c>
      <c r="H23" s="16"/>
      <c r="I23" s="16"/>
      <c r="J23" s="16"/>
      <c r="K23" s="16"/>
      <c r="L23" s="16"/>
      <c r="M23" s="16"/>
      <c r="N23" s="168">
        <f t="shared" si="17"/>
        <v>0</v>
      </c>
      <c r="O23" s="161"/>
      <c r="P23" s="169">
        <f t="shared" si="11"/>
        <v>0</v>
      </c>
      <c r="Q23" s="247">
        <f t="shared" si="0"/>
        <v>0</v>
      </c>
      <c r="R23" s="247">
        <f t="shared" si="1"/>
        <v>0</v>
      </c>
      <c r="S23" s="155">
        <f t="shared" si="2"/>
        <v>0</v>
      </c>
      <c r="T23" s="155">
        <f t="shared" si="3"/>
        <v>0</v>
      </c>
      <c r="U23" s="215">
        <f t="shared" si="4"/>
        <v>0</v>
      </c>
      <c r="V23" s="202">
        <f t="shared" si="12"/>
        <v>0</v>
      </c>
      <c r="W23" s="155">
        <f t="shared" si="5"/>
        <v>0</v>
      </c>
      <c r="X23" s="155">
        <f t="shared" si="6"/>
        <v>0</v>
      </c>
      <c r="Y23" s="475">
        <f t="shared" si="7"/>
        <v>0</v>
      </c>
      <c r="Z23" s="474">
        <f t="shared" si="13"/>
        <v>0</v>
      </c>
      <c r="AA23" s="155">
        <f t="shared" si="8"/>
        <v>0</v>
      </c>
      <c r="AB23" s="155">
        <f t="shared" si="9"/>
        <v>0</v>
      </c>
      <c r="AC23" s="485">
        <f t="shared" si="10"/>
        <v>0</v>
      </c>
      <c r="AD23" s="484">
        <f t="shared" si="14"/>
        <v>0</v>
      </c>
    </row>
    <row r="24" spans="1:30">
      <c r="A24" s="15">
        <f>+IF((G24+SUM(H24:K24))&gt;0,MAX(A$13:A23)+1,0)</f>
        <v>0</v>
      </c>
      <c r="B24" s="16"/>
      <c r="C24" s="16"/>
      <c r="D24" s="16"/>
      <c r="E24" s="16"/>
      <c r="F24" s="232">
        <f t="shared" si="15"/>
        <v>0</v>
      </c>
      <c r="G24" s="168">
        <f t="shared" si="16"/>
        <v>0</v>
      </c>
      <c r="H24" s="16"/>
      <c r="I24" s="16"/>
      <c r="J24" s="16"/>
      <c r="K24" s="16"/>
      <c r="L24" s="16"/>
      <c r="M24" s="16"/>
      <c r="N24" s="168">
        <f t="shared" si="17"/>
        <v>0</v>
      </c>
      <c r="O24" s="161"/>
      <c r="P24" s="169">
        <f t="shared" si="11"/>
        <v>0</v>
      </c>
      <c r="Q24" s="247">
        <f t="shared" si="0"/>
        <v>0</v>
      </c>
      <c r="R24" s="247">
        <f t="shared" si="1"/>
        <v>0</v>
      </c>
      <c r="S24" s="155">
        <f t="shared" si="2"/>
        <v>0</v>
      </c>
      <c r="T24" s="155">
        <f t="shared" si="3"/>
        <v>0</v>
      </c>
      <c r="U24" s="215">
        <f t="shared" si="4"/>
        <v>0</v>
      </c>
      <c r="V24" s="202">
        <f t="shared" si="12"/>
        <v>0</v>
      </c>
      <c r="W24" s="155">
        <f t="shared" si="5"/>
        <v>0</v>
      </c>
      <c r="X24" s="155">
        <f t="shared" si="6"/>
        <v>0</v>
      </c>
      <c r="Y24" s="475">
        <f t="shared" si="7"/>
        <v>0</v>
      </c>
      <c r="Z24" s="474">
        <f t="shared" si="13"/>
        <v>0</v>
      </c>
      <c r="AA24" s="155">
        <f t="shared" si="8"/>
        <v>0</v>
      </c>
      <c r="AB24" s="155">
        <f t="shared" si="9"/>
        <v>0</v>
      </c>
      <c r="AC24" s="485">
        <f t="shared" si="10"/>
        <v>0</v>
      </c>
      <c r="AD24" s="484">
        <f t="shared" si="14"/>
        <v>0</v>
      </c>
    </row>
    <row r="25" spans="1:30">
      <c r="A25" s="15">
        <f>+IF((G25+SUM(H25:K25))&gt;0,MAX(A$13:A24)+1,0)</f>
        <v>0</v>
      </c>
      <c r="B25" s="16"/>
      <c r="C25" s="16"/>
      <c r="D25" s="16"/>
      <c r="E25" s="16"/>
      <c r="F25" s="232">
        <f t="shared" si="15"/>
        <v>0</v>
      </c>
      <c r="G25" s="168">
        <f t="shared" si="16"/>
        <v>0</v>
      </c>
      <c r="H25" s="16"/>
      <c r="I25" s="16"/>
      <c r="J25" s="16"/>
      <c r="K25" s="16"/>
      <c r="L25" s="16"/>
      <c r="M25" s="16"/>
      <c r="N25" s="168">
        <f t="shared" si="17"/>
        <v>0</v>
      </c>
      <c r="O25" s="161"/>
      <c r="P25" s="169">
        <f t="shared" si="11"/>
        <v>0</v>
      </c>
      <c r="Q25" s="247">
        <f t="shared" si="0"/>
        <v>0</v>
      </c>
      <c r="R25" s="247">
        <f t="shared" si="1"/>
        <v>0</v>
      </c>
      <c r="S25" s="155">
        <f t="shared" si="2"/>
        <v>0</v>
      </c>
      <c r="T25" s="155">
        <f t="shared" si="3"/>
        <v>0</v>
      </c>
      <c r="U25" s="215">
        <f t="shared" si="4"/>
        <v>0</v>
      </c>
      <c r="V25" s="202">
        <f t="shared" si="12"/>
        <v>0</v>
      </c>
      <c r="W25" s="155">
        <f t="shared" si="5"/>
        <v>0</v>
      </c>
      <c r="X25" s="155">
        <f t="shared" si="6"/>
        <v>0</v>
      </c>
      <c r="Y25" s="475">
        <f t="shared" si="7"/>
        <v>0</v>
      </c>
      <c r="Z25" s="474">
        <f t="shared" si="13"/>
        <v>0</v>
      </c>
      <c r="AA25" s="155">
        <f t="shared" si="8"/>
        <v>0</v>
      </c>
      <c r="AB25" s="155">
        <f t="shared" si="9"/>
        <v>0</v>
      </c>
      <c r="AC25" s="485">
        <f t="shared" si="10"/>
        <v>0</v>
      </c>
      <c r="AD25" s="484">
        <f t="shared" si="14"/>
        <v>0</v>
      </c>
    </row>
    <row r="26" spans="1:30">
      <c r="A26" s="15">
        <f>+IF((G26+SUM(H26:K26))&gt;0,MAX(A$13:A25)+1,0)</f>
        <v>0</v>
      </c>
      <c r="B26" s="16"/>
      <c r="C26" s="16"/>
      <c r="D26" s="16"/>
      <c r="E26" s="16"/>
      <c r="F26" s="232">
        <f t="shared" si="15"/>
        <v>0</v>
      </c>
      <c r="G26" s="168">
        <f t="shared" si="16"/>
        <v>0</v>
      </c>
      <c r="H26" s="16"/>
      <c r="I26" s="16"/>
      <c r="J26" s="16"/>
      <c r="K26" s="16"/>
      <c r="L26" s="16"/>
      <c r="M26" s="16"/>
      <c r="N26" s="168">
        <f t="shared" si="17"/>
        <v>0</v>
      </c>
      <c r="O26" s="161"/>
      <c r="P26" s="169">
        <f t="shared" si="11"/>
        <v>0</v>
      </c>
      <c r="Q26" s="247">
        <f t="shared" si="0"/>
        <v>0</v>
      </c>
      <c r="R26" s="247">
        <f t="shared" si="1"/>
        <v>0</v>
      </c>
      <c r="S26" s="155">
        <f t="shared" si="2"/>
        <v>0</v>
      </c>
      <c r="T26" s="155">
        <f t="shared" si="3"/>
        <v>0</v>
      </c>
      <c r="U26" s="215">
        <f t="shared" si="4"/>
        <v>0</v>
      </c>
      <c r="V26" s="202">
        <f t="shared" si="12"/>
        <v>0</v>
      </c>
      <c r="W26" s="155">
        <f t="shared" si="5"/>
        <v>0</v>
      </c>
      <c r="X26" s="155">
        <f t="shared" si="6"/>
        <v>0</v>
      </c>
      <c r="Y26" s="475">
        <f t="shared" si="7"/>
        <v>0</v>
      </c>
      <c r="Z26" s="474">
        <f t="shared" si="13"/>
        <v>0</v>
      </c>
      <c r="AA26" s="155">
        <f t="shared" si="8"/>
        <v>0</v>
      </c>
      <c r="AB26" s="155">
        <f t="shared" si="9"/>
        <v>0</v>
      </c>
      <c r="AC26" s="485">
        <f t="shared" si="10"/>
        <v>0</v>
      </c>
      <c r="AD26" s="484">
        <f t="shared" si="14"/>
        <v>0</v>
      </c>
    </row>
    <row r="27" spans="1:30">
      <c r="A27" s="15">
        <f>+IF((G27+SUM(H27:K27))&gt;0,MAX(A$13:A26)+1,0)</f>
        <v>0</v>
      </c>
      <c r="B27" s="16"/>
      <c r="C27" s="16"/>
      <c r="D27" s="16"/>
      <c r="E27" s="16"/>
      <c r="F27" s="232">
        <f t="shared" si="15"/>
        <v>0</v>
      </c>
      <c r="G27" s="168">
        <f t="shared" si="16"/>
        <v>0</v>
      </c>
      <c r="H27" s="16"/>
      <c r="I27" s="16"/>
      <c r="J27" s="16"/>
      <c r="K27" s="16"/>
      <c r="L27" s="16"/>
      <c r="M27" s="16"/>
      <c r="N27" s="168">
        <f t="shared" si="17"/>
        <v>0</v>
      </c>
      <c r="O27" s="161"/>
      <c r="P27" s="169">
        <f t="shared" si="11"/>
        <v>0</v>
      </c>
      <c r="Q27" s="247">
        <f t="shared" si="0"/>
        <v>0</v>
      </c>
      <c r="R27" s="247">
        <f t="shared" si="1"/>
        <v>0</v>
      </c>
      <c r="S27" s="155">
        <f t="shared" si="2"/>
        <v>0</v>
      </c>
      <c r="T27" s="155">
        <f t="shared" si="3"/>
        <v>0</v>
      </c>
      <c r="U27" s="215">
        <f t="shared" si="4"/>
        <v>0</v>
      </c>
      <c r="V27" s="202">
        <f t="shared" si="12"/>
        <v>0</v>
      </c>
      <c r="W27" s="155">
        <f t="shared" si="5"/>
        <v>0</v>
      </c>
      <c r="X27" s="155">
        <f t="shared" si="6"/>
        <v>0</v>
      </c>
      <c r="Y27" s="475">
        <f t="shared" si="7"/>
        <v>0</v>
      </c>
      <c r="Z27" s="474">
        <f t="shared" si="13"/>
        <v>0</v>
      </c>
      <c r="AA27" s="155">
        <f t="shared" si="8"/>
        <v>0</v>
      </c>
      <c r="AB27" s="155">
        <f t="shared" si="9"/>
        <v>0</v>
      </c>
      <c r="AC27" s="485">
        <f t="shared" si="10"/>
        <v>0</v>
      </c>
      <c r="AD27" s="484">
        <f t="shared" si="14"/>
        <v>0</v>
      </c>
    </row>
    <row r="28" spans="1:30">
      <c r="A28" s="15">
        <f>+IF((G28+SUM(H28:K28))&gt;0,MAX(A$13:A27)+1,0)</f>
        <v>0</v>
      </c>
      <c r="B28" s="16"/>
      <c r="C28" s="16"/>
      <c r="D28" s="16"/>
      <c r="E28" s="16"/>
      <c r="F28" s="232">
        <f t="shared" si="15"/>
        <v>0</v>
      </c>
      <c r="G28" s="168">
        <f t="shared" si="16"/>
        <v>0</v>
      </c>
      <c r="H28" s="16"/>
      <c r="I28" s="16"/>
      <c r="J28" s="16"/>
      <c r="K28" s="16"/>
      <c r="L28" s="16"/>
      <c r="M28" s="16"/>
      <c r="N28" s="168">
        <f t="shared" si="17"/>
        <v>0</v>
      </c>
      <c r="O28" s="161"/>
      <c r="P28" s="169">
        <f t="shared" si="11"/>
        <v>0</v>
      </c>
      <c r="Q28" s="247">
        <f t="shared" si="0"/>
        <v>0</v>
      </c>
      <c r="R28" s="247">
        <f t="shared" si="1"/>
        <v>0</v>
      </c>
      <c r="S28" s="155">
        <f t="shared" si="2"/>
        <v>0</v>
      </c>
      <c r="T28" s="155">
        <f t="shared" si="3"/>
        <v>0</v>
      </c>
      <c r="U28" s="215">
        <f t="shared" si="4"/>
        <v>0</v>
      </c>
      <c r="V28" s="202">
        <f t="shared" si="12"/>
        <v>0</v>
      </c>
      <c r="W28" s="155">
        <f t="shared" si="5"/>
        <v>0</v>
      </c>
      <c r="X28" s="155">
        <f t="shared" si="6"/>
        <v>0</v>
      </c>
      <c r="Y28" s="475">
        <f t="shared" si="7"/>
        <v>0</v>
      </c>
      <c r="Z28" s="474">
        <f t="shared" si="13"/>
        <v>0</v>
      </c>
      <c r="AA28" s="155">
        <f t="shared" si="8"/>
        <v>0</v>
      </c>
      <c r="AB28" s="155">
        <f t="shared" si="9"/>
        <v>0</v>
      </c>
      <c r="AC28" s="485">
        <f t="shared" si="10"/>
        <v>0</v>
      </c>
      <c r="AD28" s="484">
        <f t="shared" si="14"/>
        <v>0</v>
      </c>
    </row>
    <row r="29" spans="1:30">
      <c r="A29" s="15">
        <f>+IF((G29+SUM(H29:K29))&gt;0,MAX(A$13:A28)+1,0)</f>
        <v>0</v>
      </c>
      <c r="B29" s="16"/>
      <c r="C29" s="16"/>
      <c r="D29" s="16"/>
      <c r="E29" s="16"/>
      <c r="F29" s="232">
        <f t="shared" si="15"/>
        <v>0</v>
      </c>
      <c r="G29" s="168">
        <f t="shared" si="16"/>
        <v>0</v>
      </c>
      <c r="H29" s="16"/>
      <c r="I29" s="16"/>
      <c r="J29" s="16"/>
      <c r="K29" s="16"/>
      <c r="L29" s="16"/>
      <c r="M29" s="16"/>
      <c r="N29" s="168">
        <f t="shared" si="17"/>
        <v>0</v>
      </c>
      <c r="O29" s="161"/>
      <c r="P29" s="169">
        <f t="shared" si="11"/>
        <v>0</v>
      </c>
      <c r="Q29" s="247">
        <f t="shared" si="0"/>
        <v>0</v>
      </c>
      <c r="R29" s="247">
        <f t="shared" si="1"/>
        <v>0</v>
      </c>
      <c r="S29" s="155">
        <f t="shared" si="2"/>
        <v>0</v>
      </c>
      <c r="T29" s="155">
        <f t="shared" si="3"/>
        <v>0</v>
      </c>
      <c r="U29" s="215">
        <f t="shared" si="4"/>
        <v>0</v>
      </c>
      <c r="V29" s="202">
        <f t="shared" si="12"/>
        <v>0</v>
      </c>
      <c r="W29" s="155">
        <f t="shared" si="5"/>
        <v>0</v>
      </c>
      <c r="X29" s="155">
        <f t="shared" si="6"/>
        <v>0</v>
      </c>
      <c r="Y29" s="475">
        <f t="shared" si="7"/>
        <v>0</v>
      </c>
      <c r="Z29" s="474">
        <f t="shared" si="13"/>
        <v>0</v>
      </c>
      <c r="AA29" s="155">
        <f t="shared" si="8"/>
        <v>0</v>
      </c>
      <c r="AB29" s="155">
        <f t="shared" si="9"/>
        <v>0</v>
      </c>
      <c r="AC29" s="485">
        <f t="shared" si="10"/>
        <v>0</v>
      </c>
      <c r="AD29" s="484">
        <f t="shared" si="14"/>
        <v>0</v>
      </c>
    </row>
    <row r="30" spans="1:30">
      <c r="A30" s="15">
        <f>+IF((G30+SUM(H30:K30))&gt;0,MAX(A$13:A29)+1,0)</f>
        <v>0</v>
      </c>
      <c r="B30" s="16"/>
      <c r="C30" s="16"/>
      <c r="D30" s="16"/>
      <c r="E30" s="16"/>
      <c r="F30" s="232">
        <f t="shared" si="15"/>
        <v>0</v>
      </c>
      <c r="G30" s="168">
        <f t="shared" si="16"/>
        <v>0</v>
      </c>
      <c r="H30" s="16"/>
      <c r="I30" s="16"/>
      <c r="J30" s="16"/>
      <c r="K30" s="16"/>
      <c r="L30" s="16"/>
      <c r="M30" s="16"/>
      <c r="N30" s="168">
        <f t="shared" si="17"/>
        <v>0</v>
      </c>
      <c r="O30" s="161"/>
      <c r="P30" s="169">
        <f t="shared" si="11"/>
        <v>0</v>
      </c>
      <c r="Q30" s="247">
        <f t="shared" si="0"/>
        <v>0</v>
      </c>
      <c r="R30" s="247">
        <f t="shared" si="1"/>
        <v>0</v>
      </c>
      <c r="S30" s="155">
        <f t="shared" si="2"/>
        <v>0</v>
      </c>
      <c r="T30" s="155">
        <f t="shared" si="3"/>
        <v>0</v>
      </c>
      <c r="U30" s="215">
        <f t="shared" si="4"/>
        <v>0</v>
      </c>
      <c r="V30" s="202">
        <f t="shared" si="12"/>
        <v>0</v>
      </c>
      <c r="W30" s="155">
        <f t="shared" si="5"/>
        <v>0</v>
      </c>
      <c r="X30" s="155">
        <f t="shared" si="6"/>
        <v>0</v>
      </c>
      <c r="Y30" s="475">
        <f t="shared" si="7"/>
        <v>0</v>
      </c>
      <c r="Z30" s="474">
        <f t="shared" si="13"/>
        <v>0</v>
      </c>
      <c r="AA30" s="155">
        <f t="shared" si="8"/>
        <v>0</v>
      </c>
      <c r="AB30" s="155">
        <f t="shared" si="9"/>
        <v>0</v>
      </c>
      <c r="AC30" s="485">
        <f t="shared" si="10"/>
        <v>0</v>
      </c>
      <c r="AD30" s="484">
        <f t="shared" si="14"/>
        <v>0</v>
      </c>
    </row>
    <row r="31" spans="1:30">
      <c r="A31" s="15">
        <f>+IF((G31+SUM(H31:K31))&gt;0,MAX(A$13:A30)+1,0)</f>
        <v>0</v>
      </c>
      <c r="B31" s="16"/>
      <c r="C31" s="16"/>
      <c r="D31" s="16"/>
      <c r="E31" s="16"/>
      <c r="F31" s="232">
        <f t="shared" si="15"/>
        <v>0</v>
      </c>
      <c r="G31" s="168">
        <f t="shared" si="16"/>
        <v>0</v>
      </c>
      <c r="H31" s="16"/>
      <c r="I31" s="16"/>
      <c r="J31" s="16"/>
      <c r="K31" s="16"/>
      <c r="L31" s="16"/>
      <c r="M31" s="16"/>
      <c r="N31" s="168">
        <f t="shared" si="17"/>
        <v>0</v>
      </c>
      <c r="O31" s="161"/>
      <c r="P31" s="169">
        <f t="shared" si="11"/>
        <v>0</v>
      </c>
      <c r="Q31" s="247">
        <f t="shared" si="0"/>
        <v>0</v>
      </c>
      <c r="R31" s="247">
        <f t="shared" si="1"/>
        <v>0</v>
      </c>
      <c r="S31" s="155">
        <f t="shared" si="2"/>
        <v>0</v>
      </c>
      <c r="T31" s="155">
        <f t="shared" si="3"/>
        <v>0</v>
      </c>
      <c r="U31" s="215">
        <f t="shared" si="4"/>
        <v>0</v>
      </c>
      <c r="V31" s="202">
        <f t="shared" si="12"/>
        <v>0</v>
      </c>
      <c r="W31" s="155">
        <f t="shared" si="5"/>
        <v>0</v>
      </c>
      <c r="X31" s="155">
        <f t="shared" si="6"/>
        <v>0</v>
      </c>
      <c r="Y31" s="475">
        <f t="shared" si="7"/>
        <v>0</v>
      </c>
      <c r="Z31" s="474">
        <f t="shared" si="13"/>
        <v>0</v>
      </c>
      <c r="AA31" s="155">
        <f t="shared" si="8"/>
        <v>0</v>
      </c>
      <c r="AB31" s="155">
        <f t="shared" si="9"/>
        <v>0</v>
      </c>
      <c r="AC31" s="485">
        <f t="shared" si="10"/>
        <v>0</v>
      </c>
      <c r="AD31" s="484">
        <f t="shared" si="14"/>
        <v>0</v>
      </c>
    </row>
    <row r="32" spans="1:30">
      <c r="A32" s="15">
        <f>+IF((G32+SUM(H32:K32))&gt;0,MAX(A$13:A31)+1,0)</f>
        <v>0</v>
      </c>
      <c r="B32" s="16"/>
      <c r="C32" s="16"/>
      <c r="D32" s="16"/>
      <c r="E32" s="16"/>
      <c r="F32" s="232">
        <f t="shared" si="15"/>
        <v>0</v>
      </c>
      <c r="G32" s="168">
        <f t="shared" si="16"/>
        <v>0</v>
      </c>
      <c r="H32" s="16"/>
      <c r="I32" s="16"/>
      <c r="J32" s="16"/>
      <c r="K32" s="16"/>
      <c r="L32" s="16"/>
      <c r="M32" s="16"/>
      <c r="N32" s="168">
        <f t="shared" si="17"/>
        <v>0</v>
      </c>
      <c r="O32" s="161"/>
      <c r="P32" s="169">
        <f t="shared" si="11"/>
        <v>0</v>
      </c>
      <c r="Q32" s="247">
        <f t="shared" si="0"/>
        <v>0</v>
      </c>
      <c r="R32" s="247">
        <f t="shared" si="1"/>
        <v>0</v>
      </c>
      <c r="S32" s="155">
        <f t="shared" si="2"/>
        <v>0</v>
      </c>
      <c r="T32" s="155">
        <f t="shared" si="3"/>
        <v>0</v>
      </c>
      <c r="U32" s="215">
        <f t="shared" si="4"/>
        <v>0</v>
      </c>
      <c r="V32" s="202">
        <f t="shared" si="12"/>
        <v>0</v>
      </c>
      <c r="W32" s="155">
        <f t="shared" si="5"/>
        <v>0</v>
      </c>
      <c r="X32" s="155">
        <f t="shared" si="6"/>
        <v>0</v>
      </c>
      <c r="Y32" s="475">
        <f t="shared" si="7"/>
        <v>0</v>
      </c>
      <c r="Z32" s="474">
        <f t="shared" si="13"/>
        <v>0</v>
      </c>
      <c r="AA32" s="155">
        <f t="shared" si="8"/>
        <v>0</v>
      </c>
      <c r="AB32" s="155">
        <f t="shared" si="9"/>
        <v>0</v>
      </c>
      <c r="AC32" s="485">
        <f t="shared" si="10"/>
        <v>0</v>
      </c>
      <c r="AD32" s="484">
        <f t="shared" si="14"/>
        <v>0</v>
      </c>
    </row>
    <row r="33" spans="1:30">
      <c r="A33" s="15">
        <f>+IF((G33+SUM(H33:K33))&gt;0,MAX(A$13:A32)+1,0)</f>
        <v>0</v>
      </c>
      <c r="B33" s="16"/>
      <c r="C33" s="16"/>
      <c r="D33" s="16"/>
      <c r="E33" s="16"/>
      <c r="F33" s="232">
        <f t="shared" si="15"/>
        <v>0</v>
      </c>
      <c r="G33" s="168">
        <f t="shared" si="16"/>
        <v>0</v>
      </c>
      <c r="H33" s="16"/>
      <c r="I33" s="16"/>
      <c r="J33" s="16"/>
      <c r="K33" s="16"/>
      <c r="L33" s="16"/>
      <c r="M33" s="16"/>
      <c r="N33" s="168">
        <f t="shared" si="17"/>
        <v>0</v>
      </c>
      <c r="O33" s="161"/>
      <c r="P33" s="169">
        <f t="shared" si="11"/>
        <v>0</v>
      </c>
      <c r="Q33" s="247">
        <f t="shared" si="0"/>
        <v>0</v>
      </c>
      <c r="R33" s="247">
        <f t="shared" si="1"/>
        <v>0</v>
      </c>
      <c r="S33" s="155">
        <f t="shared" si="2"/>
        <v>0</v>
      </c>
      <c r="T33" s="155">
        <f t="shared" si="3"/>
        <v>0</v>
      </c>
      <c r="U33" s="215">
        <f t="shared" si="4"/>
        <v>0</v>
      </c>
      <c r="V33" s="202">
        <f t="shared" si="12"/>
        <v>0</v>
      </c>
      <c r="W33" s="155">
        <f t="shared" si="5"/>
        <v>0</v>
      </c>
      <c r="X33" s="155">
        <f t="shared" si="6"/>
        <v>0</v>
      </c>
      <c r="Y33" s="475">
        <f t="shared" si="7"/>
        <v>0</v>
      </c>
      <c r="Z33" s="474">
        <f t="shared" si="13"/>
        <v>0</v>
      </c>
      <c r="AA33" s="155">
        <f t="shared" si="8"/>
        <v>0</v>
      </c>
      <c r="AB33" s="155">
        <f t="shared" si="9"/>
        <v>0</v>
      </c>
      <c r="AC33" s="485">
        <f t="shared" si="10"/>
        <v>0</v>
      </c>
      <c r="AD33" s="484">
        <f t="shared" si="14"/>
        <v>0</v>
      </c>
    </row>
    <row r="34" spans="1:30">
      <c r="A34" s="15">
        <f>+IF((G34+SUM(H34:K34))&gt;0,MAX(A$13:A33)+1,0)</f>
        <v>0</v>
      </c>
      <c r="B34" s="16"/>
      <c r="C34" s="16"/>
      <c r="D34" s="16"/>
      <c r="E34" s="16"/>
      <c r="F34" s="232">
        <f t="shared" si="15"/>
        <v>0</v>
      </c>
      <c r="G34" s="168">
        <f t="shared" si="16"/>
        <v>0</v>
      </c>
      <c r="H34" s="16"/>
      <c r="I34" s="16"/>
      <c r="J34" s="16"/>
      <c r="K34" s="16"/>
      <c r="L34" s="16"/>
      <c r="M34" s="16"/>
      <c r="N34" s="168">
        <f t="shared" si="17"/>
        <v>0</v>
      </c>
      <c r="O34" s="161"/>
      <c r="P34" s="169">
        <f t="shared" si="11"/>
        <v>0</v>
      </c>
      <c r="Q34" s="247">
        <f t="shared" si="0"/>
        <v>0</v>
      </c>
      <c r="R34" s="247">
        <f t="shared" si="1"/>
        <v>0</v>
      </c>
      <c r="S34" s="155">
        <f t="shared" si="2"/>
        <v>0</v>
      </c>
      <c r="T34" s="155">
        <f t="shared" si="3"/>
        <v>0</v>
      </c>
      <c r="U34" s="215">
        <f t="shared" si="4"/>
        <v>0</v>
      </c>
      <c r="V34" s="202">
        <f t="shared" si="12"/>
        <v>0</v>
      </c>
      <c r="W34" s="155">
        <f t="shared" si="5"/>
        <v>0</v>
      </c>
      <c r="X34" s="155">
        <f t="shared" si="6"/>
        <v>0</v>
      </c>
      <c r="Y34" s="475">
        <f t="shared" si="7"/>
        <v>0</v>
      </c>
      <c r="Z34" s="474">
        <f t="shared" si="13"/>
        <v>0</v>
      </c>
      <c r="AA34" s="155">
        <f t="shared" si="8"/>
        <v>0</v>
      </c>
      <c r="AB34" s="155">
        <f t="shared" si="9"/>
        <v>0</v>
      </c>
      <c r="AC34" s="485">
        <f t="shared" si="10"/>
        <v>0</v>
      </c>
      <c r="AD34" s="484">
        <f t="shared" si="14"/>
        <v>0</v>
      </c>
    </row>
    <row r="35" spans="1:30">
      <c r="A35" s="15">
        <f>+IF((G35+SUM(H35:K35))&gt;0,MAX(A$13:A34)+1,0)</f>
        <v>0</v>
      </c>
      <c r="B35" s="16"/>
      <c r="C35" s="16"/>
      <c r="D35" s="16"/>
      <c r="E35" s="16"/>
      <c r="F35" s="232">
        <f t="shared" si="15"/>
        <v>0</v>
      </c>
      <c r="G35" s="168">
        <f t="shared" si="16"/>
        <v>0</v>
      </c>
      <c r="H35" s="16"/>
      <c r="I35" s="16"/>
      <c r="J35" s="16"/>
      <c r="K35" s="16"/>
      <c r="L35" s="16"/>
      <c r="M35" s="16"/>
      <c r="N35" s="168">
        <f t="shared" si="17"/>
        <v>0</v>
      </c>
      <c r="O35" s="161"/>
      <c r="P35" s="169">
        <f t="shared" si="11"/>
        <v>0</v>
      </c>
      <c r="Q35" s="247">
        <f t="shared" si="0"/>
        <v>0</v>
      </c>
      <c r="R35" s="247">
        <f t="shared" si="1"/>
        <v>0</v>
      </c>
      <c r="S35" s="155">
        <f t="shared" si="2"/>
        <v>0</v>
      </c>
      <c r="T35" s="155">
        <f t="shared" si="3"/>
        <v>0</v>
      </c>
      <c r="U35" s="215">
        <f t="shared" si="4"/>
        <v>0</v>
      </c>
      <c r="V35" s="202">
        <f t="shared" si="12"/>
        <v>0</v>
      </c>
      <c r="W35" s="155">
        <f t="shared" si="5"/>
        <v>0</v>
      </c>
      <c r="X35" s="155">
        <f t="shared" si="6"/>
        <v>0</v>
      </c>
      <c r="Y35" s="475">
        <f t="shared" si="7"/>
        <v>0</v>
      </c>
      <c r="Z35" s="474">
        <f t="shared" si="13"/>
        <v>0</v>
      </c>
      <c r="AA35" s="155">
        <f t="shared" si="8"/>
        <v>0</v>
      </c>
      <c r="AB35" s="155">
        <f t="shared" si="9"/>
        <v>0</v>
      </c>
      <c r="AC35" s="485">
        <f t="shared" si="10"/>
        <v>0</v>
      </c>
      <c r="AD35" s="484">
        <f t="shared" si="14"/>
        <v>0</v>
      </c>
    </row>
    <row r="36" spans="1:30">
      <c r="A36" s="15">
        <f>+IF((G36+SUM(H36:K36))&gt;0,MAX(A$13:A35)+1,0)</f>
        <v>0</v>
      </c>
      <c r="B36" s="16"/>
      <c r="C36" s="16"/>
      <c r="D36" s="16"/>
      <c r="E36" s="16"/>
      <c r="F36" s="232">
        <f t="shared" si="15"/>
        <v>0</v>
      </c>
      <c r="G36" s="168">
        <f t="shared" si="16"/>
        <v>0</v>
      </c>
      <c r="H36" s="16"/>
      <c r="I36" s="16"/>
      <c r="J36" s="16"/>
      <c r="K36" s="16"/>
      <c r="L36" s="16"/>
      <c r="M36" s="16"/>
      <c r="N36" s="168">
        <f t="shared" si="17"/>
        <v>0</v>
      </c>
      <c r="O36" s="161"/>
      <c r="P36" s="169">
        <f t="shared" si="11"/>
        <v>0</v>
      </c>
      <c r="Q36" s="247">
        <f t="shared" si="0"/>
        <v>0</v>
      </c>
      <c r="R36" s="247">
        <f t="shared" si="1"/>
        <v>0</v>
      </c>
      <c r="S36" s="155">
        <f t="shared" si="2"/>
        <v>0</v>
      </c>
      <c r="T36" s="155">
        <f t="shared" si="3"/>
        <v>0</v>
      </c>
      <c r="U36" s="215">
        <f t="shared" si="4"/>
        <v>0</v>
      </c>
      <c r="V36" s="202">
        <f t="shared" si="12"/>
        <v>0</v>
      </c>
      <c r="W36" s="155">
        <f t="shared" si="5"/>
        <v>0</v>
      </c>
      <c r="X36" s="155">
        <f t="shared" si="6"/>
        <v>0</v>
      </c>
      <c r="Y36" s="475">
        <f t="shared" si="7"/>
        <v>0</v>
      </c>
      <c r="Z36" s="474">
        <f t="shared" si="13"/>
        <v>0</v>
      </c>
      <c r="AA36" s="155">
        <f t="shared" si="8"/>
        <v>0</v>
      </c>
      <c r="AB36" s="155">
        <f t="shared" si="9"/>
        <v>0</v>
      </c>
      <c r="AC36" s="485">
        <f t="shared" si="10"/>
        <v>0</v>
      </c>
      <c r="AD36" s="484">
        <f t="shared" si="14"/>
        <v>0</v>
      </c>
    </row>
    <row r="37" spans="1:30">
      <c r="A37" s="15">
        <f>+IF((G37+SUM(H37:K37))&gt;0,MAX(A$13:A36)+1,0)</f>
        <v>0</v>
      </c>
      <c r="B37" s="16"/>
      <c r="C37" s="16"/>
      <c r="D37" s="16"/>
      <c r="E37" s="16"/>
      <c r="F37" s="232">
        <f t="shared" si="15"/>
        <v>0</v>
      </c>
      <c r="G37" s="168">
        <f t="shared" si="16"/>
        <v>0</v>
      </c>
      <c r="H37" s="16"/>
      <c r="I37" s="16"/>
      <c r="J37" s="16"/>
      <c r="K37" s="16"/>
      <c r="L37" s="16"/>
      <c r="M37" s="16"/>
      <c r="N37" s="168">
        <f t="shared" si="17"/>
        <v>0</v>
      </c>
      <c r="O37" s="161"/>
      <c r="P37" s="169">
        <f t="shared" si="11"/>
        <v>0</v>
      </c>
      <c r="Q37" s="247">
        <f t="shared" si="0"/>
        <v>0</v>
      </c>
      <c r="R37" s="247">
        <f t="shared" si="1"/>
        <v>0</v>
      </c>
      <c r="S37" s="155">
        <f t="shared" si="2"/>
        <v>0</v>
      </c>
      <c r="T37" s="155">
        <f t="shared" si="3"/>
        <v>0</v>
      </c>
      <c r="U37" s="215">
        <f t="shared" si="4"/>
        <v>0</v>
      </c>
      <c r="V37" s="202">
        <f t="shared" si="12"/>
        <v>0</v>
      </c>
      <c r="W37" s="155">
        <f t="shared" si="5"/>
        <v>0</v>
      </c>
      <c r="X37" s="155">
        <f t="shared" si="6"/>
        <v>0</v>
      </c>
      <c r="Y37" s="475">
        <f t="shared" si="7"/>
        <v>0</v>
      </c>
      <c r="Z37" s="474">
        <f t="shared" si="13"/>
        <v>0</v>
      </c>
      <c r="AA37" s="155">
        <f t="shared" si="8"/>
        <v>0</v>
      </c>
      <c r="AB37" s="155">
        <f t="shared" si="9"/>
        <v>0</v>
      </c>
      <c r="AC37" s="485">
        <f t="shared" si="10"/>
        <v>0</v>
      </c>
      <c r="AD37" s="484">
        <f t="shared" si="14"/>
        <v>0</v>
      </c>
    </row>
    <row r="38" spans="1:30">
      <c r="A38" s="15">
        <f>+IF((G38+SUM(H38:K38))&gt;0,MAX(A$13:A37)+1,0)</f>
        <v>0</v>
      </c>
      <c r="B38" s="16"/>
      <c r="C38" s="16"/>
      <c r="D38" s="16"/>
      <c r="E38" s="16"/>
      <c r="F38" s="232">
        <f t="shared" si="15"/>
        <v>0</v>
      </c>
      <c r="G38" s="168">
        <f t="shared" si="16"/>
        <v>0</v>
      </c>
      <c r="H38" s="16"/>
      <c r="I38" s="16"/>
      <c r="J38" s="16"/>
      <c r="K38" s="16"/>
      <c r="L38" s="16"/>
      <c r="M38" s="16"/>
      <c r="N38" s="168">
        <f t="shared" si="17"/>
        <v>0</v>
      </c>
      <c r="O38" s="161"/>
      <c r="P38" s="169">
        <f t="shared" si="11"/>
        <v>0</v>
      </c>
      <c r="Q38" s="247">
        <f t="shared" si="0"/>
        <v>0</v>
      </c>
      <c r="R38" s="247">
        <f t="shared" si="1"/>
        <v>0</v>
      </c>
      <c r="S38" s="155">
        <f t="shared" si="2"/>
        <v>0</v>
      </c>
      <c r="T38" s="155">
        <f t="shared" si="3"/>
        <v>0</v>
      </c>
      <c r="U38" s="215">
        <f t="shared" si="4"/>
        <v>0</v>
      </c>
      <c r="V38" s="202">
        <f t="shared" si="12"/>
        <v>0</v>
      </c>
      <c r="W38" s="155">
        <f t="shared" si="5"/>
        <v>0</v>
      </c>
      <c r="X38" s="155">
        <f t="shared" si="6"/>
        <v>0</v>
      </c>
      <c r="Y38" s="475">
        <f t="shared" si="7"/>
        <v>0</v>
      </c>
      <c r="Z38" s="474">
        <f t="shared" si="13"/>
        <v>0</v>
      </c>
      <c r="AA38" s="155">
        <f t="shared" si="8"/>
        <v>0</v>
      </c>
      <c r="AB38" s="155">
        <f t="shared" si="9"/>
        <v>0</v>
      </c>
      <c r="AC38" s="485">
        <f t="shared" si="10"/>
        <v>0</v>
      </c>
      <c r="AD38" s="484">
        <f t="shared" si="14"/>
        <v>0</v>
      </c>
    </row>
    <row r="39" spans="1:30">
      <c r="A39" s="15">
        <f>+IF((G39+SUM(H39:K39))&gt;0,MAX(A$13:A38)+1,0)</f>
        <v>0</v>
      </c>
      <c r="B39" s="16"/>
      <c r="C39" s="16"/>
      <c r="D39" s="16"/>
      <c r="E39" s="16"/>
      <c r="F39" s="232">
        <f t="shared" si="15"/>
        <v>0</v>
      </c>
      <c r="G39" s="168">
        <f t="shared" si="16"/>
        <v>0</v>
      </c>
      <c r="H39" s="16"/>
      <c r="I39" s="16"/>
      <c r="J39" s="16"/>
      <c r="K39" s="16"/>
      <c r="L39" s="16"/>
      <c r="M39" s="16"/>
      <c r="N39" s="168">
        <f t="shared" si="17"/>
        <v>0</v>
      </c>
      <c r="O39" s="161"/>
      <c r="P39" s="169">
        <f t="shared" si="11"/>
        <v>0</v>
      </c>
      <c r="Q39" s="247">
        <f t="shared" si="0"/>
        <v>0</v>
      </c>
      <c r="R39" s="247">
        <f t="shared" si="1"/>
        <v>0</v>
      </c>
      <c r="S39" s="155">
        <f t="shared" si="2"/>
        <v>0</v>
      </c>
      <c r="T39" s="155">
        <f t="shared" si="3"/>
        <v>0</v>
      </c>
      <c r="U39" s="215">
        <f t="shared" si="4"/>
        <v>0</v>
      </c>
      <c r="V39" s="202">
        <f t="shared" si="12"/>
        <v>0</v>
      </c>
      <c r="W39" s="155">
        <f t="shared" si="5"/>
        <v>0</v>
      </c>
      <c r="X39" s="155">
        <f t="shared" si="6"/>
        <v>0</v>
      </c>
      <c r="Y39" s="475">
        <f t="shared" si="7"/>
        <v>0</v>
      </c>
      <c r="Z39" s="474">
        <f t="shared" si="13"/>
        <v>0</v>
      </c>
      <c r="AA39" s="155">
        <f t="shared" si="8"/>
        <v>0</v>
      </c>
      <c r="AB39" s="155">
        <f t="shared" si="9"/>
        <v>0</v>
      </c>
      <c r="AC39" s="485">
        <f t="shared" si="10"/>
        <v>0</v>
      </c>
      <c r="AD39" s="484">
        <f t="shared" si="14"/>
        <v>0</v>
      </c>
    </row>
    <row r="40" spans="1:30">
      <c r="A40" s="15">
        <f>+IF((G40+SUM(H40:K40))&gt;0,MAX(A$13:A39)+1,0)</f>
        <v>0</v>
      </c>
      <c r="B40" s="16"/>
      <c r="C40" s="16"/>
      <c r="D40" s="16"/>
      <c r="E40" s="16"/>
      <c r="F40" s="232">
        <f t="shared" si="15"/>
        <v>0</v>
      </c>
      <c r="G40" s="168">
        <f t="shared" si="16"/>
        <v>0</v>
      </c>
      <c r="H40" s="16"/>
      <c r="I40" s="16"/>
      <c r="J40" s="16"/>
      <c r="K40" s="16"/>
      <c r="L40" s="16"/>
      <c r="M40" s="16"/>
      <c r="N40" s="168">
        <f t="shared" si="17"/>
        <v>0</v>
      </c>
      <c r="O40" s="161"/>
      <c r="P40" s="169">
        <f t="shared" si="11"/>
        <v>0</v>
      </c>
      <c r="Q40" s="247">
        <f t="shared" si="0"/>
        <v>0</v>
      </c>
      <c r="R40" s="247">
        <f t="shared" si="1"/>
        <v>0</v>
      </c>
      <c r="S40" s="155">
        <f t="shared" si="2"/>
        <v>0</v>
      </c>
      <c r="T40" s="155">
        <f t="shared" si="3"/>
        <v>0</v>
      </c>
      <c r="U40" s="215">
        <f t="shared" si="4"/>
        <v>0</v>
      </c>
      <c r="V40" s="202">
        <f t="shared" si="12"/>
        <v>0</v>
      </c>
      <c r="W40" s="155">
        <f t="shared" si="5"/>
        <v>0</v>
      </c>
      <c r="X40" s="155">
        <f t="shared" si="6"/>
        <v>0</v>
      </c>
      <c r="Y40" s="475">
        <f t="shared" si="7"/>
        <v>0</v>
      </c>
      <c r="Z40" s="474">
        <f t="shared" si="13"/>
        <v>0</v>
      </c>
      <c r="AA40" s="155">
        <f t="shared" si="8"/>
        <v>0</v>
      </c>
      <c r="AB40" s="155">
        <f t="shared" si="9"/>
        <v>0</v>
      </c>
      <c r="AC40" s="485">
        <f t="shared" si="10"/>
        <v>0</v>
      </c>
      <c r="AD40" s="484">
        <f t="shared" si="14"/>
        <v>0</v>
      </c>
    </row>
    <row r="41" spans="1:30">
      <c r="A41" s="15">
        <f>+IF((G41+SUM(H41:K41))&gt;0,MAX(A$13:A40)+1,0)</f>
        <v>0</v>
      </c>
      <c r="B41" s="16"/>
      <c r="C41" s="16"/>
      <c r="D41" s="16"/>
      <c r="E41" s="16"/>
      <c r="F41" s="232">
        <f t="shared" si="15"/>
        <v>0</v>
      </c>
      <c r="G41" s="168">
        <f t="shared" si="16"/>
        <v>0</v>
      </c>
      <c r="H41" s="16"/>
      <c r="I41" s="16"/>
      <c r="J41" s="16"/>
      <c r="K41" s="16"/>
      <c r="L41" s="16"/>
      <c r="M41" s="16"/>
      <c r="N41" s="168">
        <f t="shared" si="17"/>
        <v>0</v>
      </c>
      <c r="O41" s="161"/>
      <c r="P41" s="169">
        <f t="shared" si="11"/>
        <v>0</v>
      </c>
      <c r="Q41" s="247">
        <f t="shared" si="0"/>
        <v>0</v>
      </c>
      <c r="R41" s="247">
        <f t="shared" si="1"/>
        <v>0</v>
      </c>
      <c r="S41" s="155">
        <f t="shared" si="2"/>
        <v>0</v>
      </c>
      <c r="T41" s="155">
        <f t="shared" si="3"/>
        <v>0</v>
      </c>
      <c r="U41" s="215">
        <f t="shared" si="4"/>
        <v>0</v>
      </c>
      <c r="V41" s="202">
        <f t="shared" si="12"/>
        <v>0</v>
      </c>
      <c r="W41" s="155">
        <f t="shared" si="5"/>
        <v>0</v>
      </c>
      <c r="X41" s="155">
        <f t="shared" si="6"/>
        <v>0</v>
      </c>
      <c r="Y41" s="475">
        <f t="shared" si="7"/>
        <v>0</v>
      </c>
      <c r="Z41" s="474">
        <f t="shared" si="13"/>
        <v>0</v>
      </c>
      <c r="AA41" s="155">
        <f t="shared" si="8"/>
        <v>0</v>
      </c>
      <c r="AB41" s="155">
        <f t="shared" si="9"/>
        <v>0</v>
      </c>
      <c r="AC41" s="485">
        <f t="shared" si="10"/>
        <v>0</v>
      </c>
      <c r="AD41" s="484">
        <f t="shared" si="14"/>
        <v>0</v>
      </c>
    </row>
    <row r="42" spans="1:30">
      <c r="A42" s="15">
        <f>+IF((G42+SUM(H42:K42))&gt;0,MAX(A$13:A41)+1,0)</f>
        <v>0</v>
      </c>
      <c r="B42" s="16"/>
      <c r="C42" s="16"/>
      <c r="D42" s="16"/>
      <c r="E42" s="16"/>
      <c r="F42" s="232">
        <f t="shared" si="15"/>
        <v>0</v>
      </c>
      <c r="G42" s="168">
        <f t="shared" si="16"/>
        <v>0</v>
      </c>
      <c r="H42" s="16"/>
      <c r="I42" s="16"/>
      <c r="J42" s="16"/>
      <c r="K42" s="16"/>
      <c r="L42" s="16"/>
      <c r="M42" s="16"/>
      <c r="N42" s="168">
        <f t="shared" si="17"/>
        <v>0</v>
      </c>
      <c r="O42" s="161"/>
      <c r="P42" s="169">
        <f t="shared" si="11"/>
        <v>0</v>
      </c>
      <c r="Q42" s="247">
        <f t="shared" si="0"/>
        <v>0</v>
      </c>
      <c r="R42" s="247">
        <f t="shared" si="1"/>
        <v>0</v>
      </c>
      <c r="S42" s="155">
        <f t="shared" si="2"/>
        <v>0</v>
      </c>
      <c r="T42" s="155">
        <f t="shared" si="3"/>
        <v>0</v>
      </c>
      <c r="U42" s="215">
        <f t="shared" si="4"/>
        <v>0</v>
      </c>
      <c r="V42" s="202">
        <f t="shared" si="12"/>
        <v>0</v>
      </c>
      <c r="W42" s="155">
        <f t="shared" si="5"/>
        <v>0</v>
      </c>
      <c r="X42" s="155">
        <f t="shared" si="6"/>
        <v>0</v>
      </c>
      <c r="Y42" s="475">
        <f t="shared" si="7"/>
        <v>0</v>
      </c>
      <c r="Z42" s="474">
        <f t="shared" si="13"/>
        <v>0</v>
      </c>
      <c r="AA42" s="155">
        <f t="shared" si="8"/>
        <v>0</v>
      </c>
      <c r="AB42" s="155">
        <f t="shared" si="9"/>
        <v>0</v>
      </c>
      <c r="AC42" s="485">
        <f t="shared" si="10"/>
        <v>0</v>
      </c>
      <c r="AD42" s="484">
        <f t="shared" si="14"/>
        <v>0</v>
      </c>
    </row>
    <row r="43" spans="1:30">
      <c r="A43" s="15">
        <f>+IF((G43+SUM(H43:K43))&gt;0,MAX(A$13:A42)+1,0)</f>
        <v>0</v>
      </c>
      <c r="B43" s="16"/>
      <c r="C43" s="16"/>
      <c r="D43" s="16"/>
      <c r="E43" s="16"/>
      <c r="F43" s="232">
        <f t="shared" si="15"/>
        <v>0</v>
      </c>
      <c r="G43" s="168">
        <f t="shared" si="16"/>
        <v>0</v>
      </c>
      <c r="H43" s="16"/>
      <c r="I43" s="16"/>
      <c r="J43" s="16"/>
      <c r="K43" s="16"/>
      <c r="L43" s="16"/>
      <c r="M43" s="16"/>
      <c r="N43" s="168">
        <f t="shared" si="17"/>
        <v>0</v>
      </c>
      <c r="O43" s="161"/>
      <c r="P43" s="169">
        <f t="shared" si="11"/>
        <v>0</v>
      </c>
      <c r="Q43" s="247">
        <f t="shared" si="0"/>
        <v>0</v>
      </c>
      <c r="R43" s="247">
        <f t="shared" si="1"/>
        <v>0</v>
      </c>
      <c r="S43" s="155">
        <f t="shared" si="2"/>
        <v>0</v>
      </c>
      <c r="T43" s="155">
        <f t="shared" si="3"/>
        <v>0</v>
      </c>
      <c r="U43" s="215">
        <f t="shared" si="4"/>
        <v>0</v>
      </c>
      <c r="V43" s="202">
        <f t="shared" si="12"/>
        <v>0</v>
      </c>
      <c r="W43" s="155">
        <f t="shared" si="5"/>
        <v>0</v>
      </c>
      <c r="X43" s="155">
        <f t="shared" si="6"/>
        <v>0</v>
      </c>
      <c r="Y43" s="475">
        <f t="shared" si="7"/>
        <v>0</v>
      </c>
      <c r="Z43" s="474">
        <f t="shared" si="13"/>
        <v>0</v>
      </c>
      <c r="AA43" s="155">
        <f t="shared" si="8"/>
        <v>0</v>
      </c>
      <c r="AB43" s="155">
        <f t="shared" si="9"/>
        <v>0</v>
      </c>
      <c r="AC43" s="485">
        <f t="shared" si="10"/>
        <v>0</v>
      </c>
      <c r="AD43" s="484">
        <f t="shared" si="14"/>
        <v>0</v>
      </c>
    </row>
    <row r="44" spans="1:30">
      <c r="A44" s="15">
        <f>+IF((G44+SUM(H44:K44))&gt;0,MAX(A$13:A43)+1,0)</f>
        <v>0</v>
      </c>
      <c r="B44" s="16"/>
      <c r="C44" s="16"/>
      <c r="D44" s="16"/>
      <c r="E44" s="16"/>
      <c r="F44" s="232">
        <f t="shared" si="15"/>
        <v>0</v>
      </c>
      <c r="G44" s="168">
        <f t="shared" si="16"/>
        <v>0</v>
      </c>
      <c r="H44" s="16"/>
      <c r="I44" s="16"/>
      <c r="J44" s="16"/>
      <c r="K44" s="16"/>
      <c r="L44" s="16"/>
      <c r="M44" s="16"/>
      <c r="N44" s="168">
        <f t="shared" si="17"/>
        <v>0</v>
      </c>
      <c r="O44" s="161"/>
      <c r="P44" s="169">
        <f t="shared" si="11"/>
        <v>0</v>
      </c>
      <c r="Q44" s="247">
        <f t="shared" si="0"/>
        <v>0</v>
      </c>
      <c r="R44" s="247">
        <f t="shared" si="1"/>
        <v>0</v>
      </c>
      <c r="S44" s="155">
        <f t="shared" si="2"/>
        <v>0</v>
      </c>
      <c r="T44" s="155">
        <f t="shared" si="3"/>
        <v>0</v>
      </c>
      <c r="U44" s="215">
        <f t="shared" si="4"/>
        <v>0</v>
      </c>
      <c r="V44" s="202">
        <f t="shared" si="12"/>
        <v>0</v>
      </c>
      <c r="W44" s="155">
        <f t="shared" si="5"/>
        <v>0</v>
      </c>
      <c r="X44" s="155">
        <f t="shared" si="6"/>
        <v>0</v>
      </c>
      <c r="Y44" s="475">
        <f t="shared" si="7"/>
        <v>0</v>
      </c>
      <c r="Z44" s="474">
        <f t="shared" si="13"/>
        <v>0</v>
      </c>
      <c r="AA44" s="155">
        <f t="shared" si="8"/>
        <v>0</v>
      </c>
      <c r="AB44" s="155">
        <f t="shared" si="9"/>
        <v>0</v>
      </c>
      <c r="AC44" s="485">
        <f t="shared" si="10"/>
        <v>0</v>
      </c>
      <c r="AD44" s="484">
        <f t="shared" si="14"/>
        <v>0</v>
      </c>
    </row>
    <row r="45" spans="1:30">
      <c r="A45" s="15">
        <f>+IF((G45+SUM(H45:K45))&gt;0,MAX(A$13:A44)+1,0)</f>
        <v>0</v>
      </c>
      <c r="B45" s="16"/>
      <c r="C45" s="16"/>
      <c r="D45" s="16"/>
      <c r="E45" s="16"/>
      <c r="F45" s="232">
        <f t="shared" si="15"/>
        <v>0</v>
      </c>
      <c r="G45" s="168">
        <f t="shared" si="16"/>
        <v>0</v>
      </c>
      <c r="H45" s="16"/>
      <c r="I45" s="16"/>
      <c r="J45" s="16"/>
      <c r="K45" s="16"/>
      <c r="L45" s="16"/>
      <c r="M45" s="16"/>
      <c r="N45" s="168">
        <f t="shared" si="17"/>
        <v>0</v>
      </c>
      <c r="O45" s="161"/>
      <c r="P45" s="169">
        <f t="shared" si="11"/>
        <v>0</v>
      </c>
      <c r="Q45" s="247">
        <f t="shared" si="0"/>
        <v>0</v>
      </c>
      <c r="R45" s="247">
        <f t="shared" si="1"/>
        <v>0</v>
      </c>
      <c r="S45" s="155">
        <f t="shared" si="2"/>
        <v>0</v>
      </c>
      <c r="T45" s="155">
        <f t="shared" si="3"/>
        <v>0</v>
      </c>
      <c r="U45" s="215">
        <f t="shared" si="4"/>
        <v>0</v>
      </c>
      <c r="V45" s="202">
        <f t="shared" si="12"/>
        <v>0</v>
      </c>
      <c r="W45" s="155">
        <f t="shared" si="5"/>
        <v>0</v>
      </c>
      <c r="X45" s="155">
        <f t="shared" si="6"/>
        <v>0</v>
      </c>
      <c r="Y45" s="475">
        <f t="shared" si="7"/>
        <v>0</v>
      </c>
      <c r="Z45" s="474">
        <f t="shared" si="13"/>
        <v>0</v>
      </c>
      <c r="AA45" s="155">
        <f t="shared" si="8"/>
        <v>0</v>
      </c>
      <c r="AB45" s="155">
        <f t="shared" si="9"/>
        <v>0</v>
      </c>
      <c r="AC45" s="485">
        <f t="shared" si="10"/>
        <v>0</v>
      </c>
      <c r="AD45" s="484">
        <f t="shared" si="14"/>
        <v>0</v>
      </c>
    </row>
    <row r="46" spans="1:30">
      <c r="A46" s="15">
        <f>+IF((G46+SUM(H46:K46))&gt;0,MAX(A$13:A45)+1,0)</f>
        <v>0</v>
      </c>
      <c r="B46" s="16"/>
      <c r="C46" s="16"/>
      <c r="D46" s="16"/>
      <c r="E46" s="16"/>
      <c r="F46" s="232">
        <f t="shared" si="15"/>
        <v>0</v>
      </c>
      <c r="G46" s="168">
        <f t="shared" si="16"/>
        <v>0</v>
      </c>
      <c r="H46" s="16"/>
      <c r="I46" s="16"/>
      <c r="J46" s="16"/>
      <c r="K46" s="16"/>
      <c r="L46" s="16"/>
      <c r="M46" s="16"/>
      <c r="N46" s="168">
        <f t="shared" si="17"/>
        <v>0</v>
      </c>
      <c r="O46" s="161"/>
      <c r="P46" s="169">
        <f t="shared" si="11"/>
        <v>0</v>
      </c>
      <c r="Q46" s="247">
        <f t="shared" ref="Q46:Q77" si="18">+N46*(C46+H46-I46)</f>
        <v>0</v>
      </c>
      <c r="R46" s="247">
        <f t="shared" ref="R46:R77" si="19">+N46*D46+N46*E46*0.8+(J46-K46)*N46</f>
        <v>0</v>
      </c>
      <c r="S46" s="155">
        <f t="shared" ref="S46:S77" si="20">+P46*C46</f>
        <v>0</v>
      </c>
      <c r="T46" s="155">
        <f t="shared" ref="T46:T77" si="21">+P46*(D46+E46)</f>
        <v>0</v>
      </c>
      <c r="U46" s="215">
        <f t="shared" ref="U46:U77" si="22">(P46-$S$6)/$S$7*(C46+D46+E46)*$Y$8</f>
        <v>0</v>
      </c>
      <c r="V46" s="202">
        <f t="shared" si="12"/>
        <v>0</v>
      </c>
      <c r="W46" s="155">
        <f t="shared" ref="W46:W77" si="23">+P46*H46</f>
        <v>0</v>
      </c>
      <c r="X46" s="155">
        <f t="shared" ref="X46:X77" si="24">+P46*J46</f>
        <v>0</v>
      </c>
      <c r="Y46" s="475">
        <f t="shared" ref="Y46:Y77" si="25">+IFERROR((P46-$S$6)/$S$7*(H46+J46)*$Y$8,0)</f>
        <v>0</v>
      </c>
      <c r="Z46" s="474">
        <f t="shared" si="13"/>
        <v>0</v>
      </c>
      <c r="AA46" s="155">
        <f t="shared" ref="AA46:AA77" si="26">+P46*I46</f>
        <v>0</v>
      </c>
      <c r="AB46" s="155">
        <f t="shared" ref="AB46:AB77" si="27">+P46*K46</f>
        <v>0</v>
      </c>
      <c r="AC46" s="485">
        <f t="shared" ref="AC46:AC77" si="28">+(P46-$S$6)/$S$7*(I46+K46)*$Y$8</f>
        <v>0</v>
      </c>
      <c r="AD46" s="484">
        <f t="shared" si="14"/>
        <v>0</v>
      </c>
    </row>
    <row r="47" spans="1:30">
      <c r="A47" s="15">
        <f>+IF((G47+SUM(H47:K47))&gt;0,MAX(A$13:A46)+1,0)</f>
        <v>0</v>
      </c>
      <c r="B47" s="16"/>
      <c r="C47" s="16"/>
      <c r="D47" s="16"/>
      <c r="E47" s="16"/>
      <c r="F47" s="232">
        <f t="shared" si="15"/>
        <v>0</v>
      </c>
      <c r="G47" s="168">
        <f t="shared" si="16"/>
        <v>0</v>
      </c>
      <c r="H47" s="16"/>
      <c r="I47" s="16"/>
      <c r="J47" s="16"/>
      <c r="K47" s="16"/>
      <c r="L47" s="16"/>
      <c r="M47" s="16"/>
      <c r="N47" s="168">
        <f t="shared" si="17"/>
        <v>0</v>
      </c>
      <c r="O47" s="161"/>
      <c r="P47" s="169">
        <f t="shared" si="11"/>
        <v>0</v>
      </c>
      <c r="Q47" s="247">
        <f t="shared" si="18"/>
        <v>0</v>
      </c>
      <c r="R47" s="247">
        <f t="shared" si="19"/>
        <v>0</v>
      </c>
      <c r="S47" s="155">
        <f t="shared" si="20"/>
        <v>0</v>
      </c>
      <c r="T47" s="155">
        <f t="shared" si="21"/>
        <v>0</v>
      </c>
      <c r="U47" s="215">
        <f t="shared" si="22"/>
        <v>0</v>
      </c>
      <c r="V47" s="202">
        <f t="shared" si="12"/>
        <v>0</v>
      </c>
      <c r="W47" s="155">
        <f t="shared" si="23"/>
        <v>0</v>
      </c>
      <c r="X47" s="155">
        <f t="shared" si="24"/>
        <v>0</v>
      </c>
      <c r="Y47" s="475">
        <f t="shared" si="25"/>
        <v>0</v>
      </c>
      <c r="Z47" s="474">
        <f t="shared" si="13"/>
        <v>0</v>
      </c>
      <c r="AA47" s="155">
        <f t="shared" si="26"/>
        <v>0</v>
      </c>
      <c r="AB47" s="155">
        <f t="shared" si="27"/>
        <v>0</v>
      </c>
      <c r="AC47" s="485">
        <f t="shared" si="28"/>
        <v>0</v>
      </c>
      <c r="AD47" s="484">
        <f t="shared" si="14"/>
        <v>0</v>
      </c>
    </row>
    <row r="48" spans="1:30">
      <c r="A48" s="15">
        <f>+IF((G48+SUM(H48:K48))&gt;0,MAX(A$13:A47)+1,0)</f>
        <v>0</v>
      </c>
      <c r="B48" s="16"/>
      <c r="C48" s="16"/>
      <c r="D48" s="16"/>
      <c r="E48" s="16"/>
      <c r="F48" s="232">
        <f t="shared" si="15"/>
        <v>0</v>
      </c>
      <c r="G48" s="168">
        <f t="shared" si="16"/>
        <v>0</v>
      </c>
      <c r="H48" s="16"/>
      <c r="I48" s="16"/>
      <c r="J48" s="16"/>
      <c r="K48" s="16"/>
      <c r="L48" s="16"/>
      <c r="M48" s="16"/>
      <c r="N48" s="168">
        <f t="shared" si="17"/>
        <v>0</v>
      </c>
      <c r="O48" s="161"/>
      <c r="P48" s="169">
        <f t="shared" si="11"/>
        <v>0</v>
      </c>
      <c r="Q48" s="247">
        <f t="shared" si="18"/>
        <v>0</v>
      </c>
      <c r="R48" s="247">
        <f t="shared" si="19"/>
        <v>0</v>
      </c>
      <c r="S48" s="155">
        <f t="shared" si="20"/>
        <v>0</v>
      </c>
      <c r="T48" s="155">
        <f t="shared" si="21"/>
        <v>0</v>
      </c>
      <c r="U48" s="215">
        <f t="shared" si="22"/>
        <v>0</v>
      </c>
      <c r="V48" s="202">
        <f t="shared" si="12"/>
        <v>0</v>
      </c>
      <c r="W48" s="155">
        <f t="shared" si="23"/>
        <v>0</v>
      </c>
      <c r="X48" s="155">
        <f t="shared" si="24"/>
        <v>0</v>
      </c>
      <c r="Y48" s="475">
        <f t="shared" si="25"/>
        <v>0</v>
      </c>
      <c r="Z48" s="474">
        <f t="shared" si="13"/>
        <v>0</v>
      </c>
      <c r="AA48" s="155">
        <f t="shared" si="26"/>
        <v>0</v>
      </c>
      <c r="AB48" s="155">
        <f t="shared" si="27"/>
        <v>0</v>
      </c>
      <c r="AC48" s="485">
        <f t="shared" si="28"/>
        <v>0</v>
      </c>
      <c r="AD48" s="484">
        <f t="shared" si="14"/>
        <v>0</v>
      </c>
    </row>
    <row r="49" spans="1:30">
      <c r="A49" s="15">
        <f>+IF((G49+SUM(H49:K49))&gt;0,MAX(A$13:A48)+1,0)</f>
        <v>0</v>
      </c>
      <c r="B49" s="16"/>
      <c r="C49" s="16"/>
      <c r="D49" s="16"/>
      <c r="E49" s="16"/>
      <c r="F49" s="232">
        <f t="shared" si="15"/>
        <v>0</v>
      </c>
      <c r="G49" s="168">
        <f t="shared" si="16"/>
        <v>0</v>
      </c>
      <c r="H49" s="16"/>
      <c r="I49" s="16"/>
      <c r="J49" s="16"/>
      <c r="K49" s="16"/>
      <c r="L49" s="16"/>
      <c r="M49" s="16"/>
      <c r="N49" s="168">
        <f t="shared" si="17"/>
        <v>0</v>
      </c>
      <c r="O49" s="161"/>
      <c r="P49" s="169">
        <f t="shared" si="11"/>
        <v>0</v>
      </c>
      <c r="Q49" s="247">
        <f t="shared" si="18"/>
        <v>0</v>
      </c>
      <c r="R49" s="247">
        <f t="shared" si="19"/>
        <v>0</v>
      </c>
      <c r="S49" s="155">
        <f t="shared" si="20"/>
        <v>0</v>
      </c>
      <c r="T49" s="155">
        <f t="shared" si="21"/>
        <v>0</v>
      </c>
      <c r="U49" s="215">
        <f t="shared" si="22"/>
        <v>0</v>
      </c>
      <c r="V49" s="202">
        <f t="shared" si="12"/>
        <v>0</v>
      </c>
      <c r="W49" s="155">
        <f t="shared" si="23"/>
        <v>0</v>
      </c>
      <c r="X49" s="155">
        <f t="shared" si="24"/>
        <v>0</v>
      </c>
      <c r="Y49" s="475">
        <f t="shared" si="25"/>
        <v>0</v>
      </c>
      <c r="Z49" s="474">
        <f t="shared" si="13"/>
        <v>0</v>
      </c>
      <c r="AA49" s="155">
        <f t="shared" si="26"/>
        <v>0</v>
      </c>
      <c r="AB49" s="155">
        <f t="shared" si="27"/>
        <v>0</v>
      </c>
      <c r="AC49" s="485">
        <f t="shared" si="28"/>
        <v>0</v>
      </c>
      <c r="AD49" s="484">
        <f t="shared" si="14"/>
        <v>0</v>
      </c>
    </row>
    <row r="50" spans="1:30">
      <c r="A50" s="15">
        <f>+IF((G50+SUM(H50:K50))&gt;0,MAX(A$13:A49)+1,0)</f>
        <v>0</v>
      </c>
      <c r="B50" s="16"/>
      <c r="C50" s="16"/>
      <c r="D50" s="16"/>
      <c r="E50" s="16"/>
      <c r="F50" s="232">
        <f t="shared" si="15"/>
        <v>0</v>
      </c>
      <c r="G50" s="168">
        <f t="shared" si="16"/>
        <v>0</v>
      </c>
      <c r="H50" s="16"/>
      <c r="I50" s="16"/>
      <c r="J50" s="16"/>
      <c r="K50" s="16"/>
      <c r="L50" s="16"/>
      <c r="M50" s="16"/>
      <c r="N50" s="168">
        <f t="shared" si="17"/>
        <v>0</v>
      </c>
      <c r="O50" s="161"/>
      <c r="P50" s="169">
        <f t="shared" si="11"/>
        <v>0</v>
      </c>
      <c r="Q50" s="247">
        <f t="shared" si="18"/>
        <v>0</v>
      </c>
      <c r="R50" s="247">
        <f t="shared" si="19"/>
        <v>0</v>
      </c>
      <c r="S50" s="155">
        <f t="shared" si="20"/>
        <v>0</v>
      </c>
      <c r="T50" s="155">
        <f t="shared" si="21"/>
        <v>0</v>
      </c>
      <c r="U50" s="215">
        <f t="shared" si="22"/>
        <v>0</v>
      </c>
      <c r="V50" s="202">
        <f t="shared" si="12"/>
        <v>0</v>
      </c>
      <c r="W50" s="155">
        <f t="shared" si="23"/>
        <v>0</v>
      </c>
      <c r="X50" s="155">
        <f t="shared" si="24"/>
        <v>0</v>
      </c>
      <c r="Y50" s="475">
        <f t="shared" si="25"/>
        <v>0</v>
      </c>
      <c r="Z50" s="474">
        <f t="shared" si="13"/>
        <v>0</v>
      </c>
      <c r="AA50" s="155">
        <f t="shared" si="26"/>
        <v>0</v>
      </c>
      <c r="AB50" s="155">
        <f t="shared" si="27"/>
        <v>0</v>
      </c>
      <c r="AC50" s="485">
        <f t="shared" si="28"/>
        <v>0</v>
      </c>
      <c r="AD50" s="484">
        <f t="shared" si="14"/>
        <v>0</v>
      </c>
    </row>
    <row r="51" spans="1:30">
      <c r="A51" s="15">
        <f>+IF((G51+SUM(H51:K51))&gt;0,MAX(A$13:A50)+1,0)</f>
        <v>0</v>
      </c>
      <c r="B51" s="16"/>
      <c r="C51" s="16"/>
      <c r="D51" s="16"/>
      <c r="E51" s="16"/>
      <c r="F51" s="232">
        <f t="shared" si="15"/>
        <v>0</v>
      </c>
      <c r="G51" s="168">
        <f t="shared" si="16"/>
        <v>0</v>
      </c>
      <c r="H51" s="16"/>
      <c r="I51" s="16"/>
      <c r="J51" s="16"/>
      <c r="K51" s="16"/>
      <c r="L51" s="16"/>
      <c r="M51" s="16"/>
      <c r="N51" s="168">
        <f t="shared" si="17"/>
        <v>0</v>
      </c>
      <c r="O51" s="161"/>
      <c r="P51" s="169">
        <f t="shared" si="11"/>
        <v>0</v>
      </c>
      <c r="Q51" s="247">
        <f t="shared" si="18"/>
        <v>0</v>
      </c>
      <c r="R51" s="247">
        <f t="shared" si="19"/>
        <v>0</v>
      </c>
      <c r="S51" s="155">
        <f t="shared" si="20"/>
        <v>0</v>
      </c>
      <c r="T51" s="155">
        <f t="shared" si="21"/>
        <v>0</v>
      </c>
      <c r="U51" s="215">
        <f t="shared" si="22"/>
        <v>0</v>
      </c>
      <c r="V51" s="202">
        <f t="shared" si="12"/>
        <v>0</v>
      </c>
      <c r="W51" s="155">
        <f t="shared" si="23"/>
        <v>0</v>
      </c>
      <c r="X51" s="155">
        <f t="shared" si="24"/>
        <v>0</v>
      </c>
      <c r="Y51" s="475">
        <f t="shared" si="25"/>
        <v>0</v>
      </c>
      <c r="Z51" s="474">
        <f t="shared" si="13"/>
        <v>0</v>
      </c>
      <c r="AA51" s="155">
        <f t="shared" si="26"/>
        <v>0</v>
      </c>
      <c r="AB51" s="155">
        <f t="shared" si="27"/>
        <v>0</v>
      </c>
      <c r="AC51" s="485">
        <f t="shared" si="28"/>
        <v>0</v>
      </c>
      <c r="AD51" s="484">
        <f t="shared" si="14"/>
        <v>0</v>
      </c>
    </row>
    <row r="52" spans="1:30">
      <c r="A52" s="15">
        <f>+IF((G52+SUM(H52:K52))&gt;0,MAX(A$13:A51)+1,0)</f>
        <v>0</v>
      </c>
      <c r="B52" s="16"/>
      <c r="C52" s="16"/>
      <c r="D52" s="16"/>
      <c r="E52" s="16"/>
      <c r="F52" s="232">
        <f t="shared" si="15"/>
        <v>0</v>
      </c>
      <c r="G52" s="168">
        <f t="shared" si="16"/>
        <v>0</v>
      </c>
      <c r="H52" s="16"/>
      <c r="I52" s="16"/>
      <c r="J52" s="16"/>
      <c r="K52" s="16"/>
      <c r="L52" s="16"/>
      <c r="M52" s="16"/>
      <c r="N52" s="168">
        <f t="shared" si="17"/>
        <v>0</v>
      </c>
      <c r="O52" s="161"/>
      <c r="P52" s="169">
        <f t="shared" si="11"/>
        <v>0</v>
      </c>
      <c r="Q52" s="247">
        <f t="shared" si="18"/>
        <v>0</v>
      </c>
      <c r="R52" s="247">
        <f t="shared" si="19"/>
        <v>0</v>
      </c>
      <c r="S52" s="155">
        <f t="shared" si="20"/>
        <v>0</v>
      </c>
      <c r="T52" s="155">
        <f t="shared" si="21"/>
        <v>0</v>
      </c>
      <c r="U52" s="215">
        <f t="shared" si="22"/>
        <v>0</v>
      </c>
      <c r="V52" s="202">
        <f t="shared" si="12"/>
        <v>0</v>
      </c>
      <c r="W52" s="155">
        <f t="shared" si="23"/>
        <v>0</v>
      </c>
      <c r="X52" s="155">
        <f t="shared" si="24"/>
        <v>0</v>
      </c>
      <c r="Y52" s="475">
        <f t="shared" si="25"/>
        <v>0</v>
      </c>
      <c r="Z52" s="474">
        <f t="shared" si="13"/>
        <v>0</v>
      </c>
      <c r="AA52" s="155">
        <f t="shared" si="26"/>
        <v>0</v>
      </c>
      <c r="AB52" s="155">
        <f t="shared" si="27"/>
        <v>0</v>
      </c>
      <c r="AC52" s="485">
        <f t="shared" si="28"/>
        <v>0</v>
      </c>
      <c r="AD52" s="484">
        <f t="shared" si="14"/>
        <v>0</v>
      </c>
    </row>
    <row r="53" spans="1:30">
      <c r="A53" s="15">
        <f>+IF((G53+SUM(H53:K53))&gt;0,MAX(A$13:A52)+1,0)</f>
        <v>0</v>
      </c>
      <c r="B53" s="16"/>
      <c r="C53" s="16"/>
      <c r="D53" s="16"/>
      <c r="E53" s="16"/>
      <c r="F53" s="232">
        <f t="shared" si="15"/>
        <v>0</v>
      </c>
      <c r="G53" s="168">
        <f t="shared" si="16"/>
        <v>0</v>
      </c>
      <c r="H53" s="16"/>
      <c r="I53" s="16"/>
      <c r="J53" s="16"/>
      <c r="K53" s="16"/>
      <c r="L53" s="16"/>
      <c r="M53" s="16"/>
      <c r="N53" s="168">
        <f t="shared" si="17"/>
        <v>0</v>
      </c>
      <c r="O53" s="161"/>
      <c r="P53" s="169">
        <f t="shared" si="11"/>
        <v>0</v>
      </c>
      <c r="Q53" s="247">
        <f t="shared" si="18"/>
        <v>0</v>
      </c>
      <c r="R53" s="247">
        <f t="shared" si="19"/>
        <v>0</v>
      </c>
      <c r="S53" s="155">
        <f t="shared" si="20"/>
        <v>0</v>
      </c>
      <c r="T53" s="155">
        <f t="shared" si="21"/>
        <v>0</v>
      </c>
      <c r="U53" s="215">
        <f t="shared" si="22"/>
        <v>0</v>
      </c>
      <c r="V53" s="202">
        <f t="shared" si="12"/>
        <v>0</v>
      </c>
      <c r="W53" s="155">
        <f t="shared" si="23"/>
        <v>0</v>
      </c>
      <c r="X53" s="155">
        <f t="shared" si="24"/>
        <v>0</v>
      </c>
      <c r="Y53" s="475">
        <f t="shared" si="25"/>
        <v>0</v>
      </c>
      <c r="Z53" s="474">
        <f t="shared" si="13"/>
        <v>0</v>
      </c>
      <c r="AA53" s="155">
        <f t="shared" si="26"/>
        <v>0</v>
      </c>
      <c r="AB53" s="155">
        <f t="shared" si="27"/>
        <v>0</v>
      </c>
      <c r="AC53" s="485">
        <f t="shared" si="28"/>
        <v>0</v>
      </c>
      <c r="AD53" s="484">
        <f t="shared" si="14"/>
        <v>0</v>
      </c>
    </row>
    <row r="54" spans="1:30">
      <c r="A54" s="15">
        <f>+IF((G54+SUM(H54:K54))&gt;0,MAX(A$13:A53)+1,0)</f>
        <v>0</v>
      </c>
      <c r="B54" s="16"/>
      <c r="C54" s="16"/>
      <c r="D54" s="16"/>
      <c r="E54" s="16"/>
      <c r="F54" s="232">
        <f t="shared" si="15"/>
        <v>0</v>
      </c>
      <c r="G54" s="168">
        <f t="shared" si="16"/>
        <v>0</v>
      </c>
      <c r="H54" s="16"/>
      <c r="I54" s="16"/>
      <c r="J54" s="16"/>
      <c r="K54" s="16"/>
      <c r="L54" s="16"/>
      <c r="M54" s="16"/>
      <c r="N54" s="168">
        <f t="shared" si="17"/>
        <v>0</v>
      </c>
      <c r="O54" s="161"/>
      <c r="P54" s="169">
        <f t="shared" si="11"/>
        <v>0</v>
      </c>
      <c r="Q54" s="247">
        <f t="shared" si="18"/>
        <v>0</v>
      </c>
      <c r="R54" s="247">
        <f t="shared" si="19"/>
        <v>0</v>
      </c>
      <c r="S54" s="155">
        <f t="shared" si="20"/>
        <v>0</v>
      </c>
      <c r="T54" s="155">
        <f t="shared" si="21"/>
        <v>0</v>
      </c>
      <c r="U54" s="215">
        <f t="shared" si="22"/>
        <v>0</v>
      </c>
      <c r="V54" s="202">
        <f t="shared" si="12"/>
        <v>0</v>
      </c>
      <c r="W54" s="155">
        <f t="shared" si="23"/>
        <v>0</v>
      </c>
      <c r="X54" s="155">
        <f t="shared" si="24"/>
        <v>0</v>
      </c>
      <c r="Y54" s="475">
        <f t="shared" si="25"/>
        <v>0</v>
      </c>
      <c r="Z54" s="474">
        <f t="shared" si="13"/>
        <v>0</v>
      </c>
      <c r="AA54" s="155">
        <f t="shared" si="26"/>
        <v>0</v>
      </c>
      <c r="AB54" s="155">
        <f t="shared" si="27"/>
        <v>0</v>
      </c>
      <c r="AC54" s="485">
        <f t="shared" si="28"/>
        <v>0</v>
      </c>
      <c r="AD54" s="484">
        <f t="shared" si="14"/>
        <v>0</v>
      </c>
    </row>
    <row r="55" spans="1:30">
      <c r="A55" s="15">
        <f>+IF((G55+SUM(H55:K55))&gt;0,MAX(A$13:A54)+1,0)</f>
        <v>0</v>
      </c>
      <c r="B55" s="16"/>
      <c r="C55" s="16"/>
      <c r="D55" s="16"/>
      <c r="E55" s="16"/>
      <c r="F55" s="232">
        <f t="shared" si="15"/>
        <v>0</v>
      </c>
      <c r="G55" s="168">
        <f t="shared" si="16"/>
        <v>0</v>
      </c>
      <c r="H55" s="16"/>
      <c r="I55" s="16"/>
      <c r="J55" s="16"/>
      <c r="K55" s="16"/>
      <c r="L55" s="16"/>
      <c r="M55" s="16"/>
      <c r="N55" s="168">
        <f t="shared" si="17"/>
        <v>0</v>
      </c>
      <c r="O55" s="161"/>
      <c r="P55" s="169">
        <f t="shared" si="11"/>
        <v>0</v>
      </c>
      <c r="Q55" s="247">
        <f t="shared" si="18"/>
        <v>0</v>
      </c>
      <c r="R55" s="247">
        <f t="shared" si="19"/>
        <v>0</v>
      </c>
      <c r="S55" s="155">
        <f t="shared" si="20"/>
        <v>0</v>
      </c>
      <c r="T55" s="155">
        <f t="shared" si="21"/>
        <v>0</v>
      </c>
      <c r="U55" s="215">
        <f t="shared" si="22"/>
        <v>0</v>
      </c>
      <c r="V55" s="202">
        <f t="shared" si="12"/>
        <v>0</v>
      </c>
      <c r="W55" s="155">
        <f t="shared" si="23"/>
        <v>0</v>
      </c>
      <c r="X55" s="155">
        <f t="shared" si="24"/>
        <v>0</v>
      </c>
      <c r="Y55" s="475">
        <f t="shared" si="25"/>
        <v>0</v>
      </c>
      <c r="Z55" s="474">
        <f t="shared" si="13"/>
        <v>0</v>
      </c>
      <c r="AA55" s="155">
        <f t="shared" si="26"/>
        <v>0</v>
      </c>
      <c r="AB55" s="155">
        <f t="shared" si="27"/>
        <v>0</v>
      </c>
      <c r="AC55" s="485">
        <f t="shared" si="28"/>
        <v>0</v>
      </c>
      <c r="AD55" s="484">
        <f t="shared" si="14"/>
        <v>0</v>
      </c>
    </row>
    <row r="56" spans="1:30">
      <c r="A56" s="15">
        <f>+IF((G56+SUM(H56:K56))&gt;0,MAX(A$13:A55)+1,0)</f>
        <v>0</v>
      </c>
      <c r="B56" s="16"/>
      <c r="C56" s="16"/>
      <c r="D56" s="16"/>
      <c r="E56" s="16"/>
      <c r="F56" s="232">
        <f t="shared" si="15"/>
        <v>0</v>
      </c>
      <c r="G56" s="168">
        <f t="shared" si="16"/>
        <v>0</v>
      </c>
      <c r="H56" s="16"/>
      <c r="I56" s="16"/>
      <c r="J56" s="16"/>
      <c r="K56" s="16"/>
      <c r="L56" s="16"/>
      <c r="M56" s="16"/>
      <c r="N56" s="168">
        <f t="shared" si="17"/>
        <v>0</v>
      </c>
      <c r="O56" s="161"/>
      <c r="P56" s="169">
        <f t="shared" si="11"/>
        <v>0</v>
      </c>
      <c r="Q56" s="247">
        <f t="shared" si="18"/>
        <v>0</v>
      </c>
      <c r="R56" s="247">
        <f t="shared" si="19"/>
        <v>0</v>
      </c>
      <c r="S56" s="155">
        <f t="shared" si="20"/>
        <v>0</v>
      </c>
      <c r="T56" s="155">
        <f t="shared" si="21"/>
        <v>0</v>
      </c>
      <c r="U56" s="215">
        <f t="shared" si="22"/>
        <v>0</v>
      </c>
      <c r="V56" s="202">
        <f t="shared" si="12"/>
        <v>0</v>
      </c>
      <c r="W56" s="155">
        <f t="shared" si="23"/>
        <v>0</v>
      </c>
      <c r="X56" s="155">
        <f t="shared" si="24"/>
        <v>0</v>
      </c>
      <c r="Y56" s="475">
        <f t="shared" si="25"/>
        <v>0</v>
      </c>
      <c r="Z56" s="474">
        <f t="shared" si="13"/>
        <v>0</v>
      </c>
      <c r="AA56" s="155">
        <f t="shared" si="26"/>
        <v>0</v>
      </c>
      <c r="AB56" s="155">
        <f t="shared" si="27"/>
        <v>0</v>
      </c>
      <c r="AC56" s="485">
        <f t="shared" si="28"/>
        <v>0</v>
      </c>
      <c r="AD56" s="484">
        <f t="shared" si="14"/>
        <v>0</v>
      </c>
    </row>
    <row r="57" spans="1:30">
      <c r="A57" s="15">
        <f>+IF((G57+SUM(H57:K57))&gt;0,MAX(A$13:A56)+1,0)</f>
        <v>0</v>
      </c>
      <c r="B57" s="16"/>
      <c r="C57" s="16"/>
      <c r="D57" s="16"/>
      <c r="E57" s="16"/>
      <c r="F57" s="232">
        <f t="shared" si="15"/>
        <v>0</v>
      </c>
      <c r="G57" s="168">
        <f t="shared" si="16"/>
        <v>0</v>
      </c>
      <c r="H57" s="16"/>
      <c r="I57" s="16"/>
      <c r="J57" s="16"/>
      <c r="K57" s="16"/>
      <c r="L57" s="16"/>
      <c r="M57" s="16"/>
      <c r="N57" s="168">
        <f t="shared" si="17"/>
        <v>0</v>
      </c>
      <c r="O57" s="161"/>
      <c r="P57" s="169">
        <f t="shared" si="11"/>
        <v>0</v>
      </c>
      <c r="Q57" s="247">
        <f t="shared" si="18"/>
        <v>0</v>
      </c>
      <c r="R57" s="247">
        <f t="shared" si="19"/>
        <v>0</v>
      </c>
      <c r="S57" s="155">
        <f t="shared" si="20"/>
        <v>0</v>
      </c>
      <c r="T57" s="155">
        <f t="shared" si="21"/>
        <v>0</v>
      </c>
      <c r="U57" s="215">
        <f t="shared" si="22"/>
        <v>0</v>
      </c>
      <c r="V57" s="202">
        <f t="shared" si="12"/>
        <v>0</v>
      </c>
      <c r="W57" s="155">
        <f t="shared" si="23"/>
        <v>0</v>
      </c>
      <c r="X57" s="155">
        <f t="shared" si="24"/>
        <v>0</v>
      </c>
      <c r="Y57" s="475">
        <f t="shared" si="25"/>
        <v>0</v>
      </c>
      <c r="Z57" s="474">
        <f t="shared" si="13"/>
        <v>0</v>
      </c>
      <c r="AA57" s="155">
        <f t="shared" si="26"/>
        <v>0</v>
      </c>
      <c r="AB57" s="155">
        <f t="shared" si="27"/>
        <v>0</v>
      </c>
      <c r="AC57" s="485">
        <f t="shared" si="28"/>
        <v>0</v>
      </c>
      <c r="AD57" s="484">
        <f t="shared" si="14"/>
        <v>0</v>
      </c>
    </row>
    <row r="58" spans="1:30">
      <c r="A58" s="15">
        <f>+IF((G58+SUM(H58:K58))&gt;0,MAX(A$13:A57)+1,0)</f>
        <v>0</v>
      </c>
      <c r="B58" s="16"/>
      <c r="C58" s="16"/>
      <c r="D58" s="16"/>
      <c r="E58" s="16"/>
      <c r="F58" s="232">
        <f t="shared" si="15"/>
        <v>0</v>
      </c>
      <c r="G58" s="168">
        <f t="shared" si="16"/>
        <v>0</v>
      </c>
      <c r="H58" s="16"/>
      <c r="I58" s="16"/>
      <c r="J58" s="16"/>
      <c r="K58" s="16"/>
      <c r="L58" s="16"/>
      <c r="M58" s="16"/>
      <c r="N58" s="168">
        <f t="shared" si="17"/>
        <v>0</v>
      </c>
      <c r="O58" s="161"/>
      <c r="P58" s="169">
        <f t="shared" si="11"/>
        <v>0</v>
      </c>
      <c r="Q58" s="247">
        <f t="shared" si="18"/>
        <v>0</v>
      </c>
      <c r="R58" s="247">
        <f t="shared" si="19"/>
        <v>0</v>
      </c>
      <c r="S58" s="155">
        <f t="shared" si="20"/>
        <v>0</v>
      </c>
      <c r="T58" s="155">
        <f t="shared" si="21"/>
        <v>0</v>
      </c>
      <c r="U58" s="215">
        <f t="shared" si="22"/>
        <v>0</v>
      </c>
      <c r="V58" s="202">
        <f t="shared" si="12"/>
        <v>0</v>
      </c>
      <c r="W58" s="155">
        <f t="shared" si="23"/>
        <v>0</v>
      </c>
      <c r="X58" s="155">
        <f t="shared" si="24"/>
        <v>0</v>
      </c>
      <c r="Y58" s="475">
        <f t="shared" si="25"/>
        <v>0</v>
      </c>
      <c r="Z58" s="474">
        <f t="shared" si="13"/>
        <v>0</v>
      </c>
      <c r="AA58" s="155">
        <f t="shared" si="26"/>
        <v>0</v>
      </c>
      <c r="AB58" s="155">
        <f t="shared" si="27"/>
        <v>0</v>
      </c>
      <c r="AC58" s="485">
        <f t="shared" si="28"/>
        <v>0</v>
      </c>
      <c r="AD58" s="484">
        <f t="shared" si="14"/>
        <v>0</v>
      </c>
    </row>
    <row r="59" spans="1:30">
      <c r="A59" s="15">
        <f>+IF((G59+SUM(H59:K59))&gt;0,MAX(A$13:A58)+1,0)</f>
        <v>0</v>
      </c>
      <c r="B59" s="16"/>
      <c r="C59" s="16"/>
      <c r="D59" s="16"/>
      <c r="E59" s="16"/>
      <c r="F59" s="232">
        <f t="shared" si="15"/>
        <v>0</v>
      </c>
      <c r="G59" s="168">
        <f t="shared" si="16"/>
        <v>0</v>
      </c>
      <c r="H59" s="16"/>
      <c r="I59" s="16"/>
      <c r="J59" s="16"/>
      <c r="K59" s="16"/>
      <c r="L59" s="16"/>
      <c r="M59" s="16"/>
      <c r="N59" s="168">
        <f t="shared" si="17"/>
        <v>0</v>
      </c>
      <c r="O59" s="161"/>
      <c r="P59" s="169">
        <f t="shared" si="11"/>
        <v>0</v>
      </c>
      <c r="Q59" s="247">
        <f t="shared" si="18"/>
        <v>0</v>
      </c>
      <c r="R59" s="247">
        <f t="shared" si="19"/>
        <v>0</v>
      </c>
      <c r="S59" s="155">
        <f t="shared" si="20"/>
        <v>0</v>
      </c>
      <c r="T59" s="155">
        <f t="shared" si="21"/>
        <v>0</v>
      </c>
      <c r="U59" s="215">
        <f t="shared" si="22"/>
        <v>0</v>
      </c>
      <c r="V59" s="202">
        <f t="shared" si="12"/>
        <v>0</v>
      </c>
      <c r="W59" s="155">
        <f t="shared" si="23"/>
        <v>0</v>
      </c>
      <c r="X59" s="155">
        <f t="shared" si="24"/>
        <v>0</v>
      </c>
      <c r="Y59" s="475">
        <f t="shared" si="25"/>
        <v>0</v>
      </c>
      <c r="Z59" s="474">
        <f t="shared" si="13"/>
        <v>0</v>
      </c>
      <c r="AA59" s="155">
        <f t="shared" si="26"/>
        <v>0</v>
      </c>
      <c r="AB59" s="155">
        <f t="shared" si="27"/>
        <v>0</v>
      </c>
      <c r="AC59" s="485">
        <f t="shared" si="28"/>
        <v>0</v>
      </c>
      <c r="AD59" s="484">
        <f t="shared" si="14"/>
        <v>0</v>
      </c>
    </row>
    <row r="60" spans="1:30">
      <c r="A60" s="15">
        <f>+IF((G60+SUM(H60:K60))&gt;0,MAX(A$13:A59)+1,0)</f>
        <v>0</v>
      </c>
      <c r="B60" s="16"/>
      <c r="C60" s="16"/>
      <c r="D60" s="16"/>
      <c r="E60" s="16"/>
      <c r="F60" s="232">
        <f t="shared" si="15"/>
        <v>0</v>
      </c>
      <c r="G60" s="168">
        <f t="shared" si="16"/>
        <v>0</v>
      </c>
      <c r="H60" s="16"/>
      <c r="I60" s="16"/>
      <c r="J60" s="16"/>
      <c r="K60" s="16"/>
      <c r="L60" s="16"/>
      <c r="M60" s="16"/>
      <c r="N60" s="168">
        <f t="shared" si="17"/>
        <v>0</v>
      </c>
      <c r="O60" s="161"/>
      <c r="P60" s="169">
        <f t="shared" si="11"/>
        <v>0</v>
      </c>
      <c r="Q60" s="247">
        <f t="shared" si="18"/>
        <v>0</v>
      </c>
      <c r="R60" s="247">
        <f t="shared" si="19"/>
        <v>0</v>
      </c>
      <c r="S60" s="155">
        <f t="shared" si="20"/>
        <v>0</v>
      </c>
      <c r="T60" s="155">
        <f t="shared" si="21"/>
        <v>0</v>
      </c>
      <c r="U60" s="215">
        <f t="shared" si="22"/>
        <v>0</v>
      </c>
      <c r="V60" s="202">
        <f t="shared" si="12"/>
        <v>0</v>
      </c>
      <c r="W60" s="155">
        <f t="shared" si="23"/>
        <v>0</v>
      </c>
      <c r="X60" s="155">
        <f t="shared" si="24"/>
        <v>0</v>
      </c>
      <c r="Y60" s="475">
        <f t="shared" si="25"/>
        <v>0</v>
      </c>
      <c r="Z60" s="474">
        <f t="shared" si="13"/>
        <v>0</v>
      </c>
      <c r="AA60" s="155">
        <f t="shared" si="26"/>
        <v>0</v>
      </c>
      <c r="AB60" s="155">
        <f t="shared" si="27"/>
        <v>0</v>
      </c>
      <c r="AC60" s="485">
        <f t="shared" si="28"/>
        <v>0</v>
      </c>
      <c r="AD60" s="484">
        <f t="shared" si="14"/>
        <v>0</v>
      </c>
    </row>
    <row r="61" spans="1:30">
      <c r="A61" s="15">
        <f>+IF((G61+SUM(H61:K61))&gt;0,MAX(A$13:A60)+1,0)</f>
        <v>0</v>
      </c>
      <c r="B61" s="16"/>
      <c r="C61" s="16"/>
      <c r="D61" s="16"/>
      <c r="E61" s="16"/>
      <c r="F61" s="232">
        <f t="shared" si="15"/>
        <v>0</v>
      </c>
      <c r="G61" s="168">
        <f t="shared" si="16"/>
        <v>0</v>
      </c>
      <c r="H61" s="16"/>
      <c r="I61" s="16"/>
      <c r="J61" s="16"/>
      <c r="K61" s="16"/>
      <c r="L61" s="16"/>
      <c r="M61" s="16"/>
      <c r="N61" s="168">
        <f t="shared" si="17"/>
        <v>0</v>
      </c>
      <c r="O61" s="161"/>
      <c r="P61" s="169">
        <f t="shared" si="11"/>
        <v>0</v>
      </c>
      <c r="Q61" s="247">
        <f t="shared" si="18"/>
        <v>0</v>
      </c>
      <c r="R61" s="247">
        <f t="shared" si="19"/>
        <v>0</v>
      </c>
      <c r="S61" s="155">
        <f t="shared" si="20"/>
        <v>0</v>
      </c>
      <c r="T61" s="155">
        <f t="shared" si="21"/>
        <v>0</v>
      </c>
      <c r="U61" s="215">
        <f t="shared" si="22"/>
        <v>0</v>
      </c>
      <c r="V61" s="202">
        <f t="shared" si="12"/>
        <v>0</v>
      </c>
      <c r="W61" s="155">
        <f t="shared" si="23"/>
        <v>0</v>
      </c>
      <c r="X61" s="155">
        <f t="shared" si="24"/>
        <v>0</v>
      </c>
      <c r="Y61" s="475">
        <f t="shared" si="25"/>
        <v>0</v>
      </c>
      <c r="Z61" s="474">
        <f t="shared" si="13"/>
        <v>0</v>
      </c>
      <c r="AA61" s="155">
        <f t="shared" si="26"/>
        <v>0</v>
      </c>
      <c r="AB61" s="155">
        <f t="shared" si="27"/>
        <v>0</v>
      </c>
      <c r="AC61" s="485">
        <f t="shared" si="28"/>
        <v>0</v>
      </c>
      <c r="AD61" s="484">
        <f t="shared" si="14"/>
        <v>0</v>
      </c>
    </row>
    <row r="62" spans="1:30">
      <c r="A62" s="15">
        <f>+IF((G62+SUM(H62:K62))&gt;0,MAX(A$13:A61)+1,0)</f>
        <v>0</v>
      </c>
      <c r="B62" s="16"/>
      <c r="C62" s="16"/>
      <c r="D62" s="16"/>
      <c r="E62" s="16"/>
      <c r="F62" s="232">
        <f t="shared" si="15"/>
        <v>0</v>
      </c>
      <c r="G62" s="168">
        <f t="shared" si="16"/>
        <v>0</v>
      </c>
      <c r="H62" s="16"/>
      <c r="I62" s="16"/>
      <c r="J62" s="16"/>
      <c r="K62" s="16"/>
      <c r="L62" s="16"/>
      <c r="M62" s="16"/>
      <c r="N62" s="168">
        <f t="shared" si="17"/>
        <v>0</v>
      </c>
      <c r="O62" s="161"/>
      <c r="P62" s="169">
        <f t="shared" si="11"/>
        <v>0</v>
      </c>
      <c r="Q62" s="247">
        <f t="shared" si="18"/>
        <v>0</v>
      </c>
      <c r="R62" s="247">
        <f t="shared" si="19"/>
        <v>0</v>
      </c>
      <c r="S62" s="155">
        <f t="shared" si="20"/>
        <v>0</v>
      </c>
      <c r="T62" s="155">
        <f t="shared" si="21"/>
        <v>0</v>
      </c>
      <c r="U62" s="215">
        <f t="shared" si="22"/>
        <v>0</v>
      </c>
      <c r="V62" s="202">
        <f t="shared" si="12"/>
        <v>0</v>
      </c>
      <c r="W62" s="155">
        <f t="shared" si="23"/>
        <v>0</v>
      </c>
      <c r="X62" s="155">
        <f t="shared" si="24"/>
        <v>0</v>
      </c>
      <c r="Y62" s="475">
        <f t="shared" si="25"/>
        <v>0</v>
      </c>
      <c r="Z62" s="474">
        <f t="shared" si="13"/>
        <v>0</v>
      </c>
      <c r="AA62" s="155">
        <f t="shared" si="26"/>
        <v>0</v>
      </c>
      <c r="AB62" s="155">
        <f t="shared" si="27"/>
        <v>0</v>
      </c>
      <c r="AC62" s="485">
        <f t="shared" si="28"/>
        <v>0</v>
      </c>
      <c r="AD62" s="484">
        <f t="shared" si="14"/>
        <v>0</v>
      </c>
    </row>
    <row r="63" spans="1:30">
      <c r="A63" s="15">
        <f>+IF((G63+SUM(H63:K63))&gt;0,MAX(A$13:A62)+1,0)</f>
        <v>0</v>
      </c>
      <c r="B63" s="16"/>
      <c r="C63" s="16"/>
      <c r="D63" s="16"/>
      <c r="E63" s="16"/>
      <c r="F63" s="232">
        <f t="shared" si="15"/>
        <v>0</v>
      </c>
      <c r="G63" s="168">
        <f t="shared" si="16"/>
        <v>0</v>
      </c>
      <c r="H63" s="16"/>
      <c r="I63" s="16"/>
      <c r="J63" s="16"/>
      <c r="K63" s="16"/>
      <c r="L63" s="16"/>
      <c r="M63" s="16"/>
      <c r="N63" s="168">
        <f t="shared" si="17"/>
        <v>0</v>
      </c>
      <c r="O63" s="161"/>
      <c r="P63" s="169">
        <f t="shared" si="11"/>
        <v>0</v>
      </c>
      <c r="Q63" s="247">
        <f t="shared" si="18"/>
        <v>0</v>
      </c>
      <c r="R63" s="247">
        <f t="shared" si="19"/>
        <v>0</v>
      </c>
      <c r="S63" s="155">
        <f t="shared" si="20"/>
        <v>0</v>
      </c>
      <c r="T63" s="155">
        <f t="shared" si="21"/>
        <v>0</v>
      </c>
      <c r="U63" s="215">
        <f t="shared" si="22"/>
        <v>0</v>
      </c>
      <c r="V63" s="202">
        <f t="shared" si="12"/>
        <v>0</v>
      </c>
      <c r="W63" s="155">
        <f t="shared" si="23"/>
        <v>0</v>
      </c>
      <c r="X63" s="155">
        <f t="shared" si="24"/>
        <v>0</v>
      </c>
      <c r="Y63" s="475">
        <f t="shared" si="25"/>
        <v>0</v>
      </c>
      <c r="Z63" s="474">
        <f t="shared" si="13"/>
        <v>0</v>
      </c>
      <c r="AA63" s="155">
        <f t="shared" si="26"/>
        <v>0</v>
      </c>
      <c r="AB63" s="155">
        <f t="shared" si="27"/>
        <v>0</v>
      </c>
      <c r="AC63" s="485">
        <f t="shared" si="28"/>
        <v>0</v>
      </c>
      <c r="AD63" s="484">
        <f t="shared" si="14"/>
        <v>0</v>
      </c>
    </row>
    <row r="64" spans="1:30" ht="12" customHeight="1">
      <c r="A64" s="15">
        <f>+IF((G64+SUM(H64:K64))&gt;0,MAX(A$13:A63)+1,0)</f>
        <v>0</v>
      </c>
      <c r="B64" s="16"/>
      <c r="C64" s="16"/>
      <c r="D64" s="16"/>
      <c r="E64" s="16"/>
      <c r="F64" s="232">
        <f t="shared" si="15"/>
        <v>0</v>
      </c>
      <c r="G64" s="168">
        <f t="shared" si="16"/>
        <v>0</v>
      </c>
      <c r="H64" s="16"/>
      <c r="I64" s="16"/>
      <c r="J64" s="16"/>
      <c r="K64" s="16"/>
      <c r="L64" s="16"/>
      <c r="M64" s="16"/>
      <c r="N64" s="168">
        <f t="shared" si="17"/>
        <v>0</v>
      </c>
      <c r="O64" s="161"/>
      <c r="P64" s="169">
        <f t="shared" si="11"/>
        <v>0</v>
      </c>
      <c r="Q64" s="247">
        <f t="shared" si="18"/>
        <v>0</v>
      </c>
      <c r="R64" s="247">
        <f t="shared" si="19"/>
        <v>0</v>
      </c>
      <c r="S64" s="155">
        <f t="shared" si="20"/>
        <v>0</v>
      </c>
      <c r="T64" s="155">
        <f t="shared" si="21"/>
        <v>0</v>
      </c>
      <c r="U64" s="215">
        <f t="shared" si="22"/>
        <v>0</v>
      </c>
      <c r="V64" s="202">
        <f t="shared" si="12"/>
        <v>0</v>
      </c>
      <c r="W64" s="155">
        <f t="shared" si="23"/>
        <v>0</v>
      </c>
      <c r="X64" s="155">
        <f t="shared" si="24"/>
        <v>0</v>
      </c>
      <c r="Y64" s="475">
        <f t="shared" si="25"/>
        <v>0</v>
      </c>
      <c r="Z64" s="474">
        <f t="shared" si="13"/>
        <v>0</v>
      </c>
      <c r="AA64" s="155">
        <f t="shared" si="26"/>
        <v>0</v>
      </c>
      <c r="AB64" s="155">
        <f t="shared" si="27"/>
        <v>0</v>
      </c>
      <c r="AC64" s="485">
        <f t="shared" si="28"/>
        <v>0</v>
      </c>
      <c r="AD64" s="484">
        <f t="shared" si="14"/>
        <v>0</v>
      </c>
    </row>
    <row r="65" spans="1:30">
      <c r="A65" s="15">
        <f>+IF((G65+SUM(H65:K65))&gt;0,MAX(A$13:A64)+1,0)</f>
        <v>0</v>
      </c>
      <c r="B65" s="16"/>
      <c r="C65" s="16"/>
      <c r="D65" s="16"/>
      <c r="E65" s="16"/>
      <c r="F65" s="232">
        <f t="shared" si="15"/>
        <v>0</v>
      </c>
      <c r="G65" s="168">
        <f t="shared" si="16"/>
        <v>0</v>
      </c>
      <c r="H65" s="16"/>
      <c r="I65" s="16"/>
      <c r="J65" s="16"/>
      <c r="K65" s="16"/>
      <c r="L65" s="16"/>
      <c r="M65" s="16"/>
      <c r="N65" s="168">
        <f t="shared" si="17"/>
        <v>0</v>
      </c>
      <c r="O65" s="161"/>
      <c r="P65" s="169">
        <f t="shared" si="11"/>
        <v>0</v>
      </c>
      <c r="Q65" s="247">
        <f t="shared" si="18"/>
        <v>0</v>
      </c>
      <c r="R65" s="247">
        <f t="shared" si="19"/>
        <v>0</v>
      </c>
      <c r="S65" s="155">
        <f t="shared" si="20"/>
        <v>0</v>
      </c>
      <c r="T65" s="155">
        <f t="shared" si="21"/>
        <v>0</v>
      </c>
      <c r="U65" s="215">
        <f t="shared" si="22"/>
        <v>0</v>
      </c>
      <c r="V65" s="202">
        <f t="shared" si="12"/>
        <v>0</v>
      </c>
      <c r="W65" s="155">
        <f t="shared" si="23"/>
        <v>0</v>
      </c>
      <c r="X65" s="155">
        <f t="shared" si="24"/>
        <v>0</v>
      </c>
      <c r="Y65" s="475">
        <f t="shared" si="25"/>
        <v>0</v>
      </c>
      <c r="Z65" s="474">
        <f t="shared" si="13"/>
        <v>0</v>
      </c>
      <c r="AA65" s="155">
        <f t="shared" si="26"/>
        <v>0</v>
      </c>
      <c r="AB65" s="155">
        <f t="shared" si="27"/>
        <v>0</v>
      </c>
      <c r="AC65" s="485">
        <f t="shared" si="28"/>
        <v>0</v>
      </c>
      <c r="AD65" s="484">
        <f t="shared" si="14"/>
        <v>0</v>
      </c>
    </row>
    <row r="66" spans="1:30">
      <c r="A66" s="15">
        <f>+IF((G66+SUM(H66:K66))&gt;0,MAX(A$13:A65)+1,0)</f>
        <v>0</v>
      </c>
      <c r="B66" s="16"/>
      <c r="C66" s="16"/>
      <c r="D66" s="16"/>
      <c r="E66" s="16"/>
      <c r="F66" s="232">
        <f t="shared" si="15"/>
        <v>0</v>
      </c>
      <c r="G66" s="168">
        <f t="shared" si="16"/>
        <v>0</v>
      </c>
      <c r="H66" s="16"/>
      <c r="I66" s="16"/>
      <c r="J66" s="16"/>
      <c r="K66" s="16"/>
      <c r="L66" s="16"/>
      <c r="M66" s="16"/>
      <c r="N66" s="168">
        <f t="shared" si="17"/>
        <v>0</v>
      </c>
      <c r="O66" s="161"/>
      <c r="P66" s="169">
        <f t="shared" si="11"/>
        <v>0</v>
      </c>
      <c r="Q66" s="247">
        <f t="shared" si="18"/>
        <v>0</v>
      </c>
      <c r="R66" s="247">
        <f t="shared" si="19"/>
        <v>0</v>
      </c>
      <c r="S66" s="155">
        <f t="shared" si="20"/>
        <v>0</v>
      </c>
      <c r="T66" s="155">
        <f t="shared" si="21"/>
        <v>0</v>
      </c>
      <c r="U66" s="215">
        <f t="shared" si="22"/>
        <v>0</v>
      </c>
      <c r="V66" s="202">
        <f t="shared" si="12"/>
        <v>0</v>
      </c>
      <c r="W66" s="155">
        <f t="shared" si="23"/>
        <v>0</v>
      </c>
      <c r="X66" s="155">
        <f t="shared" si="24"/>
        <v>0</v>
      </c>
      <c r="Y66" s="475">
        <f t="shared" si="25"/>
        <v>0</v>
      </c>
      <c r="Z66" s="474">
        <f t="shared" si="13"/>
        <v>0</v>
      </c>
      <c r="AA66" s="155">
        <f t="shared" si="26"/>
        <v>0</v>
      </c>
      <c r="AB66" s="155">
        <f t="shared" si="27"/>
        <v>0</v>
      </c>
      <c r="AC66" s="485">
        <f t="shared" si="28"/>
        <v>0</v>
      </c>
      <c r="AD66" s="484">
        <f t="shared" si="14"/>
        <v>0</v>
      </c>
    </row>
    <row r="67" spans="1:30">
      <c r="A67" s="15">
        <f>+IF((G67+SUM(H67:K67))&gt;0,MAX(A$13:A66)+1,0)</f>
        <v>0</v>
      </c>
      <c r="B67" s="16"/>
      <c r="C67" s="16"/>
      <c r="D67" s="16"/>
      <c r="E67" s="16"/>
      <c r="F67" s="232">
        <f t="shared" si="15"/>
        <v>0</v>
      </c>
      <c r="G67" s="168">
        <f t="shared" si="16"/>
        <v>0</v>
      </c>
      <c r="H67" s="16"/>
      <c r="I67" s="16"/>
      <c r="J67" s="16"/>
      <c r="K67" s="16"/>
      <c r="L67" s="16"/>
      <c r="M67" s="16"/>
      <c r="N67" s="168">
        <f t="shared" si="17"/>
        <v>0</v>
      </c>
      <c r="O67" s="161"/>
      <c r="P67" s="169">
        <f t="shared" si="11"/>
        <v>0</v>
      </c>
      <c r="Q67" s="247">
        <f t="shared" si="18"/>
        <v>0</v>
      </c>
      <c r="R67" s="247">
        <f t="shared" si="19"/>
        <v>0</v>
      </c>
      <c r="S67" s="155">
        <f t="shared" si="20"/>
        <v>0</v>
      </c>
      <c r="T67" s="155">
        <f t="shared" si="21"/>
        <v>0</v>
      </c>
      <c r="U67" s="215">
        <f t="shared" si="22"/>
        <v>0</v>
      </c>
      <c r="V67" s="202">
        <f t="shared" si="12"/>
        <v>0</v>
      </c>
      <c r="W67" s="155">
        <f t="shared" si="23"/>
        <v>0</v>
      </c>
      <c r="X67" s="155">
        <f t="shared" si="24"/>
        <v>0</v>
      </c>
      <c r="Y67" s="475">
        <f t="shared" si="25"/>
        <v>0</v>
      </c>
      <c r="Z67" s="474">
        <f t="shared" si="13"/>
        <v>0</v>
      </c>
      <c r="AA67" s="155">
        <f t="shared" si="26"/>
        <v>0</v>
      </c>
      <c r="AB67" s="155">
        <f t="shared" si="27"/>
        <v>0</v>
      </c>
      <c r="AC67" s="485">
        <f t="shared" si="28"/>
        <v>0</v>
      </c>
      <c r="AD67" s="484">
        <f t="shared" si="14"/>
        <v>0</v>
      </c>
    </row>
    <row r="68" spans="1:30">
      <c r="A68" s="15">
        <f>+IF((G68+SUM(H68:K68))&gt;0,MAX(A$13:A67)+1,0)</f>
        <v>0</v>
      </c>
      <c r="B68" s="16"/>
      <c r="C68" s="16"/>
      <c r="D68" s="16"/>
      <c r="E68" s="16"/>
      <c r="F68" s="232">
        <f t="shared" si="15"/>
        <v>0</v>
      </c>
      <c r="G68" s="168">
        <f t="shared" si="16"/>
        <v>0</v>
      </c>
      <c r="H68" s="16"/>
      <c r="I68" s="16"/>
      <c r="J68" s="16"/>
      <c r="K68" s="16"/>
      <c r="L68" s="16"/>
      <c r="M68" s="16"/>
      <c r="N68" s="168">
        <f t="shared" si="17"/>
        <v>0</v>
      </c>
      <c r="O68" s="161"/>
      <c r="P68" s="169">
        <f t="shared" si="11"/>
        <v>0</v>
      </c>
      <c r="Q68" s="247">
        <f t="shared" si="18"/>
        <v>0</v>
      </c>
      <c r="R68" s="247">
        <f t="shared" si="19"/>
        <v>0</v>
      </c>
      <c r="S68" s="155">
        <f t="shared" si="20"/>
        <v>0</v>
      </c>
      <c r="T68" s="155">
        <f t="shared" si="21"/>
        <v>0</v>
      </c>
      <c r="U68" s="215">
        <f t="shared" si="22"/>
        <v>0</v>
      </c>
      <c r="V68" s="202">
        <f t="shared" si="12"/>
        <v>0</v>
      </c>
      <c r="W68" s="155">
        <f t="shared" si="23"/>
        <v>0</v>
      </c>
      <c r="X68" s="155">
        <f t="shared" si="24"/>
        <v>0</v>
      </c>
      <c r="Y68" s="475">
        <f t="shared" si="25"/>
        <v>0</v>
      </c>
      <c r="Z68" s="474">
        <f t="shared" si="13"/>
        <v>0</v>
      </c>
      <c r="AA68" s="155">
        <f t="shared" si="26"/>
        <v>0</v>
      </c>
      <c r="AB68" s="155">
        <f t="shared" si="27"/>
        <v>0</v>
      </c>
      <c r="AC68" s="485">
        <f t="shared" si="28"/>
        <v>0</v>
      </c>
      <c r="AD68" s="484">
        <f t="shared" si="14"/>
        <v>0</v>
      </c>
    </row>
    <row r="69" spans="1:30">
      <c r="A69" s="15">
        <f>+IF((G69+SUM(H69:K69))&gt;0,MAX(A$13:A68)+1,0)</f>
        <v>0</v>
      </c>
      <c r="B69" s="16"/>
      <c r="C69" s="16"/>
      <c r="D69" s="16"/>
      <c r="E69" s="16"/>
      <c r="F69" s="232">
        <f t="shared" si="15"/>
        <v>0</v>
      </c>
      <c r="G69" s="168">
        <f t="shared" si="16"/>
        <v>0</v>
      </c>
      <c r="H69" s="16"/>
      <c r="I69" s="16"/>
      <c r="J69" s="16"/>
      <c r="K69" s="16"/>
      <c r="L69" s="16"/>
      <c r="M69" s="16"/>
      <c r="N69" s="168">
        <f t="shared" si="17"/>
        <v>0</v>
      </c>
      <c r="O69" s="161"/>
      <c r="P69" s="169">
        <f t="shared" si="11"/>
        <v>0</v>
      </c>
      <c r="Q69" s="247">
        <f t="shared" si="18"/>
        <v>0</v>
      </c>
      <c r="R69" s="247">
        <f t="shared" si="19"/>
        <v>0</v>
      </c>
      <c r="S69" s="155">
        <f t="shared" si="20"/>
        <v>0</v>
      </c>
      <c r="T69" s="155">
        <f t="shared" si="21"/>
        <v>0</v>
      </c>
      <c r="U69" s="215">
        <f t="shared" si="22"/>
        <v>0</v>
      </c>
      <c r="V69" s="202">
        <f t="shared" si="12"/>
        <v>0</v>
      </c>
      <c r="W69" s="155">
        <f t="shared" si="23"/>
        <v>0</v>
      </c>
      <c r="X69" s="155">
        <f t="shared" si="24"/>
        <v>0</v>
      </c>
      <c r="Y69" s="475">
        <f t="shared" si="25"/>
        <v>0</v>
      </c>
      <c r="Z69" s="474">
        <f t="shared" si="13"/>
        <v>0</v>
      </c>
      <c r="AA69" s="155">
        <f t="shared" si="26"/>
        <v>0</v>
      </c>
      <c r="AB69" s="155">
        <f t="shared" si="27"/>
        <v>0</v>
      </c>
      <c r="AC69" s="485">
        <f t="shared" si="28"/>
        <v>0</v>
      </c>
      <c r="AD69" s="484">
        <f t="shared" si="14"/>
        <v>0</v>
      </c>
    </row>
    <row r="70" spans="1:30">
      <c r="A70" s="15">
        <f>+IF((G70+SUM(H70:K70))&gt;0,MAX(A$13:A69)+1,0)</f>
        <v>0</v>
      </c>
      <c r="B70" s="16"/>
      <c r="C70" s="16"/>
      <c r="D70" s="16"/>
      <c r="E70" s="16"/>
      <c r="F70" s="232">
        <f t="shared" si="15"/>
        <v>0</v>
      </c>
      <c r="G70" s="168">
        <f t="shared" si="16"/>
        <v>0</v>
      </c>
      <c r="H70" s="16"/>
      <c r="I70" s="16"/>
      <c r="J70" s="16"/>
      <c r="K70" s="16"/>
      <c r="L70" s="16"/>
      <c r="M70" s="16"/>
      <c r="N70" s="168">
        <f t="shared" si="17"/>
        <v>0</v>
      </c>
      <c r="O70" s="161"/>
      <c r="P70" s="169">
        <f t="shared" si="11"/>
        <v>0</v>
      </c>
      <c r="Q70" s="247">
        <f t="shared" si="18"/>
        <v>0</v>
      </c>
      <c r="R70" s="247">
        <f t="shared" si="19"/>
        <v>0</v>
      </c>
      <c r="S70" s="155">
        <f t="shared" si="20"/>
        <v>0</v>
      </c>
      <c r="T70" s="155">
        <f t="shared" si="21"/>
        <v>0</v>
      </c>
      <c r="U70" s="215">
        <f t="shared" si="22"/>
        <v>0</v>
      </c>
      <c r="V70" s="202">
        <f t="shared" si="12"/>
        <v>0</v>
      </c>
      <c r="W70" s="155">
        <f t="shared" si="23"/>
        <v>0</v>
      </c>
      <c r="X70" s="155">
        <f t="shared" si="24"/>
        <v>0</v>
      </c>
      <c r="Y70" s="475">
        <f t="shared" si="25"/>
        <v>0</v>
      </c>
      <c r="Z70" s="474">
        <f t="shared" si="13"/>
        <v>0</v>
      </c>
      <c r="AA70" s="155">
        <f t="shared" si="26"/>
        <v>0</v>
      </c>
      <c r="AB70" s="155">
        <f t="shared" si="27"/>
        <v>0</v>
      </c>
      <c r="AC70" s="485">
        <f t="shared" si="28"/>
        <v>0</v>
      </c>
      <c r="AD70" s="484">
        <f t="shared" si="14"/>
        <v>0</v>
      </c>
    </row>
    <row r="71" spans="1:30">
      <c r="A71" s="15">
        <f>+IF((G71+SUM(H71:K71))&gt;0,MAX(A$13:A70)+1,0)</f>
        <v>0</v>
      </c>
      <c r="B71" s="16"/>
      <c r="C71" s="16"/>
      <c r="D71" s="16"/>
      <c r="E71" s="16"/>
      <c r="F71" s="232">
        <f t="shared" si="15"/>
        <v>0</v>
      </c>
      <c r="G71" s="168">
        <f t="shared" si="16"/>
        <v>0</v>
      </c>
      <c r="H71" s="16"/>
      <c r="I71" s="16"/>
      <c r="J71" s="16"/>
      <c r="K71" s="16"/>
      <c r="L71" s="16"/>
      <c r="M71" s="16"/>
      <c r="N71" s="168">
        <f t="shared" si="17"/>
        <v>0</v>
      </c>
      <c r="O71" s="161"/>
      <c r="P71" s="169">
        <f t="shared" si="11"/>
        <v>0</v>
      </c>
      <c r="Q71" s="247">
        <f t="shared" si="18"/>
        <v>0</v>
      </c>
      <c r="R71" s="247">
        <f t="shared" si="19"/>
        <v>0</v>
      </c>
      <c r="S71" s="155">
        <f t="shared" si="20"/>
        <v>0</v>
      </c>
      <c r="T71" s="155">
        <f t="shared" si="21"/>
        <v>0</v>
      </c>
      <c r="U71" s="215">
        <f t="shared" si="22"/>
        <v>0</v>
      </c>
      <c r="V71" s="202">
        <f t="shared" si="12"/>
        <v>0</v>
      </c>
      <c r="W71" s="155">
        <f t="shared" si="23"/>
        <v>0</v>
      </c>
      <c r="X71" s="155">
        <f t="shared" si="24"/>
        <v>0</v>
      </c>
      <c r="Y71" s="475">
        <f t="shared" si="25"/>
        <v>0</v>
      </c>
      <c r="Z71" s="474">
        <f t="shared" si="13"/>
        <v>0</v>
      </c>
      <c r="AA71" s="155">
        <f t="shared" si="26"/>
        <v>0</v>
      </c>
      <c r="AB71" s="155">
        <f t="shared" si="27"/>
        <v>0</v>
      </c>
      <c r="AC71" s="485">
        <f t="shared" si="28"/>
        <v>0</v>
      </c>
      <c r="AD71" s="484">
        <f t="shared" si="14"/>
        <v>0</v>
      </c>
    </row>
    <row r="72" spans="1:30">
      <c r="A72" s="15">
        <f>+IF((G72+SUM(H72:K72))&gt;0,MAX(A$13:A71)+1,0)</f>
        <v>0</v>
      </c>
      <c r="B72" s="16"/>
      <c r="C72" s="16"/>
      <c r="D72" s="16"/>
      <c r="E72" s="16"/>
      <c r="F72" s="232">
        <f t="shared" si="15"/>
        <v>0</v>
      </c>
      <c r="G72" s="168">
        <f t="shared" si="16"/>
        <v>0</v>
      </c>
      <c r="H72" s="16"/>
      <c r="I72" s="16"/>
      <c r="J72" s="16"/>
      <c r="K72" s="16"/>
      <c r="L72" s="16"/>
      <c r="M72" s="16"/>
      <c r="N72" s="168">
        <f t="shared" si="17"/>
        <v>0</v>
      </c>
      <c r="O72" s="161"/>
      <c r="P72" s="169">
        <f t="shared" si="11"/>
        <v>0</v>
      </c>
      <c r="Q72" s="247">
        <f t="shared" si="18"/>
        <v>0</v>
      </c>
      <c r="R72" s="247">
        <f t="shared" si="19"/>
        <v>0</v>
      </c>
      <c r="S72" s="155">
        <f t="shared" si="20"/>
        <v>0</v>
      </c>
      <c r="T72" s="155">
        <f t="shared" si="21"/>
        <v>0</v>
      </c>
      <c r="U72" s="215">
        <f t="shared" si="22"/>
        <v>0</v>
      </c>
      <c r="V72" s="202">
        <f t="shared" si="12"/>
        <v>0</v>
      </c>
      <c r="W72" s="155">
        <f t="shared" si="23"/>
        <v>0</v>
      </c>
      <c r="X72" s="155">
        <f t="shared" si="24"/>
        <v>0</v>
      </c>
      <c r="Y72" s="475">
        <f t="shared" si="25"/>
        <v>0</v>
      </c>
      <c r="Z72" s="474">
        <f t="shared" si="13"/>
        <v>0</v>
      </c>
      <c r="AA72" s="155">
        <f t="shared" si="26"/>
        <v>0</v>
      </c>
      <c r="AB72" s="155">
        <f t="shared" si="27"/>
        <v>0</v>
      </c>
      <c r="AC72" s="485">
        <f t="shared" si="28"/>
        <v>0</v>
      </c>
      <c r="AD72" s="484">
        <f t="shared" si="14"/>
        <v>0</v>
      </c>
    </row>
    <row r="73" spans="1:30">
      <c r="A73" s="15">
        <f>+IF((G73+SUM(H73:K73))&gt;0,MAX(A$13:A72)+1,0)</f>
        <v>0</v>
      </c>
      <c r="B73" s="16"/>
      <c r="C73" s="16"/>
      <c r="D73" s="16"/>
      <c r="E73" s="16"/>
      <c r="F73" s="232">
        <f t="shared" si="15"/>
        <v>0</v>
      </c>
      <c r="G73" s="168">
        <f t="shared" si="16"/>
        <v>0</v>
      </c>
      <c r="H73" s="16"/>
      <c r="I73" s="16"/>
      <c r="J73" s="16"/>
      <c r="K73" s="16"/>
      <c r="L73" s="16"/>
      <c r="M73" s="16"/>
      <c r="N73" s="168">
        <f t="shared" si="17"/>
        <v>0</v>
      </c>
      <c r="O73" s="161"/>
      <c r="P73" s="169">
        <f t="shared" si="11"/>
        <v>0</v>
      </c>
      <c r="Q73" s="247">
        <f t="shared" si="18"/>
        <v>0</v>
      </c>
      <c r="R73" s="247">
        <f t="shared" si="19"/>
        <v>0</v>
      </c>
      <c r="S73" s="155">
        <f t="shared" si="20"/>
        <v>0</v>
      </c>
      <c r="T73" s="155">
        <f t="shared" si="21"/>
        <v>0</v>
      </c>
      <c r="U73" s="215">
        <f t="shared" si="22"/>
        <v>0</v>
      </c>
      <c r="V73" s="202">
        <f t="shared" si="12"/>
        <v>0</v>
      </c>
      <c r="W73" s="155">
        <f t="shared" si="23"/>
        <v>0</v>
      </c>
      <c r="X73" s="155">
        <f t="shared" si="24"/>
        <v>0</v>
      </c>
      <c r="Y73" s="475">
        <f t="shared" si="25"/>
        <v>0</v>
      </c>
      <c r="Z73" s="474">
        <f t="shared" si="13"/>
        <v>0</v>
      </c>
      <c r="AA73" s="155">
        <f t="shared" si="26"/>
        <v>0</v>
      </c>
      <c r="AB73" s="155">
        <f t="shared" si="27"/>
        <v>0</v>
      </c>
      <c r="AC73" s="485">
        <f t="shared" si="28"/>
        <v>0</v>
      </c>
      <c r="AD73" s="484">
        <f t="shared" si="14"/>
        <v>0</v>
      </c>
    </row>
    <row r="74" spans="1:30">
      <c r="A74" s="15">
        <f>+IF((G74+SUM(H74:K74))&gt;0,MAX(A$13:A73)+1,0)</f>
        <v>0</v>
      </c>
      <c r="B74" s="16"/>
      <c r="C74" s="16"/>
      <c r="D74" s="16"/>
      <c r="E74" s="16"/>
      <c r="F74" s="232">
        <f t="shared" si="15"/>
        <v>0</v>
      </c>
      <c r="G74" s="168">
        <f t="shared" si="16"/>
        <v>0</v>
      </c>
      <c r="H74" s="16"/>
      <c r="I74" s="16"/>
      <c r="J74" s="16"/>
      <c r="K74" s="16"/>
      <c r="L74" s="16"/>
      <c r="M74" s="16"/>
      <c r="N74" s="168">
        <f t="shared" si="17"/>
        <v>0</v>
      </c>
      <c r="O74" s="161"/>
      <c r="P74" s="169">
        <f t="shared" si="11"/>
        <v>0</v>
      </c>
      <c r="Q74" s="247">
        <f t="shared" si="18"/>
        <v>0</v>
      </c>
      <c r="R74" s="247">
        <f t="shared" si="19"/>
        <v>0</v>
      </c>
      <c r="S74" s="155">
        <f t="shared" si="20"/>
        <v>0</v>
      </c>
      <c r="T74" s="155">
        <f t="shared" si="21"/>
        <v>0</v>
      </c>
      <c r="U74" s="215">
        <f t="shared" si="22"/>
        <v>0</v>
      </c>
      <c r="V74" s="202">
        <f t="shared" si="12"/>
        <v>0</v>
      </c>
      <c r="W74" s="155">
        <f t="shared" si="23"/>
        <v>0</v>
      </c>
      <c r="X74" s="155">
        <f t="shared" si="24"/>
        <v>0</v>
      </c>
      <c r="Y74" s="475">
        <f t="shared" si="25"/>
        <v>0</v>
      </c>
      <c r="Z74" s="474">
        <f t="shared" si="13"/>
        <v>0</v>
      </c>
      <c r="AA74" s="155">
        <f t="shared" si="26"/>
        <v>0</v>
      </c>
      <c r="AB74" s="155">
        <f t="shared" si="27"/>
        <v>0</v>
      </c>
      <c r="AC74" s="485">
        <f t="shared" si="28"/>
        <v>0</v>
      </c>
      <c r="AD74" s="484">
        <f t="shared" si="14"/>
        <v>0</v>
      </c>
    </row>
    <row r="75" spans="1:30">
      <c r="A75" s="15">
        <f>+IF((G75+SUM(H75:K75))&gt;0,MAX(A$13:A74)+1,0)</f>
        <v>0</v>
      </c>
      <c r="B75" s="16"/>
      <c r="C75" s="16"/>
      <c r="D75" s="16"/>
      <c r="E75" s="16"/>
      <c r="F75" s="232">
        <f t="shared" si="15"/>
        <v>0</v>
      </c>
      <c r="G75" s="168">
        <f t="shared" si="16"/>
        <v>0</v>
      </c>
      <c r="H75" s="16"/>
      <c r="I75" s="16"/>
      <c r="J75" s="16"/>
      <c r="K75" s="16"/>
      <c r="L75" s="16"/>
      <c r="M75" s="16"/>
      <c r="N75" s="168">
        <f t="shared" si="17"/>
        <v>0</v>
      </c>
      <c r="O75" s="161"/>
      <c r="P75" s="169">
        <f t="shared" si="11"/>
        <v>0</v>
      </c>
      <c r="Q75" s="247">
        <f t="shared" si="18"/>
        <v>0</v>
      </c>
      <c r="R75" s="247">
        <f t="shared" si="19"/>
        <v>0</v>
      </c>
      <c r="S75" s="155">
        <f t="shared" si="20"/>
        <v>0</v>
      </c>
      <c r="T75" s="155">
        <f t="shared" si="21"/>
        <v>0</v>
      </c>
      <c r="U75" s="215">
        <f t="shared" si="22"/>
        <v>0</v>
      </c>
      <c r="V75" s="202">
        <f t="shared" si="12"/>
        <v>0</v>
      </c>
      <c r="W75" s="155">
        <f t="shared" si="23"/>
        <v>0</v>
      </c>
      <c r="X75" s="155">
        <f t="shared" si="24"/>
        <v>0</v>
      </c>
      <c r="Y75" s="475">
        <f t="shared" si="25"/>
        <v>0</v>
      </c>
      <c r="Z75" s="474">
        <f t="shared" si="13"/>
        <v>0</v>
      </c>
      <c r="AA75" s="155">
        <f t="shared" si="26"/>
        <v>0</v>
      </c>
      <c r="AB75" s="155">
        <f t="shared" si="27"/>
        <v>0</v>
      </c>
      <c r="AC75" s="485">
        <f t="shared" si="28"/>
        <v>0</v>
      </c>
      <c r="AD75" s="484">
        <f t="shared" si="14"/>
        <v>0</v>
      </c>
    </row>
    <row r="76" spans="1:30">
      <c r="A76" s="15">
        <f>+IF((G76+SUM(H76:K76))&gt;0,MAX(A$13:A75)+1,0)</f>
        <v>0</v>
      </c>
      <c r="B76" s="16"/>
      <c r="C76" s="16"/>
      <c r="D76" s="16"/>
      <c r="E76" s="16"/>
      <c r="F76" s="232">
        <f t="shared" si="15"/>
        <v>0</v>
      </c>
      <c r="G76" s="168">
        <f t="shared" si="16"/>
        <v>0</v>
      </c>
      <c r="H76" s="16"/>
      <c r="I76" s="16"/>
      <c r="J76" s="16"/>
      <c r="K76" s="16"/>
      <c r="L76" s="16"/>
      <c r="M76" s="16"/>
      <c r="N76" s="168">
        <f t="shared" si="17"/>
        <v>0</v>
      </c>
      <c r="O76" s="161"/>
      <c r="P76" s="169">
        <f t="shared" si="11"/>
        <v>0</v>
      </c>
      <c r="Q76" s="247">
        <f t="shared" si="18"/>
        <v>0</v>
      </c>
      <c r="R76" s="247">
        <f t="shared" si="19"/>
        <v>0</v>
      </c>
      <c r="S76" s="155">
        <f t="shared" si="20"/>
        <v>0</v>
      </c>
      <c r="T76" s="155">
        <f t="shared" si="21"/>
        <v>0</v>
      </c>
      <c r="U76" s="215">
        <f t="shared" si="22"/>
        <v>0</v>
      </c>
      <c r="V76" s="202">
        <f t="shared" si="12"/>
        <v>0</v>
      </c>
      <c r="W76" s="155">
        <f t="shared" si="23"/>
        <v>0</v>
      </c>
      <c r="X76" s="155">
        <f t="shared" si="24"/>
        <v>0</v>
      </c>
      <c r="Y76" s="475">
        <f t="shared" si="25"/>
        <v>0</v>
      </c>
      <c r="Z76" s="474">
        <f t="shared" si="13"/>
        <v>0</v>
      </c>
      <c r="AA76" s="155">
        <f t="shared" si="26"/>
        <v>0</v>
      </c>
      <c r="AB76" s="155">
        <f t="shared" si="27"/>
        <v>0</v>
      </c>
      <c r="AC76" s="485">
        <f t="shared" si="28"/>
        <v>0</v>
      </c>
      <c r="AD76" s="484">
        <f t="shared" si="14"/>
        <v>0</v>
      </c>
    </row>
    <row r="77" spans="1:30">
      <c r="A77" s="15">
        <f>+IF((G77+SUM(H77:K77))&gt;0,MAX(A$13:A76)+1,0)</f>
        <v>0</v>
      </c>
      <c r="B77" s="16"/>
      <c r="C77" s="16"/>
      <c r="D77" s="16"/>
      <c r="E77" s="16"/>
      <c r="F77" s="232">
        <f t="shared" si="15"/>
        <v>0</v>
      </c>
      <c r="G77" s="168">
        <f t="shared" si="16"/>
        <v>0</v>
      </c>
      <c r="H77" s="16"/>
      <c r="I77" s="16"/>
      <c r="J77" s="16"/>
      <c r="K77" s="16"/>
      <c r="L77" s="16"/>
      <c r="M77" s="16"/>
      <c r="N77" s="168">
        <f t="shared" si="17"/>
        <v>0</v>
      </c>
      <c r="O77" s="161"/>
      <c r="P77" s="169">
        <f t="shared" si="11"/>
        <v>0</v>
      </c>
      <c r="Q77" s="247">
        <f t="shared" si="18"/>
        <v>0</v>
      </c>
      <c r="R77" s="247">
        <f t="shared" si="19"/>
        <v>0</v>
      </c>
      <c r="S77" s="155">
        <f t="shared" si="20"/>
        <v>0</v>
      </c>
      <c r="T77" s="155">
        <f t="shared" si="21"/>
        <v>0</v>
      </c>
      <c r="U77" s="215">
        <f t="shared" si="22"/>
        <v>0</v>
      </c>
      <c r="V77" s="202">
        <f t="shared" si="12"/>
        <v>0</v>
      </c>
      <c r="W77" s="155">
        <f t="shared" si="23"/>
        <v>0</v>
      </c>
      <c r="X77" s="155">
        <f t="shared" si="24"/>
        <v>0</v>
      </c>
      <c r="Y77" s="475">
        <f t="shared" si="25"/>
        <v>0</v>
      </c>
      <c r="Z77" s="474">
        <f t="shared" si="13"/>
        <v>0</v>
      </c>
      <c r="AA77" s="155">
        <f t="shared" si="26"/>
        <v>0</v>
      </c>
      <c r="AB77" s="155">
        <f t="shared" si="27"/>
        <v>0</v>
      </c>
      <c r="AC77" s="485">
        <f t="shared" si="28"/>
        <v>0</v>
      </c>
      <c r="AD77" s="484">
        <f t="shared" si="14"/>
        <v>0</v>
      </c>
    </row>
    <row r="78" spans="1:30">
      <c r="A78" s="15">
        <f>+IF((G78+SUM(H78:K78))&gt;0,MAX(A$13:A77)+1,0)</f>
        <v>0</v>
      </c>
      <c r="B78" s="492"/>
      <c r="C78" s="492"/>
      <c r="D78" s="492"/>
      <c r="E78" s="492"/>
      <c r="F78" s="232">
        <f t="shared" ref="F78:F141" si="29">+E78+D78</f>
        <v>0</v>
      </c>
      <c r="G78" s="168">
        <f t="shared" ref="G78:G141" si="30">SUM(C78:E78)</f>
        <v>0</v>
      </c>
      <c r="H78" s="492"/>
      <c r="I78" s="492"/>
      <c r="J78" s="492"/>
      <c r="K78" s="492"/>
      <c r="L78" s="492"/>
      <c r="M78" s="492"/>
      <c r="N78" s="168">
        <f t="shared" si="17"/>
        <v>0</v>
      </c>
      <c r="O78" s="493"/>
      <c r="P78" s="169">
        <f t="shared" ref="P78:P137" si="31">+N78*O78</f>
        <v>0</v>
      </c>
      <c r="Q78" s="247">
        <f t="shared" ref="Q78:Q137" si="32">+N78*(C78+H78-I78)</f>
        <v>0</v>
      </c>
      <c r="R78" s="247">
        <f t="shared" ref="R78:R137" si="33">+N78*D78+N78*E78*0.8+(J78-K78)*N78</f>
        <v>0</v>
      </c>
      <c r="S78" s="155">
        <f t="shared" ref="S78:S137" si="34">+P78*C78</f>
        <v>0</v>
      </c>
      <c r="T78" s="155">
        <f t="shared" ref="T78:T137" si="35">+P78*(D78+E78)</f>
        <v>0</v>
      </c>
      <c r="U78" s="215">
        <f t="shared" ref="U78:U137" si="36">(P78-$S$6)/$S$7*(C78+D78+E78)*$Y$8</f>
        <v>0</v>
      </c>
      <c r="V78" s="202">
        <f t="shared" ref="V78:V137" si="37">+U78*V$9</f>
        <v>0</v>
      </c>
      <c r="W78" s="155">
        <f t="shared" ref="W78:W137" si="38">+P78*H78</f>
        <v>0</v>
      </c>
      <c r="X78" s="155">
        <f t="shared" ref="X78:X137" si="39">+P78*J78</f>
        <v>0</v>
      </c>
      <c r="Y78" s="475">
        <f t="shared" ref="Y78:Y137" si="40">+IFERROR((P78-$S$6)/$S$7*(H78+J78)*$Y$8,0)</f>
        <v>0</v>
      </c>
      <c r="Z78" s="474">
        <f t="shared" ref="Z78:Z137" si="41">+Y78*Z$9</f>
        <v>0</v>
      </c>
      <c r="AA78" s="155">
        <f t="shared" ref="AA78:AA137" si="42">+P78*I78</f>
        <v>0</v>
      </c>
      <c r="AB78" s="155">
        <f t="shared" ref="AB78:AB137" si="43">+P78*K78</f>
        <v>0</v>
      </c>
      <c r="AC78" s="485">
        <f t="shared" ref="AC78:AC137" si="44">+(P78-$S$6)/$S$7*(I78+K78)*$Y$8</f>
        <v>0</v>
      </c>
      <c r="AD78" s="484">
        <f t="shared" ref="AD78:AD137" si="45">+AC78*AD$9</f>
        <v>0</v>
      </c>
    </row>
    <row r="79" spans="1:30">
      <c r="A79" s="15">
        <f>+IF((G79+SUM(H79:K79))&gt;0,MAX(A$13:A78)+1,0)</f>
        <v>0</v>
      </c>
      <c r="B79" s="492"/>
      <c r="C79" s="492"/>
      <c r="D79" s="492"/>
      <c r="E79" s="492"/>
      <c r="F79" s="232">
        <f t="shared" si="29"/>
        <v>0</v>
      </c>
      <c r="G79" s="168">
        <f t="shared" si="30"/>
        <v>0</v>
      </c>
      <c r="H79" s="492"/>
      <c r="I79" s="492"/>
      <c r="J79" s="492"/>
      <c r="K79" s="492"/>
      <c r="L79" s="492"/>
      <c r="M79" s="492"/>
      <c r="N79" s="168">
        <f t="shared" si="17"/>
        <v>0</v>
      </c>
      <c r="O79" s="493"/>
      <c r="P79" s="169">
        <f t="shared" si="31"/>
        <v>0</v>
      </c>
      <c r="Q79" s="247">
        <f t="shared" si="32"/>
        <v>0</v>
      </c>
      <c r="R79" s="247">
        <f t="shared" si="33"/>
        <v>0</v>
      </c>
      <c r="S79" s="155">
        <f t="shared" si="34"/>
        <v>0</v>
      </c>
      <c r="T79" s="155">
        <f t="shared" si="35"/>
        <v>0</v>
      </c>
      <c r="U79" s="215">
        <f t="shared" si="36"/>
        <v>0</v>
      </c>
      <c r="V79" s="202">
        <f t="shared" si="37"/>
        <v>0</v>
      </c>
      <c r="W79" s="155">
        <f t="shared" si="38"/>
        <v>0</v>
      </c>
      <c r="X79" s="155">
        <f t="shared" si="39"/>
        <v>0</v>
      </c>
      <c r="Y79" s="475">
        <f t="shared" si="40"/>
        <v>0</v>
      </c>
      <c r="Z79" s="474">
        <f t="shared" si="41"/>
        <v>0</v>
      </c>
      <c r="AA79" s="155">
        <f t="shared" si="42"/>
        <v>0</v>
      </c>
      <c r="AB79" s="155">
        <f t="shared" si="43"/>
        <v>0</v>
      </c>
      <c r="AC79" s="485">
        <f t="shared" si="44"/>
        <v>0</v>
      </c>
      <c r="AD79" s="484">
        <f t="shared" si="45"/>
        <v>0</v>
      </c>
    </row>
    <row r="80" spans="1:30">
      <c r="A80" s="15">
        <f>+IF((G80+SUM(H80:K80))&gt;0,MAX(A$13:A79)+1,0)</f>
        <v>0</v>
      </c>
      <c r="B80" s="492"/>
      <c r="C80" s="492"/>
      <c r="D80" s="492"/>
      <c r="E80" s="492"/>
      <c r="F80" s="232">
        <f t="shared" si="29"/>
        <v>0</v>
      </c>
      <c r="G80" s="168">
        <f t="shared" si="30"/>
        <v>0</v>
      </c>
      <c r="H80" s="492"/>
      <c r="I80" s="492"/>
      <c r="J80" s="492"/>
      <c r="K80" s="492"/>
      <c r="L80" s="492"/>
      <c r="M80" s="492"/>
      <c r="N80" s="168">
        <f t="shared" si="17"/>
        <v>0</v>
      </c>
      <c r="O80" s="493"/>
      <c r="P80" s="169">
        <f t="shared" si="31"/>
        <v>0</v>
      </c>
      <c r="Q80" s="247">
        <f t="shared" si="32"/>
        <v>0</v>
      </c>
      <c r="R80" s="247">
        <f t="shared" si="33"/>
        <v>0</v>
      </c>
      <c r="S80" s="155">
        <f t="shared" si="34"/>
        <v>0</v>
      </c>
      <c r="T80" s="155">
        <f t="shared" si="35"/>
        <v>0</v>
      </c>
      <c r="U80" s="215">
        <f t="shared" si="36"/>
        <v>0</v>
      </c>
      <c r="V80" s="202">
        <f t="shared" si="37"/>
        <v>0</v>
      </c>
      <c r="W80" s="155">
        <f t="shared" si="38"/>
        <v>0</v>
      </c>
      <c r="X80" s="155">
        <f t="shared" si="39"/>
        <v>0</v>
      </c>
      <c r="Y80" s="475">
        <f t="shared" si="40"/>
        <v>0</v>
      </c>
      <c r="Z80" s="474">
        <f t="shared" si="41"/>
        <v>0</v>
      </c>
      <c r="AA80" s="155">
        <f t="shared" si="42"/>
        <v>0</v>
      </c>
      <c r="AB80" s="155">
        <f t="shared" si="43"/>
        <v>0</v>
      </c>
      <c r="AC80" s="485">
        <f t="shared" si="44"/>
        <v>0</v>
      </c>
      <c r="AD80" s="484">
        <f t="shared" si="45"/>
        <v>0</v>
      </c>
    </row>
    <row r="81" spans="1:30">
      <c r="A81" s="15">
        <f>+IF((G81+SUM(H81:K81))&gt;0,MAX(A$13:A80)+1,0)</f>
        <v>0</v>
      </c>
      <c r="B81" s="492"/>
      <c r="C81" s="492"/>
      <c r="D81" s="492"/>
      <c r="E81" s="492"/>
      <c r="F81" s="232">
        <f t="shared" si="29"/>
        <v>0</v>
      </c>
      <c r="G81" s="168">
        <f t="shared" si="30"/>
        <v>0</v>
      </c>
      <c r="H81" s="492"/>
      <c r="I81" s="492"/>
      <c r="J81" s="492"/>
      <c r="K81" s="492"/>
      <c r="L81" s="492"/>
      <c r="M81" s="492"/>
      <c r="N81" s="168">
        <f t="shared" si="17"/>
        <v>0</v>
      </c>
      <c r="O81" s="493"/>
      <c r="P81" s="169">
        <f t="shared" si="31"/>
        <v>0</v>
      </c>
      <c r="Q81" s="247">
        <f t="shared" si="32"/>
        <v>0</v>
      </c>
      <c r="R81" s="247">
        <f t="shared" si="33"/>
        <v>0</v>
      </c>
      <c r="S81" s="155">
        <f t="shared" si="34"/>
        <v>0</v>
      </c>
      <c r="T81" s="155">
        <f t="shared" si="35"/>
        <v>0</v>
      </c>
      <c r="U81" s="215">
        <f t="shared" si="36"/>
        <v>0</v>
      </c>
      <c r="V81" s="202">
        <f t="shared" si="37"/>
        <v>0</v>
      </c>
      <c r="W81" s="155">
        <f t="shared" si="38"/>
        <v>0</v>
      </c>
      <c r="X81" s="155">
        <f t="shared" si="39"/>
        <v>0</v>
      </c>
      <c r="Y81" s="475">
        <f t="shared" si="40"/>
        <v>0</v>
      </c>
      <c r="Z81" s="474">
        <f t="shared" si="41"/>
        <v>0</v>
      </c>
      <c r="AA81" s="155">
        <f t="shared" si="42"/>
        <v>0</v>
      </c>
      <c r="AB81" s="155">
        <f t="shared" si="43"/>
        <v>0</v>
      </c>
      <c r="AC81" s="485">
        <f t="shared" si="44"/>
        <v>0</v>
      </c>
      <c r="AD81" s="484">
        <f t="shared" si="45"/>
        <v>0</v>
      </c>
    </row>
    <row r="82" spans="1:30">
      <c r="A82" s="15">
        <f>+IF((G82+SUM(H82:K82))&gt;0,MAX(A$13:A81)+1,0)</f>
        <v>0</v>
      </c>
      <c r="B82" s="492"/>
      <c r="C82" s="492"/>
      <c r="D82" s="492"/>
      <c r="E82" s="492"/>
      <c r="F82" s="232">
        <f t="shared" si="29"/>
        <v>0</v>
      </c>
      <c r="G82" s="168">
        <f t="shared" si="30"/>
        <v>0</v>
      </c>
      <c r="H82" s="492"/>
      <c r="I82" s="492"/>
      <c r="J82" s="492"/>
      <c r="K82" s="492"/>
      <c r="L82" s="492"/>
      <c r="M82" s="492"/>
      <c r="N82" s="168">
        <f t="shared" si="17"/>
        <v>0</v>
      </c>
      <c r="O82" s="493"/>
      <c r="P82" s="169">
        <f t="shared" si="31"/>
        <v>0</v>
      </c>
      <c r="Q82" s="247">
        <f t="shared" si="32"/>
        <v>0</v>
      </c>
      <c r="R82" s="247">
        <f t="shared" si="33"/>
        <v>0</v>
      </c>
      <c r="S82" s="155">
        <f t="shared" si="34"/>
        <v>0</v>
      </c>
      <c r="T82" s="155">
        <f t="shared" si="35"/>
        <v>0</v>
      </c>
      <c r="U82" s="215">
        <f t="shared" si="36"/>
        <v>0</v>
      </c>
      <c r="V82" s="202">
        <f t="shared" si="37"/>
        <v>0</v>
      </c>
      <c r="W82" s="155">
        <f t="shared" si="38"/>
        <v>0</v>
      </c>
      <c r="X82" s="155">
        <f t="shared" si="39"/>
        <v>0</v>
      </c>
      <c r="Y82" s="475">
        <f t="shared" si="40"/>
        <v>0</v>
      </c>
      <c r="Z82" s="474">
        <f t="shared" si="41"/>
        <v>0</v>
      </c>
      <c r="AA82" s="155">
        <f t="shared" si="42"/>
        <v>0</v>
      </c>
      <c r="AB82" s="155">
        <f t="shared" si="43"/>
        <v>0</v>
      </c>
      <c r="AC82" s="485">
        <f t="shared" si="44"/>
        <v>0</v>
      </c>
      <c r="AD82" s="484">
        <f t="shared" si="45"/>
        <v>0</v>
      </c>
    </row>
    <row r="83" spans="1:30">
      <c r="A83" s="15">
        <f>+IF((G83+SUM(H83:K83))&gt;0,MAX(A$13:A82)+1,0)</f>
        <v>0</v>
      </c>
      <c r="B83" s="492"/>
      <c r="C83" s="492"/>
      <c r="D83" s="492"/>
      <c r="E83" s="492"/>
      <c r="F83" s="232">
        <f t="shared" si="29"/>
        <v>0</v>
      </c>
      <c r="G83" s="168">
        <f t="shared" si="30"/>
        <v>0</v>
      </c>
      <c r="H83" s="492"/>
      <c r="I83" s="492"/>
      <c r="J83" s="492"/>
      <c r="K83" s="492"/>
      <c r="L83" s="492"/>
      <c r="M83" s="492"/>
      <c r="N83" s="168">
        <f t="shared" si="17"/>
        <v>0</v>
      </c>
      <c r="O83" s="493"/>
      <c r="P83" s="169">
        <f t="shared" si="31"/>
        <v>0</v>
      </c>
      <c r="Q83" s="247">
        <f t="shared" si="32"/>
        <v>0</v>
      </c>
      <c r="R83" s="247">
        <f t="shared" si="33"/>
        <v>0</v>
      </c>
      <c r="S83" s="155">
        <f t="shared" si="34"/>
        <v>0</v>
      </c>
      <c r="T83" s="155">
        <f t="shared" si="35"/>
        <v>0</v>
      </c>
      <c r="U83" s="215">
        <f t="shared" si="36"/>
        <v>0</v>
      </c>
      <c r="V83" s="202">
        <f t="shared" si="37"/>
        <v>0</v>
      </c>
      <c r="W83" s="155">
        <f t="shared" si="38"/>
        <v>0</v>
      </c>
      <c r="X83" s="155">
        <f t="shared" si="39"/>
        <v>0</v>
      </c>
      <c r="Y83" s="475">
        <f t="shared" si="40"/>
        <v>0</v>
      </c>
      <c r="Z83" s="474">
        <f t="shared" si="41"/>
        <v>0</v>
      </c>
      <c r="AA83" s="155">
        <f t="shared" si="42"/>
        <v>0</v>
      </c>
      <c r="AB83" s="155">
        <f t="shared" si="43"/>
        <v>0</v>
      </c>
      <c r="AC83" s="485">
        <f t="shared" si="44"/>
        <v>0</v>
      </c>
      <c r="AD83" s="484">
        <f t="shared" si="45"/>
        <v>0</v>
      </c>
    </row>
    <row r="84" spans="1:30">
      <c r="A84" s="15">
        <f>+IF((G84+SUM(H84:K84))&gt;0,MAX(A$13:A83)+1,0)</f>
        <v>0</v>
      </c>
      <c r="B84" s="492"/>
      <c r="C84" s="492"/>
      <c r="D84" s="492"/>
      <c r="E84" s="492"/>
      <c r="F84" s="232">
        <f t="shared" si="29"/>
        <v>0</v>
      </c>
      <c r="G84" s="168">
        <f t="shared" si="30"/>
        <v>0</v>
      </c>
      <c r="H84" s="492"/>
      <c r="I84" s="492"/>
      <c r="J84" s="492"/>
      <c r="K84" s="492"/>
      <c r="L84" s="492"/>
      <c r="M84" s="492"/>
      <c r="N84" s="168">
        <f t="shared" si="17"/>
        <v>0</v>
      </c>
      <c r="O84" s="493"/>
      <c r="P84" s="169">
        <f t="shared" si="31"/>
        <v>0</v>
      </c>
      <c r="Q84" s="247">
        <f t="shared" si="32"/>
        <v>0</v>
      </c>
      <c r="R84" s="247">
        <f t="shared" si="33"/>
        <v>0</v>
      </c>
      <c r="S84" s="155">
        <f t="shared" si="34"/>
        <v>0</v>
      </c>
      <c r="T84" s="155">
        <f t="shared" si="35"/>
        <v>0</v>
      </c>
      <c r="U84" s="215">
        <f t="shared" si="36"/>
        <v>0</v>
      </c>
      <c r="V84" s="202">
        <f t="shared" si="37"/>
        <v>0</v>
      </c>
      <c r="W84" s="155">
        <f t="shared" si="38"/>
        <v>0</v>
      </c>
      <c r="X84" s="155">
        <f t="shared" si="39"/>
        <v>0</v>
      </c>
      <c r="Y84" s="475">
        <f t="shared" si="40"/>
        <v>0</v>
      </c>
      <c r="Z84" s="474">
        <f t="shared" si="41"/>
        <v>0</v>
      </c>
      <c r="AA84" s="155">
        <f t="shared" si="42"/>
        <v>0</v>
      </c>
      <c r="AB84" s="155">
        <f t="shared" si="43"/>
        <v>0</v>
      </c>
      <c r="AC84" s="485">
        <f t="shared" si="44"/>
        <v>0</v>
      </c>
      <c r="AD84" s="484">
        <f t="shared" si="45"/>
        <v>0</v>
      </c>
    </row>
    <row r="85" spans="1:30">
      <c r="A85" s="15">
        <f>+IF((G85+SUM(H85:K85))&gt;0,MAX(A$13:A84)+1,0)</f>
        <v>0</v>
      </c>
      <c r="B85" s="492"/>
      <c r="C85" s="492"/>
      <c r="D85" s="492"/>
      <c r="E85" s="492"/>
      <c r="F85" s="232">
        <f t="shared" si="29"/>
        <v>0</v>
      </c>
      <c r="G85" s="168">
        <f t="shared" si="30"/>
        <v>0</v>
      </c>
      <c r="H85" s="492"/>
      <c r="I85" s="492"/>
      <c r="J85" s="492"/>
      <c r="K85" s="492"/>
      <c r="L85" s="492"/>
      <c r="M85" s="492"/>
      <c r="N85" s="168">
        <f t="shared" si="17"/>
        <v>0</v>
      </c>
      <c r="O85" s="493"/>
      <c r="P85" s="169">
        <f t="shared" si="31"/>
        <v>0</v>
      </c>
      <c r="Q85" s="247">
        <f t="shared" si="32"/>
        <v>0</v>
      </c>
      <c r="R85" s="247">
        <f t="shared" si="33"/>
        <v>0</v>
      </c>
      <c r="S85" s="155">
        <f t="shared" si="34"/>
        <v>0</v>
      </c>
      <c r="T85" s="155">
        <f t="shared" si="35"/>
        <v>0</v>
      </c>
      <c r="U85" s="215">
        <f t="shared" si="36"/>
        <v>0</v>
      </c>
      <c r="V85" s="202">
        <f t="shared" si="37"/>
        <v>0</v>
      </c>
      <c r="W85" s="155">
        <f t="shared" si="38"/>
        <v>0</v>
      </c>
      <c r="X85" s="155">
        <f t="shared" si="39"/>
        <v>0</v>
      </c>
      <c r="Y85" s="475">
        <f t="shared" si="40"/>
        <v>0</v>
      </c>
      <c r="Z85" s="474">
        <f t="shared" si="41"/>
        <v>0</v>
      </c>
      <c r="AA85" s="155">
        <f t="shared" si="42"/>
        <v>0</v>
      </c>
      <c r="AB85" s="155">
        <f t="shared" si="43"/>
        <v>0</v>
      </c>
      <c r="AC85" s="485">
        <f t="shared" si="44"/>
        <v>0</v>
      </c>
      <c r="AD85" s="484">
        <f t="shared" si="45"/>
        <v>0</v>
      </c>
    </row>
    <row r="86" spans="1:30">
      <c r="A86" s="15">
        <f>+IF((G86+SUM(H86:K86))&gt;0,MAX(A$13:A85)+1,0)</f>
        <v>0</v>
      </c>
      <c r="B86" s="492"/>
      <c r="C86" s="492"/>
      <c r="D86" s="492"/>
      <c r="E86" s="492"/>
      <c r="F86" s="232">
        <f t="shared" si="29"/>
        <v>0</v>
      </c>
      <c r="G86" s="168">
        <f t="shared" si="30"/>
        <v>0</v>
      </c>
      <c r="H86" s="492"/>
      <c r="I86" s="492"/>
      <c r="J86" s="492"/>
      <c r="K86" s="492"/>
      <c r="L86" s="492"/>
      <c r="M86" s="492"/>
      <c r="N86" s="168">
        <f t="shared" si="17"/>
        <v>0</v>
      </c>
      <c r="O86" s="493"/>
      <c r="P86" s="169">
        <f t="shared" si="31"/>
        <v>0</v>
      </c>
      <c r="Q86" s="247">
        <f t="shared" si="32"/>
        <v>0</v>
      </c>
      <c r="R86" s="247">
        <f t="shared" si="33"/>
        <v>0</v>
      </c>
      <c r="S86" s="155">
        <f t="shared" si="34"/>
        <v>0</v>
      </c>
      <c r="T86" s="155">
        <f t="shared" si="35"/>
        <v>0</v>
      </c>
      <c r="U86" s="215">
        <f t="shared" si="36"/>
        <v>0</v>
      </c>
      <c r="V86" s="202">
        <f t="shared" si="37"/>
        <v>0</v>
      </c>
      <c r="W86" s="155">
        <f t="shared" si="38"/>
        <v>0</v>
      </c>
      <c r="X86" s="155">
        <f t="shared" si="39"/>
        <v>0</v>
      </c>
      <c r="Y86" s="475">
        <f t="shared" si="40"/>
        <v>0</v>
      </c>
      <c r="Z86" s="474">
        <f t="shared" si="41"/>
        <v>0</v>
      </c>
      <c r="AA86" s="155">
        <f t="shared" si="42"/>
        <v>0</v>
      </c>
      <c r="AB86" s="155">
        <f t="shared" si="43"/>
        <v>0</v>
      </c>
      <c r="AC86" s="485">
        <f t="shared" si="44"/>
        <v>0</v>
      </c>
      <c r="AD86" s="484">
        <f t="shared" si="45"/>
        <v>0</v>
      </c>
    </row>
    <row r="87" spans="1:30">
      <c r="A87" s="15">
        <f>+IF((G87+SUM(H87:K87))&gt;0,MAX(A$13:A86)+1,0)</f>
        <v>0</v>
      </c>
      <c r="B87" s="492"/>
      <c r="C87" s="492"/>
      <c r="D87" s="492"/>
      <c r="E87" s="492"/>
      <c r="F87" s="232">
        <f t="shared" si="29"/>
        <v>0</v>
      </c>
      <c r="G87" s="168">
        <f t="shared" si="30"/>
        <v>0</v>
      </c>
      <c r="H87" s="492"/>
      <c r="I87" s="492"/>
      <c r="J87" s="492"/>
      <c r="K87" s="492"/>
      <c r="L87" s="492"/>
      <c r="M87" s="492"/>
      <c r="N87" s="168">
        <f t="shared" si="17"/>
        <v>0</v>
      </c>
      <c r="O87" s="493"/>
      <c r="P87" s="169">
        <f t="shared" si="31"/>
        <v>0</v>
      </c>
      <c r="Q87" s="247">
        <f t="shared" si="32"/>
        <v>0</v>
      </c>
      <c r="R87" s="247">
        <f t="shared" si="33"/>
        <v>0</v>
      </c>
      <c r="S87" s="155">
        <f t="shared" si="34"/>
        <v>0</v>
      </c>
      <c r="T87" s="155">
        <f t="shared" si="35"/>
        <v>0</v>
      </c>
      <c r="U87" s="215">
        <f t="shared" si="36"/>
        <v>0</v>
      </c>
      <c r="V87" s="202">
        <f t="shared" si="37"/>
        <v>0</v>
      </c>
      <c r="W87" s="155">
        <f t="shared" si="38"/>
        <v>0</v>
      </c>
      <c r="X87" s="155">
        <f t="shared" si="39"/>
        <v>0</v>
      </c>
      <c r="Y87" s="475">
        <f t="shared" si="40"/>
        <v>0</v>
      </c>
      <c r="Z87" s="474">
        <f t="shared" si="41"/>
        <v>0</v>
      </c>
      <c r="AA87" s="155">
        <f t="shared" si="42"/>
        <v>0</v>
      </c>
      <c r="AB87" s="155">
        <f t="shared" si="43"/>
        <v>0</v>
      </c>
      <c r="AC87" s="485">
        <f t="shared" si="44"/>
        <v>0</v>
      </c>
      <c r="AD87" s="484">
        <f t="shared" si="45"/>
        <v>0</v>
      </c>
    </row>
    <row r="88" spans="1:30">
      <c r="A88" s="15">
        <f>+IF((G88+SUM(H88:K88))&gt;0,MAX(A$13:A87)+1,0)</f>
        <v>0</v>
      </c>
      <c r="B88" s="492"/>
      <c r="C88" s="492"/>
      <c r="D88" s="492"/>
      <c r="E88" s="492"/>
      <c r="F88" s="232">
        <f t="shared" si="29"/>
        <v>0</v>
      </c>
      <c r="G88" s="168">
        <f t="shared" si="30"/>
        <v>0</v>
      </c>
      <c r="H88" s="492"/>
      <c r="I88" s="492"/>
      <c r="J88" s="492"/>
      <c r="K88" s="492"/>
      <c r="L88" s="492"/>
      <c r="M88" s="492"/>
      <c r="N88" s="168">
        <f t="shared" si="17"/>
        <v>0</v>
      </c>
      <c r="O88" s="493"/>
      <c r="P88" s="169">
        <f t="shared" si="31"/>
        <v>0</v>
      </c>
      <c r="Q88" s="247">
        <f t="shared" si="32"/>
        <v>0</v>
      </c>
      <c r="R88" s="247">
        <f t="shared" si="33"/>
        <v>0</v>
      </c>
      <c r="S88" s="155">
        <f t="shared" si="34"/>
        <v>0</v>
      </c>
      <c r="T88" s="155">
        <f t="shared" si="35"/>
        <v>0</v>
      </c>
      <c r="U88" s="215">
        <f t="shared" si="36"/>
        <v>0</v>
      </c>
      <c r="V88" s="202">
        <f t="shared" si="37"/>
        <v>0</v>
      </c>
      <c r="W88" s="155">
        <f t="shared" si="38"/>
        <v>0</v>
      </c>
      <c r="X88" s="155">
        <f t="shared" si="39"/>
        <v>0</v>
      </c>
      <c r="Y88" s="475">
        <f t="shared" si="40"/>
        <v>0</v>
      </c>
      <c r="Z88" s="474">
        <f t="shared" si="41"/>
        <v>0</v>
      </c>
      <c r="AA88" s="155">
        <f t="shared" si="42"/>
        <v>0</v>
      </c>
      <c r="AB88" s="155">
        <f t="shared" si="43"/>
        <v>0</v>
      </c>
      <c r="AC88" s="485">
        <f t="shared" si="44"/>
        <v>0</v>
      </c>
      <c r="AD88" s="484">
        <f t="shared" si="45"/>
        <v>0</v>
      </c>
    </row>
    <row r="89" spans="1:30">
      <c r="A89" s="15">
        <f>+IF((G89+SUM(H89:K89))&gt;0,MAX(A$13:A88)+1,0)</f>
        <v>0</v>
      </c>
      <c r="B89" s="492"/>
      <c r="C89" s="492"/>
      <c r="D89" s="492"/>
      <c r="E89" s="492"/>
      <c r="F89" s="232">
        <f t="shared" si="29"/>
        <v>0</v>
      </c>
      <c r="G89" s="168">
        <f t="shared" si="30"/>
        <v>0</v>
      </c>
      <c r="H89" s="492"/>
      <c r="I89" s="492"/>
      <c r="J89" s="492"/>
      <c r="K89" s="492"/>
      <c r="L89" s="492"/>
      <c r="M89" s="492"/>
      <c r="N89" s="168">
        <f t="shared" si="17"/>
        <v>0</v>
      </c>
      <c r="O89" s="493"/>
      <c r="P89" s="169">
        <f t="shared" si="31"/>
        <v>0</v>
      </c>
      <c r="Q89" s="247">
        <f t="shared" si="32"/>
        <v>0</v>
      </c>
      <c r="R89" s="247">
        <f t="shared" si="33"/>
        <v>0</v>
      </c>
      <c r="S89" s="155">
        <f t="shared" si="34"/>
        <v>0</v>
      </c>
      <c r="T89" s="155">
        <f t="shared" si="35"/>
        <v>0</v>
      </c>
      <c r="U89" s="215">
        <f t="shared" si="36"/>
        <v>0</v>
      </c>
      <c r="V89" s="202">
        <f t="shared" si="37"/>
        <v>0</v>
      </c>
      <c r="W89" s="155">
        <f t="shared" si="38"/>
        <v>0</v>
      </c>
      <c r="X89" s="155">
        <f t="shared" si="39"/>
        <v>0</v>
      </c>
      <c r="Y89" s="475">
        <f t="shared" si="40"/>
        <v>0</v>
      </c>
      <c r="Z89" s="474">
        <f t="shared" si="41"/>
        <v>0</v>
      </c>
      <c r="AA89" s="155">
        <f t="shared" si="42"/>
        <v>0</v>
      </c>
      <c r="AB89" s="155">
        <f t="shared" si="43"/>
        <v>0</v>
      </c>
      <c r="AC89" s="485">
        <f t="shared" si="44"/>
        <v>0</v>
      </c>
      <c r="AD89" s="484">
        <f t="shared" si="45"/>
        <v>0</v>
      </c>
    </row>
    <row r="90" spans="1:30">
      <c r="A90" s="15">
        <f>+IF((G90+SUM(H90:K90))&gt;0,MAX(A$13:A89)+1,0)</f>
        <v>0</v>
      </c>
      <c r="B90" s="492"/>
      <c r="C90" s="492"/>
      <c r="D90" s="492"/>
      <c r="E90" s="492"/>
      <c r="F90" s="232">
        <f t="shared" si="29"/>
        <v>0</v>
      </c>
      <c r="G90" s="168">
        <f t="shared" si="30"/>
        <v>0</v>
      </c>
      <c r="H90" s="492"/>
      <c r="I90" s="492"/>
      <c r="J90" s="492"/>
      <c r="K90" s="492"/>
      <c r="L90" s="492"/>
      <c r="M90" s="492"/>
      <c r="N90" s="168">
        <f t="shared" si="17"/>
        <v>0</v>
      </c>
      <c r="O90" s="493"/>
      <c r="P90" s="169">
        <f t="shared" si="31"/>
        <v>0</v>
      </c>
      <c r="Q90" s="247">
        <f t="shared" si="32"/>
        <v>0</v>
      </c>
      <c r="R90" s="247">
        <f t="shared" si="33"/>
        <v>0</v>
      </c>
      <c r="S90" s="155">
        <f t="shared" si="34"/>
        <v>0</v>
      </c>
      <c r="T90" s="155">
        <f t="shared" si="35"/>
        <v>0</v>
      </c>
      <c r="U90" s="215">
        <f t="shared" si="36"/>
        <v>0</v>
      </c>
      <c r="V90" s="202">
        <f t="shared" si="37"/>
        <v>0</v>
      </c>
      <c r="W90" s="155">
        <f t="shared" si="38"/>
        <v>0</v>
      </c>
      <c r="X90" s="155">
        <f t="shared" si="39"/>
        <v>0</v>
      </c>
      <c r="Y90" s="475">
        <f t="shared" si="40"/>
        <v>0</v>
      </c>
      <c r="Z90" s="474">
        <f t="shared" si="41"/>
        <v>0</v>
      </c>
      <c r="AA90" s="155">
        <f t="shared" si="42"/>
        <v>0</v>
      </c>
      <c r="AB90" s="155">
        <f t="shared" si="43"/>
        <v>0</v>
      </c>
      <c r="AC90" s="485">
        <f t="shared" si="44"/>
        <v>0</v>
      </c>
      <c r="AD90" s="484">
        <f t="shared" si="45"/>
        <v>0</v>
      </c>
    </row>
    <row r="91" spans="1:30">
      <c r="A91" s="15">
        <f>+IF((G91+SUM(H91:K91))&gt;0,MAX(A$13:A90)+1,0)</f>
        <v>0</v>
      </c>
      <c r="B91" s="492"/>
      <c r="C91" s="492"/>
      <c r="D91" s="492"/>
      <c r="E91" s="492"/>
      <c r="F91" s="232">
        <f t="shared" si="29"/>
        <v>0</v>
      </c>
      <c r="G91" s="168">
        <f t="shared" si="30"/>
        <v>0</v>
      </c>
      <c r="H91" s="492"/>
      <c r="I91" s="492"/>
      <c r="J91" s="492"/>
      <c r="K91" s="492"/>
      <c r="L91" s="492"/>
      <c r="M91" s="492"/>
      <c r="N91" s="168">
        <f t="shared" si="17"/>
        <v>0</v>
      </c>
      <c r="O91" s="493"/>
      <c r="P91" s="169">
        <f t="shared" si="31"/>
        <v>0</v>
      </c>
      <c r="Q91" s="247">
        <f t="shared" si="32"/>
        <v>0</v>
      </c>
      <c r="R91" s="247">
        <f t="shared" si="33"/>
        <v>0</v>
      </c>
      <c r="S91" s="155">
        <f t="shared" si="34"/>
        <v>0</v>
      </c>
      <c r="T91" s="155">
        <f t="shared" si="35"/>
        <v>0</v>
      </c>
      <c r="U91" s="215">
        <f t="shared" si="36"/>
        <v>0</v>
      </c>
      <c r="V91" s="202">
        <f t="shared" si="37"/>
        <v>0</v>
      </c>
      <c r="W91" s="155">
        <f t="shared" si="38"/>
        <v>0</v>
      </c>
      <c r="X91" s="155">
        <f t="shared" si="39"/>
        <v>0</v>
      </c>
      <c r="Y91" s="475">
        <f t="shared" si="40"/>
        <v>0</v>
      </c>
      <c r="Z91" s="474">
        <f t="shared" si="41"/>
        <v>0</v>
      </c>
      <c r="AA91" s="155">
        <f t="shared" si="42"/>
        <v>0</v>
      </c>
      <c r="AB91" s="155">
        <f t="shared" si="43"/>
        <v>0</v>
      </c>
      <c r="AC91" s="485">
        <f t="shared" si="44"/>
        <v>0</v>
      </c>
      <c r="AD91" s="484">
        <f t="shared" si="45"/>
        <v>0</v>
      </c>
    </row>
    <row r="92" spans="1:30">
      <c r="A92" s="15">
        <f>+IF((G92+SUM(H92:K92))&gt;0,MAX(A$13:A91)+1,0)</f>
        <v>0</v>
      </c>
      <c r="B92" s="492"/>
      <c r="C92" s="492"/>
      <c r="D92" s="492"/>
      <c r="E92" s="492"/>
      <c r="F92" s="232">
        <f t="shared" si="29"/>
        <v>0</v>
      </c>
      <c r="G92" s="168">
        <f t="shared" si="30"/>
        <v>0</v>
      </c>
      <c r="H92" s="492"/>
      <c r="I92" s="492"/>
      <c r="J92" s="492"/>
      <c r="K92" s="492"/>
      <c r="L92" s="492"/>
      <c r="M92" s="492"/>
      <c r="N92" s="168">
        <f t="shared" si="17"/>
        <v>0</v>
      </c>
      <c r="O92" s="493"/>
      <c r="P92" s="169">
        <f t="shared" si="31"/>
        <v>0</v>
      </c>
      <c r="Q92" s="247">
        <f t="shared" si="32"/>
        <v>0</v>
      </c>
      <c r="R92" s="247">
        <f t="shared" si="33"/>
        <v>0</v>
      </c>
      <c r="S92" s="155">
        <f t="shared" si="34"/>
        <v>0</v>
      </c>
      <c r="T92" s="155">
        <f t="shared" si="35"/>
        <v>0</v>
      </c>
      <c r="U92" s="215">
        <f t="shared" si="36"/>
        <v>0</v>
      </c>
      <c r="V92" s="202">
        <f t="shared" si="37"/>
        <v>0</v>
      </c>
      <c r="W92" s="155">
        <f t="shared" si="38"/>
        <v>0</v>
      </c>
      <c r="X92" s="155">
        <f t="shared" si="39"/>
        <v>0</v>
      </c>
      <c r="Y92" s="475">
        <f t="shared" si="40"/>
        <v>0</v>
      </c>
      <c r="Z92" s="474">
        <f t="shared" si="41"/>
        <v>0</v>
      </c>
      <c r="AA92" s="155">
        <f t="shared" si="42"/>
        <v>0</v>
      </c>
      <c r="AB92" s="155">
        <f t="shared" si="43"/>
        <v>0</v>
      </c>
      <c r="AC92" s="485">
        <f t="shared" si="44"/>
        <v>0</v>
      </c>
      <c r="AD92" s="484">
        <f t="shared" si="45"/>
        <v>0</v>
      </c>
    </row>
    <row r="93" spans="1:30">
      <c r="A93" s="15">
        <f>+IF((G93+SUM(H93:K93))&gt;0,MAX(A$13:A92)+1,0)</f>
        <v>0</v>
      </c>
      <c r="B93" s="492"/>
      <c r="C93" s="492"/>
      <c r="D93" s="492"/>
      <c r="E93" s="492"/>
      <c r="F93" s="232">
        <f t="shared" si="29"/>
        <v>0</v>
      </c>
      <c r="G93" s="168">
        <f t="shared" si="30"/>
        <v>0</v>
      </c>
      <c r="H93" s="492"/>
      <c r="I93" s="492"/>
      <c r="J93" s="492"/>
      <c r="K93" s="492"/>
      <c r="L93" s="492"/>
      <c r="M93" s="492"/>
      <c r="N93" s="168">
        <f t="shared" si="17"/>
        <v>0</v>
      </c>
      <c r="O93" s="493"/>
      <c r="P93" s="169">
        <f t="shared" si="31"/>
        <v>0</v>
      </c>
      <c r="Q93" s="247">
        <f t="shared" si="32"/>
        <v>0</v>
      </c>
      <c r="R93" s="247">
        <f t="shared" si="33"/>
        <v>0</v>
      </c>
      <c r="S93" s="155">
        <f t="shared" si="34"/>
        <v>0</v>
      </c>
      <c r="T93" s="155">
        <f t="shared" si="35"/>
        <v>0</v>
      </c>
      <c r="U93" s="215">
        <f t="shared" si="36"/>
        <v>0</v>
      </c>
      <c r="V93" s="202">
        <f t="shared" si="37"/>
        <v>0</v>
      </c>
      <c r="W93" s="155">
        <f t="shared" si="38"/>
        <v>0</v>
      </c>
      <c r="X93" s="155">
        <f t="shared" si="39"/>
        <v>0</v>
      </c>
      <c r="Y93" s="475">
        <f t="shared" si="40"/>
        <v>0</v>
      </c>
      <c r="Z93" s="474">
        <f t="shared" si="41"/>
        <v>0</v>
      </c>
      <c r="AA93" s="155">
        <f t="shared" si="42"/>
        <v>0</v>
      </c>
      <c r="AB93" s="155">
        <f t="shared" si="43"/>
        <v>0</v>
      </c>
      <c r="AC93" s="485">
        <f t="shared" si="44"/>
        <v>0</v>
      </c>
      <c r="AD93" s="484">
        <f t="shared" si="45"/>
        <v>0</v>
      </c>
    </row>
    <row r="94" spans="1:30">
      <c r="A94" s="15">
        <f>+IF((G94+SUM(H94:K94))&gt;0,MAX(A$13:A93)+1,0)</f>
        <v>0</v>
      </c>
      <c r="B94" s="492"/>
      <c r="C94" s="492"/>
      <c r="D94" s="492"/>
      <c r="E94" s="492"/>
      <c r="F94" s="232">
        <f t="shared" si="29"/>
        <v>0</v>
      </c>
      <c r="G94" s="168">
        <f t="shared" si="30"/>
        <v>0</v>
      </c>
      <c r="H94" s="492"/>
      <c r="I94" s="492"/>
      <c r="J94" s="492"/>
      <c r="K94" s="492"/>
      <c r="L94" s="492"/>
      <c r="M94" s="492"/>
      <c r="N94" s="168">
        <f t="shared" si="17"/>
        <v>0</v>
      </c>
      <c r="O94" s="493"/>
      <c r="P94" s="169">
        <f t="shared" si="31"/>
        <v>0</v>
      </c>
      <c r="Q94" s="247">
        <f t="shared" si="32"/>
        <v>0</v>
      </c>
      <c r="R94" s="247">
        <f t="shared" si="33"/>
        <v>0</v>
      </c>
      <c r="S94" s="155">
        <f t="shared" si="34"/>
        <v>0</v>
      </c>
      <c r="T94" s="155">
        <f t="shared" si="35"/>
        <v>0</v>
      </c>
      <c r="U94" s="215">
        <f t="shared" si="36"/>
        <v>0</v>
      </c>
      <c r="V94" s="202">
        <f t="shared" si="37"/>
        <v>0</v>
      </c>
      <c r="W94" s="155">
        <f t="shared" si="38"/>
        <v>0</v>
      </c>
      <c r="X94" s="155">
        <f t="shared" si="39"/>
        <v>0</v>
      </c>
      <c r="Y94" s="475">
        <f t="shared" si="40"/>
        <v>0</v>
      </c>
      <c r="Z94" s="474">
        <f t="shared" si="41"/>
        <v>0</v>
      </c>
      <c r="AA94" s="155">
        <f t="shared" si="42"/>
        <v>0</v>
      </c>
      <c r="AB94" s="155">
        <f t="shared" si="43"/>
        <v>0</v>
      </c>
      <c r="AC94" s="485">
        <f t="shared" si="44"/>
        <v>0</v>
      </c>
      <c r="AD94" s="484">
        <f t="shared" si="45"/>
        <v>0</v>
      </c>
    </row>
    <row r="95" spans="1:30">
      <c r="A95" s="15">
        <f>+IF((G95+SUM(H95:K95))&gt;0,MAX(A$13:A94)+1,0)</f>
        <v>0</v>
      </c>
      <c r="B95" s="492"/>
      <c r="C95" s="492"/>
      <c r="D95" s="492"/>
      <c r="E95" s="492"/>
      <c r="F95" s="232">
        <f t="shared" si="29"/>
        <v>0</v>
      </c>
      <c r="G95" s="168">
        <f t="shared" si="30"/>
        <v>0</v>
      </c>
      <c r="H95" s="492"/>
      <c r="I95" s="492"/>
      <c r="J95" s="492"/>
      <c r="K95" s="492"/>
      <c r="L95" s="492"/>
      <c r="M95" s="492"/>
      <c r="N95" s="168">
        <f t="shared" si="17"/>
        <v>0</v>
      </c>
      <c r="O95" s="493"/>
      <c r="P95" s="169">
        <f t="shared" si="31"/>
        <v>0</v>
      </c>
      <c r="Q95" s="247">
        <f t="shared" si="32"/>
        <v>0</v>
      </c>
      <c r="R95" s="247">
        <f t="shared" si="33"/>
        <v>0</v>
      </c>
      <c r="S95" s="155">
        <f t="shared" si="34"/>
        <v>0</v>
      </c>
      <c r="T95" s="155">
        <f t="shared" si="35"/>
        <v>0</v>
      </c>
      <c r="U95" s="215">
        <f t="shared" si="36"/>
        <v>0</v>
      </c>
      <c r="V95" s="202">
        <f t="shared" si="37"/>
        <v>0</v>
      </c>
      <c r="W95" s="155">
        <f t="shared" si="38"/>
        <v>0</v>
      </c>
      <c r="X95" s="155">
        <f t="shared" si="39"/>
        <v>0</v>
      </c>
      <c r="Y95" s="475">
        <f t="shared" si="40"/>
        <v>0</v>
      </c>
      <c r="Z95" s="474">
        <f t="shared" si="41"/>
        <v>0</v>
      </c>
      <c r="AA95" s="155">
        <f t="shared" si="42"/>
        <v>0</v>
      </c>
      <c r="AB95" s="155">
        <f t="shared" si="43"/>
        <v>0</v>
      </c>
      <c r="AC95" s="485">
        <f t="shared" si="44"/>
        <v>0</v>
      </c>
      <c r="AD95" s="484">
        <f t="shared" si="45"/>
        <v>0</v>
      </c>
    </row>
    <row r="96" spans="1:30">
      <c r="A96" s="15">
        <f>+IF((G96+SUM(H96:K96))&gt;0,MAX(A$13:A95)+1,0)</f>
        <v>0</v>
      </c>
      <c r="B96" s="492"/>
      <c r="C96" s="492"/>
      <c r="D96" s="492"/>
      <c r="E96" s="492"/>
      <c r="F96" s="232">
        <f t="shared" si="29"/>
        <v>0</v>
      </c>
      <c r="G96" s="168">
        <f t="shared" si="30"/>
        <v>0</v>
      </c>
      <c r="H96" s="492"/>
      <c r="I96" s="492"/>
      <c r="J96" s="492"/>
      <c r="K96" s="492"/>
      <c r="L96" s="492"/>
      <c r="M96" s="492"/>
      <c r="N96" s="168">
        <f t="shared" si="17"/>
        <v>0</v>
      </c>
      <c r="O96" s="493"/>
      <c r="P96" s="169">
        <f t="shared" si="31"/>
        <v>0</v>
      </c>
      <c r="Q96" s="247">
        <f t="shared" si="32"/>
        <v>0</v>
      </c>
      <c r="R96" s="247">
        <f t="shared" si="33"/>
        <v>0</v>
      </c>
      <c r="S96" s="155">
        <f t="shared" si="34"/>
        <v>0</v>
      </c>
      <c r="T96" s="155">
        <f t="shared" si="35"/>
        <v>0</v>
      </c>
      <c r="U96" s="215">
        <f t="shared" si="36"/>
        <v>0</v>
      </c>
      <c r="V96" s="202">
        <f t="shared" si="37"/>
        <v>0</v>
      </c>
      <c r="W96" s="155">
        <f t="shared" si="38"/>
        <v>0</v>
      </c>
      <c r="X96" s="155">
        <f t="shared" si="39"/>
        <v>0</v>
      </c>
      <c r="Y96" s="475">
        <f t="shared" si="40"/>
        <v>0</v>
      </c>
      <c r="Z96" s="474">
        <f t="shared" si="41"/>
        <v>0</v>
      </c>
      <c r="AA96" s="155">
        <f t="shared" si="42"/>
        <v>0</v>
      </c>
      <c r="AB96" s="155">
        <f t="shared" si="43"/>
        <v>0</v>
      </c>
      <c r="AC96" s="485">
        <f t="shared" si="44"/>
        <v>0</v>
      </c>
      <c r="AD96" s="484">
        <f t="shared" si="45"/>
        <v>0</v>
      </c>
    </row>
    <row r="97" spans="1:30">
      <c r="A97" s="15">
        <f>+IF((G97+SUM(H97:K97))&gt;0,MAX(A$13:A96)+1,0)</f>
        <v>0</v>
      </c>
      <c r="B97" s="492"/>
      <c r="C97" s="492"/>
      <c r="D97" s="492"/>
      <c r="E97" s="492"/>
      <c r="F97" s="232">
        <f t="shared" si="29"/>
        <v>0</v>
      </c>
      <c r="G97" s="168">
        <f t="shared" si="30"/>
        <v>0</v>
      </c>
      <c r="H97" s="492"/>
      <c r="I97" s="492"/>
      <c r="J97" s="492"/>
      <c r="K97" s="492"/>
      <c r="L97" s="492"/>
      <c r="M97" s="492"/>
      <c r="N97" s="168">
        <f t="shared" si="17"/>
        <v>0</v>
      </c>
      <c r="O97" s="493"/>
      <c r="P97" s="169">
        <f t="shared" si="31"/>
        <v>0</v>
      </c>
      <c r="Q97" s="247">
        <f t="shared" si="32"/>
        <v>0</v>
      </c>
      <c r="R97" s="247">
        <f t="shared" si="33"/>
        <v>0</v>
      </c>
      <c r="S97" s="155">
        <f t="shared" si="34"/>
        <v>0</v>
      </c>
      <c r="T97" s="155">
        <f t="shared" si="35"/>
        <v>0</v>
      </c>
      <c r="U97" s="215">
        <f t="shared" si="36"/>
        <v>0</v>
      </c>
      <c r="V97" s="202">
        <f t="shared" si="37"/>
        <v>0</v>
      </c>
      <c r="W97" s="155">
        <f t="shared" si="38"/>
        <v>0</v>
      </c>
      <c r="X97" s="155">
        <f t="shared" si="39"/>
        <v>0</v>
      </c>
      <c r="Y97" s="475">
        <f t="shared" si="40"/>
        <v>0</v>
      </c>
      <c r="Z97" s="474">
        <f t="shared" si="41"/>
        <v>0</v>
      </c>
      <c r="AA97" s="155">
        <f t="shared" si="42"/>
        <v>0</v>
      </c>
      <c r="AB97" s="155">
        <f t="shared" si="43"/>
        <v>0</v>
      </c>
      <c r="AC97" s="485">
        <f t="shared" si="44"/>
        <v>0</v>
      </c>
      <c r="AD97" s="484">
        <f t="shared" si="45"/>
        <v>0</v>
      </c>
    </row>
    <row r="98" spans="1:30">
      <c r="A98" s="15">
        <f>+IF((G98+SUM(H98:K98))&gt;0,MAX(A$13:A97)+1,0)</f>
        <v>0</v>
      </c>
      <c r="B98" s="492"/>
      <c r="C98" s="492"/>
      <c r="D98" s="492"/>
      <c r="E98" s="492"/>
      <c r="F98" s="232">
        <f t="shared" si="29"/>
        <v>0</v>
      </c>
      <c r="G98" s="168">
        <f t="shared" si="30"/>
        <v>0</v>
      </c>
      <c r="H98" s="492"/>
      <c r="I98" s="492"/>
      <c r="J98" s="492"/>
      <c r="K98" s="492"/>
      <c r="L98" s="492"/>
      <c r="M98" s="492"/>
      <c r="N98" s="168">
        <f t="shared" si="17"/>
        <v>0</v>
      </c>
      <c r="O98" s="493"/>
      <c r="P98" s="169">
        <f t="shared" si="31"/>
        <v>0</v>
      </c>
      <c r="Q98" s="247">
        <f t="shared" si="32"/>
        <v>0</v>
      </c>
      <c r="R98" s="247">
        <f t="shared" si="33"/>
        <v>0</v>
      </c>
      <c r="S98" s="155">
        <f t="shared" si="34"/>
        <v>0</v>
      </c>
      <c r="T98" s="155">
        <f t="shared" si="35"/>
        <v>0</v>
      </c>
      <c r="U98" s="215">
        <f t="shared" si="36"/>
        <v>0</v>
      </c>
      <c r="V98" s="202">
        <f t="shared" si="37"/>
        <v>0</v>
      </c>
      <c r="W98" s="155">
        <f t="shared" si="38"/>
        <v>0</v>
      </c>
      <c r="X98" s="155">
        <f t="shared" si="39"/>
        <v>0</v>
      </c>
      <c r="Y98" s="475">
        <f t="shared" si="40"/>
        <v>0</v>
      </c>
      <c r="Z98" s="474">
        <f t="shared" si="41"/>
        <v>0</v>
      </c>
      <c r="AA98" s="155">
        <f t="shared" si="42"/>
        <v>0</v>
      </c>
      <c r="AB98" s="155">
        <f t="shared" si="43"/>
        <v>0</v>
      </c>
      <c r="AC98" s="485">
        <f t="shared" si="44"/>
        <v>0</v>
      </c>
      <c r="AD98" s="484">
        <f t="shared" si="45"/>
        <v>0</v>
      </c>
    </row>
    <row r="99" spans="1:30">
      <c r="A99" s="15">
        <f>+IF((G99+SUM(H99:K99))&gt;0,MAX(A$13:A98)+1,0)</f>
        <v>0</v>
      </c>
      <c r="B99" s="492"/>
      <c r="C99" s="492"/>
      <c r="D99" s="492"/>
      <c r="E99" s="492"/>
      <c r="F99" s="232">
        <f t="shared" si="29"/>
        <v>0</v>
      </c>
      <c r="G99" s="168">
        <f t="shared" si="30"/>
        <v>0</v>
      </c>
      <c r="H99" s="492"/>
      <c r="I99" s="492"/>
      <c r="J99" s="492"/>
      <c r="K99" s="492"/>
      <c r="L99" s="492"/>
      <c r="M99" s="492"/>
      <c r="N99" s="168">
        <f t="shared" si="17"/>
        <v>0</v>
      </c>
      <c r="O99" s="493"/>
      <c r="P99" s="169">
        <f t="shared" si="31"/>
        <v>0</v>
      </c>
      <c r="Q99" s="247">
        <f t="shared" si="32"/>
        <v>0</v>
      </c>
      <c r="R99" s="247">
        <f t="shared" si="33"/>
        <v>0</v>
      </c>
      <c r="S99" s="155">
        <f t="shared" si="34"/>
        <v>0</v>
      </c>
      <c r="T99" s="155">
        <f t="shared" si="35"/>
        <v>0</v>
      </c>
      <c r="U99" s="215">
        <f t="shared" si="36"/>
        <v>0</v>
      </c>
      <c r="V99" s="202">
        <f t="shared" si="37"/>
        <v>0</v>
      </c>
      <c r="W99" s="155">
        <f t="shared" si="38"/>
        <v>0</v>
      </c>
      <c r="X99" s="155">
        <f t="shared" si="39"/>
        <v>0</v>
      </c>
      <c r="Y99" s="475">
        <f t="shared" si="40"/>
        <v>0</v>
      </c>
      <c r="Z99" s="474">
        <f t="shared" si="41"/>
        <v>0</v>
      </c>
      <c r="AA99" s="155">
        <f t="shared" si="42"/>
        <v>0</v>
      </c>
      <c r="AB99" s="155">
        <f t="shared" si="43"/>
        <v>0</v>
      </c>
      <c r="AC99" s="485">
        <f t="shared" si="44"/>
        <v>0</v>
      </c>
      <c r="AD99" s="484">
        <f t="shared" si="45"/>
        <v>0</v>
      </c>
    </row>
    <row r="100" spans="1:30">
      <c r="A100" s="15">
        <f>+IF((G100+SUM(H100:K100))&gt;0,MAX(A$13:A99)+1,0)</f>
        <v>0</v>
      </c>
      <c r="B100" s="492"/>
      <c r="C100" s="492"/>
      <c r="D100" s="492"/>
      <c r="E100" s="492"/>
      <c r="F100" s="232">
        <f t="shared" si="29"/>
        <v>0</v>
      </c>
      <c r="G100" s="168">
        <f t="shared" si="30"/>
        <v>0</v>
      </c>
      <c r="H100" s="492"/>
      <c r="I100" s="492"/>
      <c r="J100" s="492"/>
      <c r="K100" s="492"/>
      <c r="L100" s="492"/>
      <c r="M100" s="492"/>
      <c r="N100" s="168">
        <f t="shared" si="17"/>
        <v>0</v>
      </c>
      <c r="O100" s="493"/>
      <c r="P100" s="169">
        <f t="shared" si="31"/>
        <v>0</v>
      </c>
      <c r="Q100" s="247">
        <f t="shared" si="32"/>
        <v>0</v>
      </c>
      <c r="R100" s="247">
        <f t="shared" si="33"/>
        <v>0</v>
      </c>
      <c r="S100" s="155">
        <f t="shared" si="34"/>
        <v>0</v>
      </c>
      <c r="T100" s="155">
        <f t="shared" si="35"/>
        <v>0</v>
      </c>
      <c r="U100" s="215">
        <f t="shared" si="36"/>
        <v>0</v>
      </c>
      <c r="V100" s="202">
        <f t="shared" si="37"/>
        <v>0</v>
      </c>
      <c r="W100" s="155">
        <f t="shared" si="38"/>
        <v>0</v>
      </c>
      <c r="X100" s="155">
        <f t="shared" si="39"/>
        <v>0</v>
      </c>
      <c r="Y100" s="475">
        <f t="shared" si="40"/>
        <v>0</v>
      </c>
      <c r="Z100" s="474">
        <f t="shared" si="41"/>
        <v>0</v>
      </c>
      <c r="AA100" s="155">
        <f t="shared" si="42"/>
        <v>0</v>
      </c>
      <c r="AB100" s="155">
        <f t="shared" si="43"/>
        <v>0</v>
      </c>
      <c r="AC100" s="485">
        <f t="shared" si="44"/>
        <v>0</v>
      </c>
      <c r="AD100" s="484">
        <f t="shared" si="45"/>
        <v>0</v>
      </c>
    </row>
    <row r="101" spans="1:30">
      <c r="A101" s="15">
        <f>+IF((G101+SUM(H101:K101))&gt;0,MAX(A$13:A100)+1,0)</f>
        <v>0</v>
      </c>
      <c r="B101" s="492"/>
      <c r="C101" s="492"/>
      <c r="D101" s="492"/>
      <c r="E101" s="492"/>
      <c r="F101" s="232">
        <f t="shared" si="29"/>
        <v>0</v>
      </c>
      <c r="G101" s="168">
        <f t="shared" si="30"/>
        <v>0</v>
      </c>
      <c r="H101" s="492"/>
      <c r="I101" s="492"/>
      <c r="J101" s="492"/>
      <c r="K101" s="492"/>
      <c r="L101" s="492"/>
      <c r="M101" s="492"/>
      <c r="N101" s="168">
        <f t="shared" si="17"/>
        <v>0</v>
      </c>
      <c r="O101" s="493"/>
      <c r="P101" s="169">
        <f t="shared" si="31"/>
        <v>0</v>
      </c>
      <c r="Q101" s="247">
        <f t="shared" si="32"/>
        <v>0</v>
      </c>
      <c r="R101" s="247">
        <f t="shared" si="33"/>
        <v>0</v>
      </c>
      <c r="S101" s="155">
        <f t="shared" si="34"/>
        <v>0</v>
      </c>
      <c r="T101" s="155">
        <f t="shared" si="35"/>
        <v>0</v>
      </c>
      <c r="U101" s="215">
        <f t="shared" si="36"/>
        <v>0</v>
      </c>
      <c r="V101" s="202">
        <f t="shared" si="37"/>
        <v>0</v>
      </c>
      <c r="W101" s="155">
        <f t="shared" si="38"/>
        <v>0</v>
      </c>
      <c r="X101" s="155">
        <f t="shared" si="39"/>
        <v>0</v>
      </c>
      <c r="Y101" s="475">
        <f t="shared" si="40"/>
        <v>0</v>
      </c>
      <c r="Z101" s="474">
        <f t="shared" si="41"/>
        <v>0</v>
      </c>
      <c r="AA101" s="155">
        <f t="shared" si="42"/>
        <v>0</v>
      </c>
      <c r="AB101" s="155">
        <f t="shared" si="43"/>
        <v>0</v>
      </c>
      <c r="AC101" s="485">
        <f t="shared" si="44"/>
        <v>0</v>
      </c>
      <c r="AD101" s="484">
        <f t="shared" si="45"/>
        <v>0</v>
      </c>
    </row>
    <row r="102" spans="1:30">
      <c r="A102" s="15">
        <f>+IF((G102+SUM(H102:K102))&gt;0,MAX(A$13:A101)+1,0)</f>
        <v>0</v>
      </c>
      <c r="B102" s="492"/>
      <c r="C102" s="492"/>
      <c r="D102" s="492"/>
      <c r="E102" s="492"/>
      <c r="F102" s="232">
        <f t="shared" si="29"/>
        <v>0</v>
      </c>
      <c r="G102" s="168">
        <f t="shared" si="30"/>
        <v>0</v>
      </c>
      <c r="H102" s="492"/>
      <c r="I102" s="492"/>
      <c r="J102" s="492"/>
      <c r="K102" s="492"/>
      <c r="L102" s="492"/>
      <c r="M102" s="492"/>
      <c r="N102" s="168">
        <f t="shared" si="17"/>
        <v>0</v>
      </c>
      <c r="O102" s="493"/>
      <c r="P102" s="169">
        <f t="shared" si="31"/>
        <v>0</v>
      </c>
      <c r="Q102" s="247">
        <f t="shared" si="32"/>
        <v>0</v>
      </c>
      <c r="R102" s="247">
        <f t="shared" si="33"/>
        <v>0</v>
      </c>
      <c r="S102" s="155">
        <f t="shared" si="34"/>
        <v>0</v>
      </c>
      <c r="T102" s="155">
        <f t="shared" si="35"/>
        <v>0</v>
      </c>
      <c r="U102" s="215">
        <f t="shared" si="36"/>
        <v>0</v>
      </c>
      <c r="V102" s="202">
        <f t="shared" si="37"/>
        <v>0</v>
      </c>
      <c r="W102" s="155">
        <f t="shared" si="38"/>
        <v>0</v>
      </c>
      <c r="X102" s="155">
        <f t="shared" si="39"/>
        <v>0</v>
      </c>
      <c r="Y102" s="475">
        <f t="shared" si="40"/>
        <v>0</v>
      </c>
      <c r="Z102" s="474">
        <f t="shared" si="41"/>
        <v>0</v>
      </c>
      <c r="AA102" s="155">
        <f t="shared" si="42"/>
        <v>0</v>
      </c>
      <c r="AB102" s="155">
        <f t="shared" si="43"/>
        <v>0</v>
      </c>
      <c r="AC102" s="485">
        <f t="shared" si="44"/>
        <v>0</v>
      </c>
      <c r="AD102" s="484">
        <f t="shared" si="45"/>
        <v>0</v>
      </c>
    </row>
    <row r="103" spans="1:30">
      <c r="A103" s="15">
        <f>+IF((G103+SUM(H103:K103))&gt;0,MAX(A$13:A102)+1,0)</f>
        <v>0</v>
      </c>
      <c r="B103" s="492"/>
      <c r="C103" s="492"/>
      <c r="D103" s="492"/>
      <c r="E103" s="492"/>
      <c r="F103" s="232">
        <f t="shared" si="29"/>
        <v>0</v>
      </c>
      <c r="G103" s="168">
        <f t="shared" si="30"/>
        <v>0</v>
      </c>
      <c r="H103" s="492"/>
      <c r="I103" s="492"/>
      <c r="J103" s="492"/>
      <c r="K103" s="492"/>
      <c r="L103" s="492"/>
      <c r="M103" s="492"/>
      <c r="N103" s="168">
        <f t="shared" si="17"/>
        <v>0</v>
      </c>
      <c r="O103" s="493"/>
      <c r="P103" s="169">
        <f t="shared" si="31"/>
        <v>0</v>
      </c>
      <c r="Q103" s="247">
        <f t="shared" si="32"/>
        <v>0</v>
      </c>
      <c r="R103" s="247">
        <f t="shared" si="33"/>
        <v>0</v>
      </c>
      <c r="S103" s="155">
        <f t="shared" si="34"/>
        <v>0</v>
      </c>
      <c r="T103" s="155">
        <f t="shared" si="35"/>
        <v>0</v>
      </c>
      <c r="U103" s="215">
        <f t="shared" si="36"/>
        <v>0</v>
      </c>
      <c r="V103" s="202">
        <f t="shared" si="37"/>
        <v>0</v>
      </c>
      <c r="W103" s="155">
        <f t="shared" si="38"/>
        <v>0</v>
      </c>
      <c r="X103" s="155">
        <f t="shared" si="39"/>
        <v>0</v>
      </c>
      <c r="Y103" s="475">
        <f t="shared" si="40"/>
        <v>0</v>
      </c>
      <c r="Z103" s="474">
        <f t="shared" si="41"/>
        <v>0</v>
      </c>
      <c r="AA103" s="155">
        <f t="shared" si="42"/>
        <v>0</v>
      </c>
      <c r="AB103" s="155">
        <f t="shared" si="43"/>
        <v>0</v>
      </c>
      <c r="AC103" s="485">
        <f t="shared" si="44"/>
        <v>0</v>
      </c>
      <c r="AD103" s="484">
        <f t="shared" si="45"/>
        <v>0</v>
      </c>
    </row>
    <row r="104" spans="1:30">
      <c r="A104" s="15">
        <f>+IF((G104+SUM(H104:K104))&gt;0,MAX(A$13:A103)+1,0)</f>
        <v>0</v>
      </c>
      <c r="B104" s="492"/>
      <c r="C104" s="492"/>
      <c r="D104" s="492"/>
      <c r="E104" s="492"/>
      <c r="F104" s="232">
        <f t="shared" si="29"/>
        <v>0</v>
      </c>
      <c r="G104" s="168">
        <f t="shared" si="30"/>
        <v>0</v>
      </c>
      <c r="H104" s="492"/>
      <c r="I104" s="492"/>
      <c r="J104" s="492"/>
      <c r="K104" s="492"/>
      <c r="L104" s="492"/>
      <c r="M104" s="492"/>
      <c r="N104" s="168">
        <f t="shared" si="17"/>
        <v>0</v>
      </c>
      <c r="O104" s="493"/>
      <c r="P104" s="169">
        <f t="shared" si="31"/>
        <v>0</v>
      </c>
      <c r="Q104" s="247">
        <f t="shared" si="32"/>
        <v>0</v>
      </c>
      <c r="R104" s="247">
        <f t="shared" si="33"/>
        <v>0</v>
      </c>
      <c r="S104" s="155">
        <f t="shared" si="34"/>
        <v>0</v>
      </c>
      <c r="T104" s="155">
        <f t="shared" si="35"/>
        <v>0</v>
      </c>
      <c r="U104" s="215">
        <f t="shared" si="36"/>
        <v>0</v>
      </c>
      <c r="V104" s="202">
        <f t="shared" si="37"/>
        <v>0</v>
      </c>
      <c r="W104" s="155">
        <f t="shared" si="38"/>
        <v>0</v>
      </c>
      <c r="X104" s="155">
        <f t="shared" si="39"/>
        <v>0</v>
      </c>
      <c r="Y104" s="475">
        <f t="shared" si="40"/>
        <v>0</v>
      </c>
      <c r="Z104" s="474">
        <f t="shared" si="41"/>
        <v>0</v>
      </c>
      <c r="AA104" s="155">
        <f t="shared" si="42"/>
        <v>0</v>
      </c>
      <c r="AB104" s="155">
        <f t="shared" si="43"/>
        <v>0</v>
      </c>
      <c r="AC104" s="485">
        <f t="shared" si="44"/>
        <v>0</v>
      </c>
      <c r="AD104" s="484">
        <f t="shared" si="45"/>
        <v>0</v>
      </c>
    </row>
    <row r="105" spans="1:30">
      <c r="A105" s="15">
        <f>+IF((G105+SUM(H105:K105))&gt;0,MAX(A$13:A104)+1,0)</f>
        <v>0</v>
      </c>
      <c r="B105" s="492"/>
      <c r="C105" s="492"/>
      <c r="D105" s="492"/>
      <c r="E105" s="492"/>
      <c r="F105" s="232">
        <f t="shared" si="29"/>
        <v>0</v>
      </c>
      <c r="G105" s="168">
        <f t="shared" si="30"/>
        <v>0</v>
      </c>
      <c r="H105" s="492"/>
      <c r="I105" s="492"/>
      <c r="J105" s="492"/>
      <c r="K105" s="492"/>
      <c r="L105" s="492"/>
      <c r="M105" s="492"/>
      <c r="N105" s="168">
        <f t="shared" si="17"/>
        <v>0</v>
      </c>
      <c r="O105" s="493"/>
      <c r="P105" s="169">
        <f t="shared" si="31"/>
        <v>0</v>
      </c>
      <c r="Q105" s="247">
        <f t="shared" si="32"/>
        <v>0</v>
      </c>
      <c r="R105" s="247">
        <f t="shared" si="33"/>
        <v>0</v>
      </c>
      <c r="S105" s="155">
        <f t="shared" si="34"/>
        <v>0</v>
      </c>
      <c r="T105" s="155">
        <f t="shared" si="35"/>
        <v>0</v>
      </c>
      <c r="U105" s="215">
        <f t="shared" si="36"/>
        <v>0</v>
      </c>
      <c r="V105" s="202">
        <f t="shared" si="37"/>
        <v>0</v>
      </c>
      <c r="W105" s="155">
        <f t="shared" si="38"/>
        <v>0</v>
      </c>
      <c r="X105" s="155">
        <f t="shared" si="39"/>
        <v>0</v>
      </c>
      <c r="Y105" s="475">
        <f t="shared" si="40"/>
        <v>0</v>
      </c>
      <c r="Z105" s="474">
        <f t="shared" si="41"/>
        <v>0</v>
      </c>
      <c r="AA105" s="155">
        <f t="shared" si="42"/>
        <v>0</v>
      </c>
      <c r="AB105" s="155">
        <f t="shared" si="43"/>
        <v>0</v>
      </c>
      <c r="AC105" s="485">
        <f t="shared" si="44"/>
        <v>0</v>
      </c>
      <c r="AD105" s="484">
        <f t="shared" si="45"/>
        <v>0</v>
      </c>
    </row>
    <row r="106" spans="1:30">
      <c r="A106" s="15">
        <f>+IF((G106+SUM(H106:K106))&gt;0,MAX(A$13:A105)+1,0)</f>
        <v>0</v>
      </c>
      <c r="B106" s="492"/>
      <c r="C106" s="492"/>
      <c r="D106" s="492"/>
      <c r="E106" s="492"/>
      <c r="F106" s="232">
        <f t="shared" si="29"/>
        <v>0</v>
      </c>
      <c r="G106" s="168">
        <f t="shared" si="30"/>
        <v>0</v>
      </c>
      <c r="H106" s="492"/>
      <c r="I106" s="492"/>
      <c r="J106" s="492"/>
      <c r="K106" s="492"/>
      <c r="L106" s="492"/>
      <c r="M106" s="492"/>
      <c r="N106" s="168">
        <f t="shared" si="17"/>
        <v>0</v>
      </c>
      <c r="O106" s="493"/>
      <c r="P106" s="169">
        <f t="shared" si="31"/>
        <v>0</v>
      </c>
      <c r="Q106" s="247">
        <f t="shared" si="32"/>
        <v>0</v>
      </c>
      <c r="R106" s="247">
        <f t="shared" si="33"/>
        <v>0</v>
      </c>
      <c r="S106" s="155">
        <f t="shared" si="34"/>
        <v>0</v>
      </c>
      <c r="T106" s="155">
        <f t="shared" si="35"/>
        <v>0</v>
      </c>
      <c r="U106" s="215">
        <f t="shared" si="36"/>
        <v>0</v>
      </c>
      <c r="V106" s="202">
        <f t="shared" si="37"/>
        <v>0</v>
      </c>
      <c r="W106" s="155">
        <f t="shared" si="38"/>
        <v>0</v>
      </c>
      <c r="X106" s="155">
        <f t="shared" si="39"/>
        <v>0</v>
      </c>
      <c r="Y106" s="475">
        <f t="shared" si="40"/>
        <v>0</v>
      </c>
      <c r="Z106" s="474">
        <f t="shared" si="41"/>
        <v>0</v>
      </c>
      <c r="AA106" s="155">
        <f t="shared" si="42"/>
        <v>0</v>
      </c>
      <c r="AB106" s="155">
        <f t="shared" si="43"/>
        <v>0</v>
      </c>
      <c r="AC106" s="485">
        <f t="shared" si="44"/>
        <v>0</v>
      </c>
      <c r="AD106" s="484">
        <f t="shared" si="45"/>
        <v>0</v>
      </c>
    </row>
    <row r="107" spans="1:30">
      <c r="A107" s="15">
        <f>+IF((G107+SUM(H107:K107))&gt;0,MAX(A$13:A106)+1,0)</f>
        <v>0</v>
      </c>
      <c r="B107" s="492"/>
      <c r="C107" s="492"/>
      <c r="D107" s="492"/>
      <c r="E107" s="492"/>
      <c r="F107" s="232">
        <f t="shared" si="29"/>
        <v>0</v>
      </c>
      <c r="G107" s="168">
        <f t="shared" si="30"/>
        <v>0</v>
      </c>
      <c r="H107" s="492"/>
      <c r="I107" s="492"/>
      <c r="J107" s="492"/>
      <c r="K107" s="492"/>
      <c r="L107" s="492"/>
      <c r="M107" s="492"/>
      <c r="N107" s="168">
        <f t="shared" si="17"/>
        <v>0</v>
      </c>
      <c r="O107" s="493"/>
      <c r="P107" s="169">
        <f t="shared" si="31"/>
        <v>0</v>
      </c>
      <c r="Q107" s="247">
        <f t="shared" si="32"/>
        <v>0</v>
      </c>
      <c r="R107" s="247">
        <f t="shared" si="33"/>
        <v>0</v>
      </c>
      <c r="S107" s="155">
        <f t="shared" si="34"/>
        <v>0</v>
      </c>
      <c r="T107" s="155">
        <f t="shared" si="35"/>
        <v>0</v>
      </c>
      <c r="U107" s="215">
        <f t="shared" si="36"/>
        <v>0</v>
      </c>
      <c r="V107" s="202">
        <f t="shared" si="37"/>
        <v>0</v>
      </c>
      <c r="W107" s="155">
        <f t="shared" si="38"/>
        <v>0</v>
      </c>
      <c r="X107" s="155">
        <f t="shared" si="39"/>
        <v>0</v>
      </c>
      <c r="Y107" s="475">
        <f t="shared" si="40"/>
        <v>0</v>
      </c>
      <c r="Z107" s="474">
        <f t="shared" si="41"/>
        <v>0</v>
      </c>
      <c r="AA107" s="155">
        <f t="shared" si="42"/>
        <v>0</v>
      </c>
      <c r="AB107" s="155">
        <f t="shared" si="43"/>
        <v>0</v>
      </c>
      <c r="AC107" s="485">
        <f t="shared" si="44"/>
        <v>0</v>
      </c>
      <c r="AD107" s="484">
        <f t="shared" si="45"/>
        <v>0</v>
      </c>
    </row>
    <row r="108" spans="1:30">
      <c r="A108" s="15">
        <f>+IF((G108+SUM(H108:K108))&gt;0,MAX(A$13:A107)+1,0)</f>
        <v>0</v>
      </c>
      <c r="B108" s="492"/>
      <c r="C108" s="492"/>
      <c r="D108" s="492"/>
      <c r="E108" s="492"/>
      <c r="F108" s="232">
        <f t="shared" si="29"/>
        <v>0</v>
      </c>
      <c r="G108" s="168">
        <f t="shared" si="30"/>
        <v>0</v>
      </c>
      <c r="H108" s="492"/>
      <c r="I108" s="492"/>
      <c r="J108" s="492"/>
      <c r="K108" s="492"/>
      <c r="L108" s="492"/>
      <c r="M108" s="492"/>
      <c r="N108" s="168">
        <f t="shared" si="17"/>
        <v>0</v>
      </c>
      <c r="O108" s="493"/>
      <c r="P108" s="169">
        <f t="shared" si="31"/>
        <v>0</v>
      </c>
      <c r="Q108" s="247">
        <f t="shared" si="32"/>
        <v>0</v>
      </c>
      <c r="R108" s="247">
        <f t="shared" si="33"/>
        <v>0</v>
      </c>
      <c r="S108" s="155">
        <f t="shared" si="34"/>
        <v>0</v>
      </c>
      <c r="T108" s="155">
        <f t="shared" si="35"/>
        <v>0</v>
      </c>
      <c r="U108" s="215">
        <f t="shared" si="36"/>
        <v>0</v>
      </c>
      <c r="V108" s="202">
        <f t="shared" si="37"/>
        <v>0</v>
      </c>
      <c r="W108" s="155">
        <f t="shared" si="38"/>
        <v>0</v>
      </c>
      <c r="X108" s="155">
        <f t="shared" si="39"/>
        <v>0</v>
      </c>
      <c r="Y108" s="475">
        <f t="shared" si="40"/>
        <v>0</v>
      </c>
      <c r="Z108" s="474">
        <f t="shared" si="41"/>
        <v>0</v>
      </c>
      <c r="AA108" s="155">
        <f t="shared" si="42"/>
        <v>0</v>
      </c>
      <c r="AB108" s="155">
        <f t="shared" si="43"/>
        <v>0</v>
      </c>
      <c r="AC108" s="485">
        <f t="shared" si="44"/>
        <v>0</v>
      </c>
      <c r="AD108" s="484">
        <f t="shared" si="45"/>
        <v>0</v>
      </c>
    </row>
    <row r="109" spans="1:30">
      <c r="A109" s="15">
        <f>+IF((G109+SUM(H109:K109))&gt;0,MAX(A$13:A108)+1,0)</f>
        <v>0</v>
      </c>
      <c r="B109" s="492"/>
      <c r="C109" s="492"/>
      <c r="D109" s="492"/>
      <c r="E109" s="492"/>
      <c r="F109" s="232">
        <f t="shared" si="29"/>
        <v>0</v>
      </c>
      <c r="G109" s="168">
        <f t="shared" si="30"/>
        <v>0</v>
      </c>
      <c r="H109" s="492"/>
      <c r="I109" s="492"/>
      <c r="J109" s="492"/>
      <c r="K109" s="492"/>
      <c r="L109" s="492"/>
      <c r="M109" s="492"/>
      <c r="N109" s="168">
        <f t="shared" si="17"/>
        <v>0</v>
      </c>
      <c r="O109" s="493"/>
      <c r="P109" s="169">
        <f t="shared" si="31"/>
        <v>0</v>
      </c>
      <c r="Q109" s="247">
        <f t="shared" si="32"/>
        <v>0</v>
      </c>
      <c r="R109" s="247">
        <f t="shared" si="33"/>
        <v>0</v>
      </c>
      <c r="S109" s="155">
        <f t="shared" si="34"/>
        <v>0</v>
      </c>
      <c r="T109" s="155">
        <f t="shared" si="35"/>
        <v>0</v>
      </c>
      <c r="U109" s="215">
        <f t="shared" si="36"/>
        <v>0</v>
      </c>
      <c r="V109" s="202">
        <f t="shared" si="37"/>
        <v>0</v>
      </c>
      <c r="W109" s="155">
        <f t="shared" si="38"/>
        <v>0</v>
      </c>
      <c r="X109" s="155">
        <f t="shared" si="39"/>
        <v>0</v>
      </c>
      <c r="Y109" s="475">
        <f t="shared" si="40"/>
        <v>0</v>
      </c>
      <c r="Z109" s="474">
        <f t="shared" si="41"/>
        <v>0</v>
      </c>
      <c r="AA109" s="155">
        <f t="shared" si="42"/>
        <v>0</v>
      </c>
      <c r="AB109" s="155">
        <f t="shared" si="43"/>
        <v>0</v>
      </c>
      <c r="AC109" s="485">
        <f t="shared" si="44"/>
        <v>0</v>
      </c>
      <c r="AD109" s="484">
        <f t="shared" si="45"/>
        <v>0</v>
      </c>
    </row>
    <row r="110" spans="1:30">
      <c r="A110" s="15">
        <f>+IF((G110+SUM(H110:K110))&gt;0,MAX(A$13:A109)+1,0)</f>
        <v>0</v>
      </c>
      <c r="B110" s="492"/>
      <c r="C110" s="492"/>
      <c r="D110" s="492"/>
      <c r="E110" s="492"/>
      <c r="F110" s="232">
        <f t="shared" si="29"/>
        <v>0</v>
      </c>
      <c r="G110" s="168">
        <f t="shared" si="30"/>
        <v>0</v>
      </c>
      <c r="H110" s="492"/>
      <c r="I110" s="492"/>
      <c r="J110" s="492"/>
      <c r="K110" s="492"/>
      <c r="L110" s="492"/>
      <c r="M110" s="492"/>
      <c r="N110" s="168">
        <f t="shared" si="17"/>
        <v>0</v>
      </c>
      <c r="O110" s="493"/>
      <c r="P110" s="169">
        <f t="shared" si="31"/>
        <v>0</v>
      </c>
      <c r="Q110" s="247">
        <f t="shared" si="32"/>
        <v>0</v>
      </c>
      <c r="R110" s="247">
        <f t="shared" si="33"/>
        <v>0</v>
      </c>
      <c r="S110" s="155">
        <f t="shared" si="34"/>
        <v>0</v>
      </c>
      <c r="T110" s="155">
        <f t="shared" si="35"/>
        <v>0</v>
      </c>
      <c r="U110" s="215">
        <f t="shared" si="36"/>
        <v>0</v>
      </c>
      <c r="V110" s="202">
        <f t="shared" si="37"/>
        <v>0</v>
      </c>
      <c r="W110" s="155">
        <f t="shared" si="38"/>
        <v>0</v>
      </c>
      <c r="X110" s="155">
        <f t="shared" si="39"/>
        <v>0</v>
      </c>
      <c r="Y110" s="475">
        <f t="shared" si="40"/>
        <v>0</v>
      </c>
      <c r="Z110" s="474">
        <f t="shared" si="41"/>
        <v>0</v>
      </c>
      <c r="AA110" s="155">
        <f t="shared" si="42"/>
        <v>0</v>
      </c>
      <c r="AB110" s="155">
        <f t="shared" si="43"/>
        <v>0</v>
      </c>
      <c r="AC110" s="485">
        <f t="shared" si="44"/>
        <v>0</v>
      </c>
      <c r="AD110" s="484">
        <f t="shared" si="45"/>
        <v>0</v>
      </c>
    </row>
    <row r="111" spans="1:30">
      <c r="A111" s="15">
        <f>+IF((G111+SUM(H111:K111))&gt;0,MAX(A$13:A110)+1,0)</f>
        <v>0</v>
      </c>
      <c r="B111" s="492"/>
      <c r="C111" s="492"/>
      <c r="D111" s="492"/>
      <c r="E111" s="492"/>
      <c r="F111" s="232">
        <f t="shared" si="29"/>
        <v>0</v>
      </c>
      <c r="G111" s="168">
        <f t="shared" si="30"/>
        <v>0</v>
      </c>
      <c r="H111" s="492"/>
      <c r="I111" s="492"/>
      <c r="J111" s="492"/>
      <c r="K111" s="492"/>
      <c r="L111" s="492"/>
      <c r="M111" s="492"/>
      <c r="N111" s="168">
        <f t="shared" si="17"/>
        <v>0</v>
      </c>
      <c r="O111" s="493"/>
      <c r="P111" s="169">
        <f t="shared" si="31"/>
        <v>0</v>
      </c>
      <c r="Q111" s="247">
        <f t="shared" si="32"/>
        <v>0</v>
      </c>
      <c r="R111" s="247">
        <f t="shared" si="33"/>
        <v>0</v>
      </c>
      <c r="S111" s="155">
        <f t="shared" si="34"/>
        <v>0</v>
      </c>
      <c r="T111" s="155">
        <f t="shared" si="35"/>
        <v>0</v>
      </c>
      <c r="U111" s="215">
        <f t="shared" si="36"/>
        <v>0</v>
      </c>
      <c r="V111" s="202">
        <f t="shared" si="37"/>
        <v>0</v>
      </c>
      <c r="W111" s="155">
        <f t="shared" si="38"/>
        <v>0</v>
      </c>
      <c r="X111" s="155">
        <f t="shared" si="39"/>
        <v>0</v>
      </c>
      <c r="Y111" s="475">
        <f t="shared" si="40"/>
        <v>0</v>
      </c>
      <c r="Z111" s="474">
        <f t="shared" si="41"/>
        <v>0</v>
      </c>
      <c r="AA111" s="155">
        <f t="shared" si="42"/>
        <v>0</v>
      </c>
      <c r="AB111" s="155">
        <f t="shared" si="43"/>
        <v>0</v>
      </c>
      <c r="AC111" s="485">
        <f t="shared" si="44"/>
        <v>0</v>
      </c>
      <c r="AD111" s="484">
        <f t="shared" si="45"/>
        <v>0</v>
      </c>
    </row>
    <row r="112" spans="1:30">
      <c r="A112" s="15">
        <f>+IF((G112+SUM(H112:K112))&gt;0,MAX(A$13:A111)+1,0)</f>
        <v>0</v>
      </c>
      <c r="B112" s="492"/>
      <c r="C112" s="492"/>
      <c r="D112" s="492"/>
      <c r="E112" s="492"/>
      <c r="F112" s="232">
        <f t="shared" si="29"/>
        <v>0</v>
      </c>
      <c r="G112" s="168">
        <f t="shared" si="30"/>
        <v>0</v>
      </c>
      <c r="H112" s="492"/>
      <c r="I112" s="492"/>
      <c r="J112" s="492"/>
      <c r="K112" s="492"/>
      <c r="L112" s="492"/>
      <c r="M112" s="492"/>
      <c r="N112" s="168">
        <f t="shared" si="17"/>
        <v>0</v>
      </c>
      <c r="O112" s="493"/>
      <c r="P112" s="169">
        <f t="shared" si="31"/>
        <v>0</v>
      </c>
      <c r="Q112" s="247">
        <f t="shared" si="32"/>
        <v>0</v>
      </c>
      <c r="R112" s="247">
        <f t="shared" si="33"/>
        <v>0</v>
      </c>
      <c r="S112" s="155">
        <f t="shared" si="34"/>
        <v>0</v>
      </c>
      <c r="T112" s="155">
        <f t="shared" si="35"/>
        <v>0</v>
      </c>
      <c r="U112" s="215">
        <f t="shared" si="36"/>
        <v>0</v>
      </c>
      <c r="V112" s="202">
        <f t="shared" si="37"/>
        <v>0</v>
      </c>
      <c r="W112" s="155">
        <f t="shared" si="38"/>
        <v>0</v>
      </c>
      <c r="X112" s="155">
        <f t="shared" si="39"/>
        <v>0</v>
      </c>
      <c r="Y112" s="475">
        <f t="shared" si="40"/>
        <v>0</v>
      </c>
      <c r="Z112" s="474">
        <f t="shared" si="41"/>
        <v>0</v>
      </c>
      <c r="AA112" s="155">
        <f t="shared" si="42"/>
        <v>0</v>
      </c>
      <c r="AB112" s="155">
        <f t="shared" si="43"/>
        <v>0</v>
      </c>
      <c r="AC112" s="485">
        <f t="shared" si="44"/>
        <v>0</v>
      </c>
      <c r="AD112" s="484">
        <f t="shared" si="45"/>
        <v>0</v>
      </c>
    </row>
    <row r="113" spans="1:30">
      <c r="A113" s="15">
        <f>+IF((G113+SUM(H113:K113))&gt;0,MAX(A$13:A112)+1,0)</f>
        <v>0</v>
      </c>
      <c r="B113" s="492"/>
      <c r="C113" s="492"/>
      <c r="D113" s="492"/>
      <c r="E113" s="492"/>
      <c r="F113" s="232">
        <f t="shared" si="29"/>
        <v>0</v>
      </c>
      <c r="G113" s="168">
        <f t="shared" si="30"/>
        <v>0</v>
      </c>
      <c r="H113" s="492"/>
      <c r="I113" s="492"/>
      <c r="J113" s="492"/>
      <c r="K113" s="492"/>
      <c r="L113" s="492"/>
      <c r="M113" s="492"/>
      <c r="N113" s="168">
        <f t="shared" si="17"/>
        <v>0</v>
      </c>
      <c r="O113" s="493"/>
      <c r="P113" s="169">
        <f t="shared" si="31"/>
        <v>0</v>
      </c>
      <c r="Q113" s="247">
        <f t="shared" si="32"/>
        <v>0</v>
      </c>
      <c r="R113" s="247">
        <f t="shared" si="33"/>
        <v>0</v>
      </c>
      <c r="S113" s="155">
        <f t="shared" si="34"/>
        <v>0</v>
      </c>
      <c r="T113" s="155">
        <f t="shared" si="35"/>
        <v>0</v>
      </c>
      <c r="U113" s="215">
        <f t="shared" si="36"/>
        <v>0</v>
      </c>
      <c r="V113" s="202">
        <f t="shared" si="37"/>
        <v>0</v>
      </c>
      <c r="W113" s="155">
        <f t="shared" si="38"/>
        <v>0</v>
      </c>
      <c r="X113" s="155">
        <f t="shared" si="39"/>
        <v>0</v>
      </c>
      <c r="Y113" s="475">
        <f t="shared" si="40"/>
        <v>0</v>
      </c>
      <c r="Z113" s="474">
        <f t="shared" si="41"/>
        <v>0</v>
      </c>
      <c r="AA113" s="155">
        <f t="shared" si="42"/>
        <v>0</v>
      </c>
      <c r="AB113" s="155">
        <f t="shared" si="43"/>
        <v>0</v>
      </c>
      <c r="AC113" s="485">
        <f t="shared" si="44"/>
        <v>0</v>
      </c>
      <c r="AD113" s="484">
        <f t="shared" si="45"/>
        <v>0</v>
      </c>
    </row>
    <row r="114" spans="1:30">
      <c r="A114" s="15">
        <f>+IF((G114+SUM(H114:K114))&gt;0,MAX(A$13:A113)+1,0)</f>
        <v>0</v>
      </c>
      <c r="B114" s="492"/>
      <c r="C114" s="492"/>
      <c r="D114" s="492"/>
      <c r="E114" s="492"/>
      <c r="F114" s="232">
        <f t="shared" si="29"/>
        <v>0</v>
      </c>
      <c r="G114" s="168">
        <f t="shared" si="30"/>
        <v>0</v>
      </c>
      <c r="H114" s="492"/>
      <c r="I114" s="492"/>
      <c r="J114" s="492"/>
      <c r="K114" s="492"/>
      <c r="L114" s="492"/>
      <c r="M114" s="492"/>
      <c r="N114" s="168">
        <f t="shared" si="17"/>
        <v>0</v>
      </c>
      <c r="O114" s="493"/>
      <c r="P114" s="169">
        <f t="shared" si="31"/>
        <v>0</v>
      </c>
      <c r="Q114" s="247">
        <f t="shared" si="32"/>
        <v>0</v>
      </c>
      <c r="R114" s="247">
        <f t="shared" si="33"/>
        <v>0</v>
      </c>
      <c r="S114" s="155">
        <f t="shared" si="34"/>
        <v>0</v>
      </c>
      <c r="T114" s="155">
        <f t="shared" si="35"/>
        <v>0</v>
      </c>
      <c r="U114" s="215">
        <f t="shared" si="36"/>
        <v>0</v>
      </c>
      <c r="V114" s="202">
        <f t="shared" si="37"/>
        <v>0</v>
      </c>
      <c r="W114" s="155">
        <f t="shared" si="38"/>
        <v>0</v>
      </c>
      <c r="X114" s="155">
        <f t="shared" si="39"/>
        <v>0</v>
      </c>
      <c r="Y114" s="475">
        <f t="shared" si="40"/>
        <v>0</v>
      </c>
      <c r="Z114" s="474">
        <f t="shared" si="41"/>
        <v>0</v>
      </c>
      <c r="AA114" s="155">
        <f t="shared" si="42"/>
        <v>0</v>
      </c>
      <c r="AB114" s="155">
        <f t="shared" si="43"/>
        <v>0</v>
      </c>
      <c r="AC114" s="485">
        <f t="shared" si="44"/>
        <v>0</v>
      </c>
      <c r="AD114" s="484">
        <f t="shared" si="45"/>
        <v>0</v>
      </c>
    </row>
    <row r="115" spans="1:30">
      <c r="A115" s="15">
        <f>+IF((G115+SUM(H115:K115))&gt;0,MAX(A$13:A114)+1,0)</f>
        <v>0</v>
      </c>
      <c r="B115" s="492"/>
      <c r="C115" s="492"/>
      <c r="D115" s="492"/>
      <c r="E115" s="492"/>
      <c r="F115" s="232">
        <f t="shared" si="29"/>
        <v>0</v>
      </c>
      <c r="G115" s="168">
        <f t="shared" si="30"/>
        <v>0</v>
      </c>
      <c r="H115" s="492"/>
      <c r="I115" s="492"/>
      <c r="J115" s="492"/>
      <c r="K115" s="492"/>
      <c r="L115" s="492"/>
      <c r="M115" s="492"/>
      <c r="N115" s="168">
        <f t="shared" si="17"/>
        <v>0</v>
      </c>
      <c r="O115" s="493"/>
      <c r="P115" s="169">
        <f t="shared" si="31"/>
        <v>0</v>
      </c>
      <c r="Q115" s="247">
        <f t="shared" si="32"/>
        <v>0</v>
      </c>
      <c r="R115" s="247">
        <f t="shared" si="33"/>
        <v>0</v>
      </c>
      <c r="S115" s="155">
        <f t="shared" si="34"/>
        <v>0</v>
      </c>
      <c r="T115" s="155">
        <f t="shared" si="35"/>
        <v>0</v>
      </c>
      <c r="U115" s="215">
        <f t="shared" si="36"/>
        <v>0</v>
      </c>
      <c r="V115" s="202">
        <f t="shared" si="37"/>
        <v>0</v>
      </c>
      <c r="W115" s="155">
        <f t="shared" si="38"/>
        <v>0</v>
      </c>
      <c r="X115" s="155">
        <f t="shared" si="39"/>
        <v>0</v>
      </c>
      <c r="Y115" s="475">
        <f t="shared" si="40"/>
        <v>0</v>
      </c>
      <c r="Z115" s="474">
        <f t="shared" si="41"/>
        <v>0</v>
      </c>
      <c r="AA115" s="155">
        <f t="shared" si="42"/>
        <v>0</v>
      </c>
      <c r="AB115" s="155">
        <f t="shared" si="43"/>
        <v>0</v>
      </c>
      <c r="AC115" s="485">
        <f t="shared" si="44"/>
        <v>0</v>
      </c>
      <c r="AD115" s="484">
        <f t="shared" si="45"/>
        <v>0</v>
      </c>
    </row>
    <row r="116" spans="1:30">
      <c r="A116" s="15">
        <f>+IF((G116+SUM(H116:K116))&gt;0,MAX(A$13:A115)+1,0)</f>
        <v>0</v>
      </c>
      <c r="B116" s="492"/>
      <c r="C116" s="492"/>
      <c r="D116" s="492"/>
      <c r="E116" s="492"/>
      <c r="F116" s="232">
        <f t="shared" si="29"/>
        <v>0</v>
      </c>
      <c r="G116" s="168">
        <f t="shared" si="30"/>
        <v>0</v>
      </c>
      <c r="H116" s="492"/>
      <c r="I116" s="492"/>
      <c r="J116" s="492"/>
      <c r="K116" s="492"/>
      <c r="L116" s="492"/>
      <c r="M116" s="492"/>
      <c r="N116" s="168">
        <f t="shared" si="17"/>
        <v>0</v>
      </c>
      <c r="O116" s="493"/>
      <c r="P116" s="169">
        <f t="shared" si="31"/>
        <v>0</v>
      </c>
      <c r="Q116" s="247">
        <f t="shared" si="32"/>
        <v>0</v>
      </c>
      <c r="R116" s="247">
        <f t="shared" si="33"/>
        <v>0</v>
      </c>
      <c r="S116" s="155">
        <f t="shared" si="34"/>
        <v>0</v>
      </c>
      <c r="T116" s="155">
        <f t="shared" si="35"/>
        <v>0</v>
      </c>
      <c r="U116" s="215">
        <f t="shared" si="36"/>
        <v>0</v>
      </c>
      <c r="V116" s="202">
        <f t="shared" si="37"/>
        <v>0</v>
      </c>
      <c r="W116" s="155">
        <f t="shared" si="38"/>
        <v>0</v>
      </c>
      <c r="X116" s="155">
        <f t="shared" si="39"/>
        <v>0</v>
      </c>
      <c r="Y116" s="475">
        <f t="shared" si="40"/>
        <v>0</v>
      </c>
      <c r="Z116" s="474">
        <f t="shared" si="41"/>
        <v>0</v>
      </c>
      <c r="AA116" s="155">
        <f t="shared" si="42"/>
        <v>0</v>
      </c>
      <c r="AB116" s="155">
        <f t="shared" si="43"/>
        <v>0</v>
      </c>
      <c r="AC116" s="485">
        <f t="shared" si="44"/>
        <v>0</v>
      </c>
      <c r="AD116" s="484">
        <f t="shared" si="45"/>
        <v>0</v>
      </c>
    </row>
    <row r="117" spans="1:30">
      <c r="A117" s="15">
        <f>+IF((G117+SUM(H117:K117))&gt;0,MAX(A$13:A116)+1,0)</f>
        <v>0</v>
      </c>
      <c r="B117" s="492"/>
      <c r="C117" s="492"/>
      <c r="D117" s="492"/>
      <c r="E117" s="492"/>
      <c r="F117" s="232">
        <f t="shared" si="29"/>
        <v>0</v>
      </c>
      <c r="G117" s="168">
        <f t="shared" si="30"/>
        <v>0</v>
      </c>
      <c r="H117" s="492"/>
      <c r="I117" s="492"/>
      <c r="J117" s="492"/>
      <c r="K117" s="492"/>
      <c r="L117" s="492"/>
      <c r="M117" s="492"/>
      <c r="N117" s="168">
        <f t="shared" si="17"/>
        <v>0</v>
      </c>
      <c r="O117" s="493"/>
      <c r="P117" s="169">
        <f t="shared" si="31"/>
        <v>0</v>
      </c>
      <c r="Q117" s="247">
        <f t="shared" si="32"/>
        <v>0</v>
      </c>
      <c r="R117" s="247">
        <f t="shared" si="33"/>
        <v>0</v>
      </c>
      <c r="S117" s="155">
        <f t="shared" si="34"/>
        <v>0</v>
      </c>
      <c r="T117" s="155">
        <f t="shared" si="35"/>
        <v>0</v>
      </c>
      <c r="U117" s="215">
        <f t="shared" si="36"/>
        <v>0</v>
      </c>
      <c r="V117" s="202">
        <f t="shared" si="37"/>
        <v>0</v>
      </c>
      <c r="W117" s="155">
        <f t="shared" si="38"/>
        <v>0</v>
      </c>
      <c r="X117" s="155">
        <f t="shared" si="39"/>
        <v>0</v>
      </c>
      <c r="Y117" s="475">
        <f t="shared" si="40"/>
        <v>0</v>
      </c>
      <c r="Z117" s="474">
        <f t="shared" si="41"/>
        <v>0</v>
      </c>
      <c r="AA117" s="155">
        <f t="shared" si="42"/>
        <v>0</v>
      </c>
      <c r="AB117" s="155">
        <f t="shared" si="43"/>
        <v>0</v>
      </c>
      <c r="AC117" s="485">
        <f t="shared" si="44"/>
        <v>0</v>
      </c>
      <c r="AD117" s="484">
        <f t="shared" si="45"/>
        <v>0</v>
      </c>
    </row>
    <row r="118" spans="1:30">
      <c r="A118" s="15">
        <f>+IF((G118+SUM(H118:K118))&gt;0,MAX(A$13:A117)+1,0)</f>
        <v>0</v>
      </c>
      <c r="B118" s="492"/>
      <c r="C118" s="492"/>
      <c r="D118" s="492"/>
      <c r="E118" s="492"/>
      <c r="F118" s="232">
        <f t="shared" si="29"/>
        <v>0</v>
      </c>
      <c r="G118" s="168">
        <f t="shared" si="30"/>
        <v>0</v>
      </c>
      <c r="H118" s="492"/>
      <c r="I118" s="492"/>
      <c r="J118" s="492"/>
      <c r="K118" s="492"/>
      <c r="L118" s="492"/>
      <c r="M118" s="492"/>
      <c r="N118" s="168">
        <f t="shared" si="17"/>
        <v>0</v>
      </c>
      <c r="O118" s="493"/>
      <c r="P118" s="169">
        <f t="shared" si="31"/>
        <v>0</v>
      </c>
      <c r="Q118" s="247">
        <f t="shared" si="32"/>
        <v>0</v>
      </c>
      <c r="R118" s="247">
        <f t="shared" si="33"/>
        <v>0</v>
      </c>
      <c r="S118" s="155">
        <f t="shared" si="34"/>
        <v>0</v>
      </c>
      <c r="T118" s="155">
        <f t="shared" si="35"/>
        <v>0</v>
      </c>
      <c r="U118" s="215">
        <f t="shared" si="36"/>
        <v>0</v>
      </c>
      <c r="V118" s="202">
        <f t="shared" si="37"/>
        <v>0</v>
      </c>
      <c r="W118" s="155">
        <f t="shared" si="38"/>
        <v>0</v>
      </c>
      <c r="X118" s="155">
        <f t="shared" si="39"/>
        <v>0</v>
      </c>
      <c r="Y118" s="475">
        <f t="shared" si="40"/>
        <v>0</v>
      </c>
      <c r="Z118" s="474">
        <f t="shared" si="41"/>
        <v>0</v>
      </c>
      <c r="AA118" s="155">
        <f t="shared" si="42"/>
        <v>0</v>
      </c>
      <c r="AB118" s="155">
        <f t="shared" si="43"/>
        <v>0</v>
      </c>
      <c r="AC118" s="485">
        <f t="shared" si="44"/>
        <v>0</v>
      </c>
      <c r="AD118" s="484">
        <f t="shared" si="45"/>
        <v>0</v>
      </c>
    </row>
    <row r="119" spans="1:30">
      <c r="A119" s="15">
        <f>+IF((G119+SUM(H119:K119))&gt;0,MAX(A$13:A118)+1,0)</f>
        <v>0</v>
      </c>
      <c r="B119" s="492"/>
      <c r="C119" s="492"/>
      <c r="D119" s="492"/>
      <c r="E119" s="492"/>
      <c r="F119" s="232">
        <f t="shared" si="29"/>
        <v>0</v>
      </c>
      <c r="G119" s="168">
        <f t="shared" si="30"/>
        <v>0</v>
      </c>
      <c r="H119" s="492"/>
      <c r="I119" s="492"/>
      <c r="J119" s="492"/>
      <c r="K119" s="492"/>
      <c r="L119" s="492"/>
      <c r="M119" s="492"/>
      <c r="N119" s="168">
        <f t="shared" si="17"/>
        <v>0</v>
      </c>
      <c r="O119" s="493"/>
      <c r="P119" s="169">
        <f t="shared" si="31"/>
        <v>0</v>
      </c>
      <c r="Q119" s="247">
        <f t="shared" si="32"/>
        <v>0</v>
      </c>
      <c r="R119" s="247">
        <f t="shared" si="33"/>
        <v>0</v>
      </c>
      <c r="S119" s="155">
        <f t="shared" si="34"/>
        <v>0</v>
      </c>
      <c r="T119" s="155">
        <f t="shared" si="35"/>
        <v>0</v>
      </c>
      <c r="U119" s="215">
        <f t="shared" si="36"/>
        <v>0</v>
      </c>
      <c r="V119" s="202">
        <f t="shared" si="37"/>
        <v>0</v>
      </c>
      <c r="W119" s="155">
        <f t="shared" si="38"/>
        <v>0</v>
      </c>
      <c r="X119" s="155">
        <f t="shared" si="39"/>
        <v>0</v>
      </c>
      <c r="Y119" s="475">
        <f t="shared" si="40"/>
        <v>0</v>
      </c>
      <c r="Z119" s="474">
        <f t="shared" si="41"/>
        <v>0</v>
      </c>
      <c r="AA119" s="155">
        <f t="shared" si="42"/>
        <v>0</v>
      </c>
      <c r="AB119" s="155">
        <f t="shared" si="43"/>
        <v>0</v>
      </c>
      <c r="AC119" s="485">
        <f t="shared" si="44"/>
        <v>0</v>
      </c>
      <c r="AD119" s="484">
        <f t="shared" si="45"/>
        <v>0</v>
      </c>
    </row>
    <row r="120" spans="1:30">
      <c r="A120" s="15">
        <f>+IF((G120+SUM(H120:K120))&gt;0,MAX(A$13:A119)+1,0)</f>
        <v>0</v>
      </c>
      <c r="B120" s="492"/>
      <c r="C120" s="492"/>
      <c r="D120" s="492"/>
      <c r="E120" s="492"/>
      <c r="F120" s="232">
        <f t="shared" si="29"/>
        <v>0</v>
      </c>
      <c r="G120" s="168">
        <f t="shared" si="30"/>
        <v>0</v>
      </c>
      <c r="H120" s="492"/>
      <c r="I120" s="492"/>
      <c r="J120" s="492"/>
      <c r="K120" s="492"/>
      <c r="L120" s="492"/>
      <c r="M120" s="492"/>
      <c r="N120" s="168">
        <f t="shared" si="17"/>
        <v>0</v>
      </c>
      <c r="O120" s="493"/>
      <c r="P120" s="169">
        <f t="shared" si="31"/>
        <v>0</v>
      </c>
      <c r="Q120" s="247">
        <f t="shared" si="32"/>
        <v>0</v>
      </c>
      <c r="R120" s="247">
        <f t="shared" si="33"/>
        <v>0</v>
      </c>
      <c r="S120" s="155">
        <f t="shared" si="34"/>
        <v>0</v>
      </c>
      <c r="T120" s="155">
        <f t="shared" si="35"/>
        <v>0</v>
      </c>
      <c r="U120" s="215">
        <f t="shared" si="36"/>
        <v>0</v>
      </c>
      <c r="V120" s="202">
        <f t="shared" si="37"/>
        <v>0</v>
      </c>
      <c r="W120" s="155">
        <f t="shared" si="38"/>
        <v>0</v>
      </c>
      <c r="X120" s="155">
        <f t="shared" si="39"/>
        <v>0</v>
      </c>
      <c r="Y120" s="475">
        <f t="shared" si="40"/>
        <v>0</v>
      </c>
      <c r="Z120" s="474">
        <f t="shared" si="41"/>
        <v>0</v>
      </c>
      <c r="AA120" s="155">
        <f t="shared" si="42"/>
        <v>0</v>
      </c>
      <c r="AB120" s="155">
        <f t="shared" si="43"/>
        <v>0</v>
      </c>
      <c r="AC120" s="485">
        <f t="shared" si="44"/>
        <v>0</v>
      </c>
      <c r="AD120" s="484">
        <f t="shared" si="45"/>
        <v>0</v>
      </c>
    </row>
    <row r="121" spans="1:30">
      <c r="A121" s="15">
        <f>+IF((G121+SUM(H121:K121))&gt;0,MAX(A$13:A120)+1,0)</f>
        <v>0</v>
      </c>
      <c r="B121" s="492"/>
      <c r="C121" s="492"/>
      <c r="D121" s="492"/>
      <c r="E121" s="492"/>
      <c r="F121" s="232">
        <f t="shared" si="29"/>
        <v>0</v>
      </c>
      <c r="G121" s="168">
        <f t="shared" si="30"/>
        <v>0</v>
      </c>
      <c r="H121" s="492"/>
      <c r="I121" s="492"/>
      <c r="J121" s="492"/>
      <c r="K121" s="492"/>
      <c r="L121" s="492"/>
      <c r="M121" s="492"/>
      <c r="N121" s="168">
        <f t="shared" si="17"/>
        <v>0</v>
      </c>
      <c r="O121" s="493"/>
      <c r="P121" s="169">
        <f t="shared" si="31"/>
        <v>0</v>
      </c>
      <c r="Q121" s="247">
        <f t="shared" si="32"/>
        <v>0</v>
      </c>
      <c r="R121" s="247">
        <f t="shared" si="33"/>
        <v>0</v>
      </c>
      <c r="S121" s="155">
        <f t="shared" si="34"/>
        <v>0</v>
      </c>
      <c r="T121" s="155">
        <f t="shared" si="35"/>
        <v>0</v>
      </c>
      <c r="U121" s="215">
        <f t="shared" si="36"/>
        <v>0</v>
      </c>
      <c r="V121" s="202">
        <f t="shared" si="37"/>
        <v>0</v>
      </c>
      <c r="W121" s="155">
        <f t="shared" si="38"/>
        <v>0</v>
      </c>
      <c r="X121" s="155">
        <f t="shared" si="39"/>
        <v>0</v>
      </c>
      <c r="Y121" s="475">
        <f t="shared" si="40"/>
        <v>0</v>
      </c>
      <c r="Z121" s="474">
        <f t="shared" si="41"/>
        <v>0</v>
      </c>
      <c r="AA121" s="155">
        <f t="shared" si="42"/>
        <v>0</v>
      </c>
      <c r="AB121" s="155">
        <f t="shared" si="43"/>
        <v>0</v>
      </c>
      <c r="AC121" s="485">
        <f t="shared" si="44"/>
        <v>0</v>
      </c>
      <c r="AD121" s="484">
        <f t="shared" si="45"/>
        <v>0</v>
      </c>
    </row>
    <row r="122" spans="1:30">
      <c r="A122" s="15">
        <f>+IF((G122+SUM(H122:K122))&gt;0,MAX(A$13:A121)+1,0)</f>
        <v>0</v>
      </c>
      <c r="B122" s="492"/>
      <c r="C122" s="492"/>
      <c r="D122" s="492"/>
      <c r="E122" s="492"/>
      <c r="F122" s="232">
        <f t="shared" si="29"/>
        <v>0</v>
      </c>
      <c r="G122" s="168">
        <f t="shared" si="30"/>
        <v>0</v>
      </c>
      <c r="H122" s="492"/>
      <c r="I122" s="492"/>
      <c r="J122" s="492"/>
      <c r="K122" s="492"/>
      <c r="L122" s="492"/>
      <c r="M122" s="492"/>
      <c r="N122" s="168">
        <f t="shared" si="17"/>
        <v>0</v>
      </c>
      <c r="O122" s="493"/>
      <c r="P122" s="169">
        <f t="shared" si="31"/>
        <v>0</v>
      </c>
      <c r="Q122" s="247">
        <f t="shared" si="32"/>
        <v>0</v>
      </c>
      <c r="R122" s="247">
        <f t="shared" si="33"/>
        <v>0</v>
      </c>
      <c r="S122" s="155">
        <f t="shared" si="34"/>
        <v>0</v>
      </c>
      <c r="T122" s="155">
        <f t="shared" si="35"/>
        <v>0</v>
      </c>
      <c r="U122" s="215">
        <f t="shared" si="36"/>
        <v>0</v>
      </c>
      <c r="V122" s="202">
        <f t="shared" si="37"/>
        <v>0</v>
      </c>
      <c r="W122" s="155">
        <f t="shared" si="38"/>
        <v>0</v>
      </c>
      <c r="X122" s="155">
        <f t="shared" si="39"/>
        <v>0</v>
      </c>
      <c r="Y122" s="475">
        <f t="shared" si="40"/>
        <v>0</v>
      </c>
      <c r="Z122" s="474">
        <f t="shared" si="41"/>
        <v>0</v>
      </c>
      <c r="AA122" s="155">
        <f t="shared" si="42"/>
        <v>0</v>
      </c>
      <c r="AB122" s="155">
        <f t="shared" si="43"/>
        <v>0</v>
      </c>
      <c r="AC122" s="485">
        <f t="shared" si="44"/>
        <v>0</v>
      </c>
      <c r="AD122" s="484">
        <f t="shared" si="45"/>
        <v>0</v>
      </c>
    </row>
    <row r="123" spans="1:30">
      <c r="A123" s="15">
        <f>+IF((G123+SUM(H123:K123))&gt;0,MAX(A$13:A122)+1,0)</f>
        <v>0</v>
      </c>
      <c r="B123" s="492"/>
      <c r="C123" s="492"/>
      <c r="D123" s="492"/>
      <c r="E123" s="492"/>
      <c r="F123" s="232">
        <f t="shared" si="29"/>
        <v>0</v>
      </c>
      <c r="G123" s="168">
        <f t="shared" si="30"/>
        <v>0</v>
      </c>
      <c r="H123" s="492"/>
      <c r="I123" s="492"/>
      <c r="J123" s="492"/>
      <c r="K123" s="492"/>
      <c r="L123" s="492"/>
      <c r="M123" s="492"/>
      <c r="N123" s="168">
        <f t="shared" si="17"/>
        <v>0</v>
      </c>
      <c r="O123" s="493"/>
      <c r="P123" s="169">
        <f t="shared" si="31"/>
        <v>0</v>
      </c>
      <c r="Q123" s="247">
        <f t="shared" si="32"/>
        <v>0</v>
      </c>
      <c r="R123" s="247">
        <f t="shared" si="33"/>
        <v>0</v>
      </c>
      <c r="S123" s="155">
        <f t="shared" si="34"/>
        <v>0</v>
      </c>
      <c r="T123" s="155">
        <f t="shared" si="35"/>
        <v>0</v>
      </c>
      <c r="U123" s="215">
        <f t="shared" si="36"/>
        <v>0</v>
      </c>
      <c r="V123" s="202">
        <f t="shared" si="37"/>
        <v>0</v>
      </c>
      <c r="W123" s="155">
        <f t="shared" si="38"/>
        <v>0</v>
      </c>
      <c r="X123" s="155">
        <f t="shared" si="39"/>
        <v>0</v>
      </c>
      <c r="Y123" s="475">
        <f t="shared" si="40"/>
        <v>0</v>
      </c>
      <c r="Z123" s="474">
        <f t="shared" si="41"/>
        <v>0</v>
      </c>
      <c r="AA123" s="155">
        <f t="shared" si="42"/>
        <v>0</v>
      </c>
      <c r="AB123" s="155">
        <f t="shared" si="43"/>
        <v>0</v>
      </c>
      <c r="AC123" s="485">
        <f t="shared" si="44"/>
        <v>0</v>
      </c>
      <c r="AD123" s="484">
        <f t="shared" si="45"/>
        <v>0</v>
      </c>
    </row>
    <row r="124" spans="1:30">
      <c r="A124" s="15">
        <f>+IF((G124+SUM(H124:K124))&gt;0,MAX(A$13:A123)+1,0)</f>
        <v>0</v>
      </c>
      <c r="B124" s="492"/>
      <c r="C124" s="492"/>
      <c r="D124" s="492"/>
      <c r="E124" s="492"/>
      <c r="F124" s="232">
        <f t="shared" si="29"/>
        <v>0</v>
      </c>
      <c r="G124" s="168">
        <f t="shared" si="30"/>
        <v>0</v>
      </c>
      <c r="H124" s="492"/>
      <c r="I124" s="492"/>
      <c r="J124" s="492"/>
      <c r="K124" s="492"/>
      <c r="L124" s="492"/>
      <c r="M124" s="492"/>
      <c r="N124" s="168">
        <f t="shared" si="17"/>
        <v>0</v>
      </c>
      <c r="O124" s="493"/>
      <c r="P124" s="169">
        <f t="shared" si="31"/>
        <v>0</v>
      </c>
      <c r="Q124" s="247">
        <f t="shared" si="32"/>
        <v>0</v>
      </c>
      <c r="R124" s="247">
        <f t="shared" si="33"/>
        <v>0</v>
      </c>
      <c r="S124" s="155">
        <f t="shared" si="34"/>
        <v>0</v>
      </c>
      <c r="T124" s="155">
        <f t="shared" si="35"/>
        <v>0</v>
      </c>
      <c r="U124" s="215">
        <f t="shared" si="36"/>
        <v>0</v>
      </c>
      <c r="V124" s="202">
        <f t="shared" si="37"/>
        <v>0</v>
      </c>
      <c r="W124" s="155">
        <f t="shared" si="38"/>
        <v>0</v>
      </c>
      <c r="X124" s="155">
        <f t="shared" si="39"/>
        <v>0</v>
      </c>
      <c r="Y124" s="475">
        <f t="shared" si="40"/>
        <v>0</v>
      </c>
      <c r="Z124" s="474">
        <f t="shared" si="41"/>
        <v>0</v>
      </c>
      <c r="AA124" s="155">
        <f t="shared" si="42"/>
        <v>0</v>
      </c>
      <c r="AB124" s="155">
        <f t="shared" si="43"/>
        <v>0</v>
      </c>
      <c r="AC124" s="485">
        <f t="shared" si="44"/>
        <v>0</v>
      </c>
      <c r="AD124" s="484">
        <f t="shared" si="45"/>
        <v>0</v>
      </c>
    </row>
    <row r="125" spans="1:30">
      <c r="A125" s="15">
        <f>+IF((G125+SUM(H125:K125))&gt;0,MAX(A$13:A124)+1,0)</f>
        <v>0</v>
      </c>
      <c r="B125" s="492"/>
      <c r="C125" s="492"/>
      <c r="D125" s="492"/>
      <c r="E125" s="492"/>
      <c r="F125" s="232">
        <f t="shared" si="29"/>
        <v>0</v>
      </c>
      <c r="G125" s="168">
        <f t="shared" si="30"/>
        <v>0</v>
      </c>
      <c r="H125" s="492"/>
      <c r="I125" s="492"/>
      <c r="J125" s="492"/>
      <c r="K125" s="492"/>
      <c r="L125" s="492"/>
      <c r="M125" s="492"/>
      <c r="N125" s="168">
        <f t="shared" si="17"/>
        <v>0</v>
      </c>
      <c r="O125" s="493"/>
      <c r="P125" s="169">
        <f t="shared" si="31"/>
        <v>0</v>
      </c>
      <c r="Q125" s="247">
        <f t="shared" si="32"/>
        <v>0</v>
      </c>
      <c r="R125" s="247">
        <f t="shared" si="33"/>
        <v>0</v>
      </c>
      <c r="S125" s="155">
        <f t="shared" si="34"/>
        <v>0</v>
      </c>
      <c r="T125" s="155">
        <f t="shared" si="35"/>
        <v>0</v>
      </c>
      <c r="U125" s="215">
        <f t="shared" si="36"/>
        <v>0</v>
      </c>
      <c r="V125" s="202">
        <f t="shared" si="37"/>
        <v>0</v>
      </c>
      <c r="W125" s="155">
        <f t="shared" si="38"/>
        <v>0</v>
      </c>
      <c r="X125" s="155">
        <f t="shared" si="39"/>
        <v>0</v>
      </c>
      <c r="Y125" s="475">
        <f t="shared" si="40"/>
        <v>0</v>
      </c>
      <c r="Z125" s="474">
        <f t="shared" si="41"/>
        <v>0</v>
      </c>
      <c r="AA125" s="155">
        <f t="shared" si="42"/>
        <v>0</v>
      </c>
      <c r="AB125" s="155">
        <f t="shared" si="43"/>
        <v>0</v>
      </c>
      <c r="AC125" s="485">
        <f t="shared" si="44"/>
        <v>0</v>
      </c>
      <c r="AD125" s="484">
        <f t="shared" si="45"/>
        <v>0</v>
      </c>
    </row>
    <row r="126" spans="1:30">
      <c r="A126" s="15">
        <f>+IF((G126+SUM(H126:K126))&gt;0,MAX(A$13:A125)+1,0)</f>
        <v>0</v>
      </c>
      <c r="B126" s="492"/>
      <c r="C126" s="492"/>
      <c r="D126" s="492"/>
      <c r="E126" s="492"/>
      <c r="F126" s="232">
        <f t="shared" si="29"/>
        <v>0</v>
      </c>
      <c r="G126" s="168">
        <f t="shared" si="30"/>
        <v>0</v>
      </c>
      <c r="H126" s="492"/>
      <c r="I126" s="492"/>
      <c r="J126" s="492"/>
      <c r="K126" s="492"/>
      <c r="L126" s="492"/>
      <c r="M126" s="492"/>
      <c r="N126" s="168">
        <f t="shared" si="17"/>
        <v>0</v>
      </c>
      <c r="O126" s="493"/>
      <c r="P126" s="169">
        <f t="shared" si="31"/>
        <v>0</v>
      </c>
      <c r="Q126" s="247">
        <f t="shared" si="32"/>
        <v>0</v>
      </c>
      <c r="R126" s="247">
        <f t="shared" si="33"/>
        <v>0</v>
      </c>
      <c r="S126" s="155">
        <f t="shared" si="34"/>
        <v>0</v>
      </c>
      <c r="T126" s="155">
        <f t="shared" si="35"/>
        <v>0</v>
      </c>
      <c r="U126" s="215">
        <f t="shared" si="36"/>
        <v>0</v>
      </c>
      <c r="V126" s="202">
        <f t="shared" si="37"/>
        <v>0</v>
      </c>
      <c r="W126" s="155">
        <f t="shared" si="38"/>
        <v>0</v>
      </c>
      <c r="X126" s="155">
        <f t="shared" si="39"/>
        <v>0</v>
      </c>
      <c r="Y126" s="475">
        <f t="shared" si="40"/>
        <v>0</v>
      </c>
      <c r="Z126" s="474">
        <f t="shared" si="41"/>
        <v>0</v>
      </c>
      <c r="AA126" s="155">
        <f t="shared" si="42"/>
        <v>0</v>
      </c>
      <c r="AB126" s="155">
        <f t="shared" si="43"/>
        <v>0</v>
      </c>
      <c r="AC126" s="485">
        <f t="shared" si="44"/>
        <v>0</v>
      </c>
      <c r="AD126" s="484">
        <f t="shared" si="45"/>
        <v>0</v>
      </c>
    </row>
    <row r="127" spans="1:30">
      <c r="A127" s="15">
        <f>+IF((G127+SUM(H127:K127))&gt;0,MAX(A$13:A126)+1,0)</f>
        <v>0</v>
      </c>
      <c r="B127" s="492"/>
      <c r="C127" s="492"/>
      <c r="D127" s="492"/>
      <c r="E127" s="492"/>
      <c r="F127" s="232">
        <f t="shared" si="29"/>
        <v>0</v>
      </c>
      <c r="G127" s="168">
        <f t="shared" si="30"/>
        <v>0</v>
      </c>
      <c r="H127" s="492"/>
      <c r="I127" s="492"/>
      <c r="J127" s="492"/>
      <c r="K127" s="492"/>
      <c r="L127" s="492"/>
      <c r="M127" s="492"/>
      <c r="N127" s="168">
        <f t="shared" si="17"/>
        <v>0</v>
      </c>
      <c r="O127" s="493"/>
      <c r="P127" s="169">
        <f t="shared" si="31"/>
        <v>0</v>
      </c>
      <c r="Q127" s="247">
        <f t="shared" si="32"/>
        <v>0</v>
      </c>
      <c r="R127" s="247">
        <f t="shared" si="33"/>
        <v>0</v>
      </c>
      <c r="S127" s="155">
        <f t="shared" si="34"/>
        <v>0</v>
      </c>
      <c r="T127" s="155">
        <f t="shared" si="35"/>
        <v>0</v>
      </c>
      <c r="U127" s="215">
        <f t="shared" si="36"/>
        <v>0</v>
      </c>
      <c r="V127" s="202">
        <f t="shared" si="37"/>
        <v>0</v>
      </c>
      <c r="W127" s="155">
        <f t="shared" si="38"/>
        <v>0</v>
      </c>
      <c r="X127" s="155">
        <f t="shared" si="39"/>
        <v>0</v>
      </c>
      <c r="Y127" s="475">
        <f t="shared" si="40"/>
        <v>0</v>
      </c>
      <c r="Z127" s="474">
        <f t="shared" si="41"/>
        <v>0</v>
      </c>
      <c r="AA127" s="155">
        <f t="shared" si="42"/>
        <v>0</v>
      </c>
      <c r="AB127" s="155">
        <f t="shared" si="43"/>
        <v>0</v>
      </c>
      <c r="AC127" s="485">
        <f t="shared" si="44"/>
        <v>0</v>
      </c>
      <c r="AD127" s="484">
        <f t="shared" si="45"/>
        <v>0</v>
      </c>
    </row>
    <row r="128" spans="1:30">
      <c r="A128" s="15">
        <f>+IF((G128+SUM(H128:K128))&gt;0,MAX(A$13:A127)+1,0)</f>
        <v>0</v>
      </c>
      <c r="B128" s="492"/>
      <c r="C128" s="492"/>
      <c r="D128" s="492"/>
      <c r="E128" s="492"/>
      <c r="F128" s="232">
        <f t="shared" si="29"/>
        <v>0</v>
      </c>
      <c r="G128" s="168">
        <f t="shared" si="30"/>
        <v>0</v>
      </c>
      <c r="H128" s="492"/>
      <c r="I128" s="492"/>
      <c r="J128" s="492"/>
      <c r="K128" s="492"/>
      <c r="L128" s="492"/>
      <c r="M128" s="492"/>
      <c r="N128" s="168">
        <f t="shared" si="17"/>
        <v>0</v>
      </c>
      <c r="O128" s="493"/>
      <c r="P128" s="169">
        <f t="shared" si="31"/>
        <v>0</v>
      </c>
      <c r="Q128" s="247">
        <f t="shared" si="32"/>
        <v>0</v>
      </c>
      <c r="R128" s="247">
        <f t="shared" si="33"/>
        <v>0</v>
      </c>
      <c r="S128" s="155">
        <f t="shared" si="34"/>
        <v>0</v>
      </c>
      <c r="T128" s="155">
        <f t="shared" si="35"/>
        <v>0</v>
      </c>
      <c r="U128" s="215">
        <f t="shared" si="36"/>
        <v>0</v>
      </c>
      <c r="V128" s="202">
        <f t="shared" si="37"/>
        <v>0</v>
      </c>
      <c r="W128" s="155">
        <f t="shared" si="38"/>
        <v>0</v>
      </c>
      <c r="X128" s="155">
        <f t="shared" si="39"/>
        <v>0</v>
      </c>
      <c r="Y128" s="475">
        <f t="shared" si="40"/>
        <v>0</v>
      </c>
      <c r="Z128" s="474">
        <f t="shared" si="41"/>
        <v>0</v>
      </c>
      <c r="AA128" s="155">
        <f t="shared" si="42"/>
        <v>0</v>
      </c>
      <c r="AB128" s="155">
        <f t="shared" si="43"/>
        <v>0</v>
      </c>
      <c r="AC128" s="485">
        <f t="shared" si="44"/>
        <v>0</v>
      </c>
      <c r="AD128" s="484">
        <f t="shared" si="45"/>
        <v>0</v>
      </c>
    </row>
    <row r="129" spans="1:30">
      <c r="A129" s="15">
        <f>+IF((G129+SUM(H129:K129))&gt;0,MAX(A$13:A128)+1,0)</f>
        <v>0</v>
      </c>
      <c r="B129" s="492"/>
      <c r="C129" s="492"/>
      <c r="D129" s="492"/>
      <c r="E129" s="492"/>
      <c r="F129" s="232">
        <f t="shared" si="29"/>
        <v>0</v>
      </c>
      <c r="G129" s="168">
        <f t="shared" si="30"/>
        <v>0</v>
      </c>
      <c r="H129" s="492"/>
      <c r="I129" s="492"/>
      <c r="J129" s="492"/>
      <c r="K129" s="492"/>
      <c r="L129" s="492"/>
      <c r="M129" s="492"/>
      <c r="N129" s="168">
        <f t="shared" si="17"/>
        <v>0</v>
      </c>
      <c r="O129" s="493"/>
      <c r="P129" s="169">
        <f t="shared" si="31"/>
        <v>0</v>
      </c>
      <c r="Q129" s="247">
        <f t="shared" si="32"/>
        <v>0</v>
      </c>
      <c r="R129" s="247">
        <f t="shared" si="33"/>
        <v>0</v>
      </c>
      <c r="S129" s="155">
        <f t="shared" si="34"/>
        <v>0</v>
      </c>
      <c r="T129" s="155">
        <f t="shared" si="35"/>
        <v>0</v>
      </c>
      <c r="U129" s="215">
        <f t="shared" si="36"/>
        <v>0</v>
      </c>
      <c r="V129" s="202">
        <f t="shared" si="37"/>
        <v>0</v>
      </c>
      <c r="W129" s="155">
        <f t="shared" si="38"/>
        <v>0</v>
      </c>
      <c r="X129" s="155">
        <f t="shared" si="39"/>
        <v>0</v>
      </c>
      <c r="Y129" s="475">
        <f t="shared" si="40"/>
        <v>0</v>
      </c>
      <c r="Z129" s="474">
        <f t="shared" si="41"/>
        <v>0</v>
      </c>
      <c r="AA129" s="155">
        <f t="shared" si="42"/>
        <v>0</v>
      </c>
      <c r="AB129" s="155">
        <f t="shared" si="43"/>
        <v>0</v>
      </c>
      <c r="AC129" s="485">
        <f t="shared" si="44"/>
        <v>0</v>
      </c>
      <c r="AD129" s="484">
        <f t="shared" si="45"/>
        <v>0</v>
      </c>
    </row>
    <row r="130" spans="1:30">
      <c r="A130" s="15">
        <f>+IF((G130+SUM(H130:K130))&gt;0,MAX(A$13:A129)+1,0)</f>
        <v>0</v>
      </c>
      <c r="B130" s="492"/>
      <c r="C130" s="492"/>
      <c r="D130" s="492"/>
      <c r="E130" s="492"/>
      <c r="F130" s="232">
        <f t="shared" si="29"/>
        <v>0</v>
      </c>
      <c r="G130" s="168">
        <f t="shared" si="30"/>
        <v>0</v>
      </c>
      <c r="H130" s="492"/>
      <c r="I130" s="492"/>
      <c r="J130" s="492"/>
      <c r="K130" s="492"/>
      <c r="L130" s="492"/>
      <c r="M130" s="492"/>
      <c r="N130" s="168">
        <f t="shared" si="17"/>
        <v>0</v>
      </c>
      <c r="O130" s="493"/>
      <c r="P130" s="169">
        <f t="shared" si="31"/>
        <v>0</v>
      </c>
      <c r="Q130" s="247">
        <f t="shared" si="32"/>
        <v>0</v>
      </c>
      <c r="R130" s="247">
        <f t="shared" si="33"/>
        <v>0</v>
      </c>
      <c r="S130" s="155">
        <f t="shared" si="34"/>
        <v>0</v>
      </c>
      <c r="T130" s="155">
        <f t="shared" si="35"/>
        <v>0</v>
      </c>
      <c r="U130" s="215">
        <f t="shared" si="36"/>
        <v>0</v>
      </c>
      <c r="V130" s="202">
        <f t="shared" si="37"/>
        <v>0</v>
      </c>
      <c r="W130" s="155">
        <f t="shared" si="38"/>
        <v>0</v>
      </c>
      <c r="X130" s="155">
        <f t="shared" si="39"/>
        <v>0</v>
      </c>
      <c r="Y130" s="475">
        <f t="shared" si="40"/>
        <v>0</v>
      </c>
      <c r="Z130" s="474">
        <f t="shared" si="41"/>
        <v>0</v>
      </c>
      <c r="AA130" s="155">
        <f t="shared" si="42"/>
        <v>0</v>
      </c>
      <c r="AB130" s="155">
        <f t="shared" si="43"/>
        <v>0</v>
      </c>
      <c r="AC130" s="485">
        <f t="shared" si="44"/>
        <v>0</v>
      </c>
      <c r="AD130" s="484">
        <f t="shared" si="45"/>
        <v>0</v>
      </c>
    </row>
    <row r="131" spans="1:30">
      <c r="A131" s="15">
        <f>+IF((G131+SUM(H131:K131))&gt;0,MAX(A$13:A130)+1,0)</f>
        <v>0</v>
      </c>
      <c r="B131" s="492"/>
      <c r="C131" s="492"/>
      <c r="D131" s="492"/>
      <c r="E131" s="492"/>
      <c r="F131" s="232">
        <f t="shared" si="29"/>
        <v>0</v>
      </c>
      <c r="G131" s="168">
        <f t="shared" si="30"/>
        <v>0</v>
      </c>
      <c r="H131" s="492"/>
      <c r="I131" s="492"/>
      <c r="J131" s="492"/>
      <c r="K131" s="492"/>
      <c r="L131" s="492"/>
      <c r="M131" s="492"/>
      <c r="N131" s="168">
        <f t="shared" si="17"/>
        <v>0</v>
      </c>
      <c r="O131" s="493"/>
      <c r="P131" s="169">
        <f t="shared" si="31"/>
        <v>0</v>
      </c>
      <c r="Q131" s="247">
        <f t="shared" si="32"/>
        <v>0</v>
      </c>
      <c r="R131" s="247">
        <f t="shared" si="33"/>
        <v>0</v>
      </c>
      <c r="S131" s="155">
        <f t="shared" si="34"/>
        <v>0</v>
      </c>
      <c r="T131" s="155">
        <f t="shared" si="35"/>
        <v>0</v>
      </c>
      <c r="U131" s="215">
        <f t="shared" si="36"/>
        <v>0</v>
      </c>
      <c r="V131" s="202">
        <f t="shared" si="37"/>
        <v>0</v>
      </c>
      <c r="W131" s="155">
        <f t="shared" si="38"/>
        <v>0</v>
      </c>
      <c r="X131" s="155">
        <f t="shared" si="39"/>
        <v>0</v>
      </c>
      <c r="Y131" s="475">
        <f t="shared" si="40"/>
        <v>0</v>
      </c>
      <c r="Z131" s="474">
        <f t="shared" si="41"/>
        <v>0</v>
      </c>
      <c r="AA131" s="155">
        <f t="shared" si="42"/>
        <v>0</v>
      </c>
      <c r="AB131" s="155">
        <f t="shared" si="43"/>
        <v>0</v>
      </c>
      <c r="AC131" s="485">
        <f t="shared" si="44"/>
        <v>0</v>
      </c>
      <c r="AD131" s="484">
        <f t="shared" si="45"/>
        <v>0</v>
      </c>
    </row>
    <row r="132" spans="1:30">
      <c r="A132" s="15">
        <f>+IF((G132+SUM(H132:K132))&gt;0,MAX(A$13:A131)+1,0)</f>
        <v>0</v>
      </c>
      <c r="B132" s="492"/>
      <c r="C132" s="492"/>
      <c r="D132" s="492"/>
      <c r="E132" s="492"/>
      <c r="F132" s="232">
        <f t="shared" si="29"/>
        <v>0</v>
      </c>
      <c r="G132" s="168">
        <f t="shared" si="30"/>
        <v>0</v>
      </c>
      <c r="H132" s="492"/>
      <c r="I132" s="492"/>
      <c r="J132" s="492"/>
      <c r="K132" s="492"/>
      <c r="L132" s="492"/>
      <c r="M132" s="492"/>
      <c r="N132" s="168">
        <f t="shared" si="17"/>
        <v>0</v>
      </c>
      <c r="O132" s="493"/>
      <c r="P132" s="169">
        <f t="shared" si="31"/>
        <v>0</v>
      </c>
      <c r="Q132" s="247">
        <f t="shared" si="32"/>
        <v>0</v>
      </c>
      <c r="R132" s="247">
        <f t="shared" si="33"/>
        <v>0</v>
      </c>
      <c r="S132" s="155">
        <f t="shared" si="34"/>
        <v>0</v>
      </c>
      <c r="T132" s="155">
        <f t="shared" si="35"/>
        <v>0</v>
      </c>
      <c r="U132" s="215">
        <f t="shared" si="36"/>
        <v>0</v>
      </c>
      <c r="V132" s="202">
        <f t="shared" si="37"/>
        <v>0</v>
      </c>
      <c r="W132" s="155">
        <f t="shared" si="38"/>
        <v>0</v>
      </c>
      <c r="X132" s="155">
        <f t="shared" si="39"/>
        <v>0</v>
      </c>
      <c r="Y132" s="475">
        <f t="shared" si="40"/>
        <v>0</v>
      </c>
      <c r="Z132" s="474">
        <f t="shared" si="41"/>
        <v>0</v>
      </c>
      <c r="AA132" s="155">
        <f t="shared" si="42"/>
        <v>0</v>
      </c>
      <c r="AB132" s="155">
        <f t="shared" si="43"/>
        <v>0</v>
      </c>
      <c r="AC132" s="485">
        <f t="shared" si="44"/>
        <v>0</v>
      </c>
      <c r="AD132" s="484">
        <f t="shared" si="45"/>
        <v>0</v>
      </c>
    </row>
    <row r="133" spans="1:30">
      <c r="A133" s="15">
        <f>+IF((G133+SUM(H133:K133))&gt;0,MAX(A$13:A132)+1,0)</f>
        <v>0</v>
      </c>
      <c r="B133" s="492"/>
      <c r="C133" s="492"/>
      <c r="D133" s="492"/>
      <c r="E133" s="492"/>
      <c r="F133" s="232">
        <f t="shared" si="29"/>
        <v>0</v>
      </c>
      <c r="G133" s="168">
        <f t="shared" si="30"/>
        <v>0</v>
      </c>
      <c r="H133" s="492"/>
      <c r="I133" s="492"/>
      <c r="J133" s="492"/>
      <c r="K133" s="492"/>
      <c r="L133" s="492"/>
      <c r="M133" s="492"/>
      <c r="N133" s="168">
        <f t="shared" si="17"/>
        <v>0</v>
      </c>
      <c r="O133" s="493"/>
      <c r="P133" s="169">
        <f t="shared" si="31"/>
        <v>0</v>
      </c>
      <c r="Q133" s="247">
        <f t="shared" si="32"/>
        <v>0</v>
      </c>
      <c r="R133" s="247">
        <f t="shared" si="33"/>
        <v>0</v>
      </c>
      <c r="S133" s="155">
        <f t="shared" si="34"/>
        <v>0</v>
      </c>
      <c r="T133" s="155">
        <f t="shared" si="35"/>
        <v>0</v>
      </c>
      <c r="U133" s="215">
        <f t="shared" si="36"/>
        <v>0</v>
      </c>
      <c r="V133" s="202">
        <f t="shared" si="37"/>
        <v>0</v>
      </c>
      <c r="W133" s="155">
        <f t="shared" si="38"/>
        <v>0</v>
      </c>
      <c r="X133" s="155">
        <f t="shared" si="39"/>
        <v>0</v>
      </c>
      <c r="Y133" s="475">
        <f t="shared" si="40"/>
        <v>0</v>
      </c>
      <c r="Z133" s="474">
        <f t="shared" si="41"/>
        <v>0</v>
      </c>
      <c r="AA133" s="155">
        <f t="shared" si="42"/>
        <v>0</v>
      </c>
      <c r="AB133" s="155">
        <f t="shared" si="43"/>
        <v>0</v>
      </c>
      <c r="AC133" s="485">
        <f t="shared" si="44"/>
        <v>0</v>
      </c>
      <c r="AD133" s="484">
        <f t="shared" si="45"/>
        <v>0</v>
      </c>
    </row>
    <row r="134" spans="1:30">
      <c r="A134" s="15">
        <f>+IF((G134+SUM(H134:K134))&gt;0,MAX(A$13:A133)+1,0)</f>
        <v>0</v>
      </c>
      <c r="B134" s="492"/>
      <c r="C134" s="492"/>
      <c r="D134" s="492"/>
      <c r="E134" s="492"/>
      <c r="F134" s="232">
        <f t="shared" si="29"/>
        <v>0</v>
      </c>
      <c r="G134" s="168">
        <f t="shared" si="30"/>
        <v>0</v>
      </c>
      <c r="H134" s="492"/>
      <c r="I134" s="492"/>
      <c r="J134" s="492"/>
      <c r="K134" s="492"/>
      <c r="L134" s="492"/>
      <c r="M134" s="492"/>
      <c r="N134" s="168">
        <f t="shared" si="17"/>
        <v>0</v>
      </c>
      <c r="O134" s="493"/>
      <c r="P134" s="169">
        <f t="shared" si="31"/>
        <v>0</v>
      </c>
      <c r="Q134" s="247">
        <f t="shared" si="32"/>
        <v>0</v>
      </c>
      <c r="R134" s="247">
        <f t="shared" si="33"/>
        <v>0</v>
      </c>
      <c r="S134" s="155">
        <f t="shared" si="34"/>
        <v>0</v>
      </c>
      <c r="T134" s="155">
        <f t="shared" si="35"/>
        <v>0</v>
      </c>
      <c r="U134" s="215">
        <f t="shared" si="36"/>
        <v>0</v>
      </c>
      <c r="V134" s="202">
        <f t="shared" si="37"/>
        <v>0</v>
      </c>
      <c r="W134" s="155">
        <f t="shared" si="38"/>
        <v>0</v>
      </c>
      <c r="X134" s="155">
        <f t="shared" si="39"/>
        <v>0</v>
      </c>
      <c r="Y134" s="475">
        <f t="shared" si="40"/>
        <v>0</v>
      </c>
      <c r="Z134" s="474">
        <f t="shared" si="41"/>
        <v>0</v>
      </c>
      <c r="AA134" s="155">
        <f t="shared" si="42"/>
        <v>0</v>
      </c>
      <c r="AB134" s="155">
        <f t="shared" si="43"/>
        <v>0</v>
      </c>
      <c r="AC134" s="485">
        <f t="shared" si="44"/>
        <v>0</v>
      </c>
      <c r="AD134" s="484">
        <f t="shared" si="45"/>
        <v>0</v>
      </c>
    </row>
    <row r="135" spans="1:30">
      <c r="A135" s="15">
        <f>+IF((G135+SUM(H135:K135))&gt;0,MAX(A$13:A134)+1,0)</f>
        <v>0</v>
      </c>
      <c r="B135" s="492"/>
      <c r="C135" s="492"/>
      <c r="D135" s="492"/>
      <c r="E135" s="492"/>
      <c r="F135" s="232">
        <f t="shared" si="29"/>
        <v>0</v>
      </c>
      <c r="G135" s="168">
        <f t="shared" si="30"/>
        <v>0</v>
      </c>
      <c r="H135" s="492"/>
      <c r="I135" s="492"/>
      <c r="J135" s="492"/>
      <c r="K135" s="492"/>
      <c r="L135" s="492"/>
      <c r="M135" s="492"/>
      <c r="N135" s="168">
        <f t="shared" si="17"/>
        <v>0</v>
      </c>
      <c r="O135" s="493"/>
      <c r="P135" s="169">
        <f t="shared" si="31"/>
        <v>0</v>
      </c>
      <c r="Q135" s="247">
        <f t="shared" si="32"/>
        <v>0</v>
      </c>
      <c r="R135" s="247">
        <f t="shared" si="33"/>
        <v>0</v>
      </c>
      <c r="S135" s="155">
        <f t="shared" si="34"/>
        <v>0</v>
      </c>
      <c r="T135" s="155">
        <f t="shared" si="35"/>
        <v>0</v>
      </c>
      <c r="U135" s="215">
        <f t="shared" si="36"/>
        <v>0</v>
      </c>
      <c r="V135" s="202">
        <f t="shared" si="37"/>
        <v>0</v>
      </c>
      <c r="W135" s="155">
        <f t="shared" si="38"/>
        <v>0</v>
      </c>
      <c r="X135" s="155">
        <f t="shared" si="39"/>
        <v>0</v>
      </c>
      <c r="Y135" s="475">
        <f t="shared" si="40"/>
        <v>0</v>
      </c>
      <c r="Z135" s="474">
        <f t="shared" si="41"/>
        <v>0</v>
      </c>
      <c r="AA135" s="155">
        <f t="shared" si="42"/>
        <v>0</v>
      </c>
      <c r="AB135" s="155">
        <f t="shared" si="43"/>
        <v>0</v>
      </c>
      <c r="AC135" s="485">
        <f t="shared" si="44"/>
        <v>0</v>
      </c>
      <c r="AD135" s="484">
        <f t="shared" si="45"/>
        <v>0</v>
      </c>
    </row>
    <row r="136" spans="1:30">
      <c r="A136" s="15">
        <f>+IF((G136+SUM(H136:K136))&gt;0,MAX(A$13:A135)+1,0)</f>
        <v>0</v>
      </c>
      <c r="B136" s="492"/>
      <c r="C136" s="492"/>
      <c r="D136" s="492"/>
      <c r="E136" s="492"/>
      <c r="F136" s="232">
        <f t="shared" si="29"/>
        <v>0</v>
      </c>
      <c r="G136" s="168">
        <f t="shared" si="30"/>
        <v>0</v>
      </c>
      <c r="H136" s="492"/>
      <c r="I136" s="492"/>
      <c r="J136" s="492"/>
      <c r="K136" s="492"/>
      <c r="L136" s="492"/>
      <c r="M136" s="492"/>
      <c r="N136" s="168">
        <f t="shared" si="17"/>
        <v>0</v>
      </c>
      <c r="O136" s="493"/>
      <c r="P136" s="169">
        <f t="shared" si="31"/>
        <v>0</v>
      </c>
      <c r="Q136" s="247">
        <f t="shared" si="32"/>
        <v>0</v>
      </c>
      <c r="R136" s="247">
        <f t="shared" si="33"/>
        <v>0</v>
      </c>
      <c r="S136" s="155">
        <f t="shared" si="34"/>
        <v>0</v>
      </c>
      <c r="T136" s="155">
        <f t="shared" si="35"/>
        <v>0</v>
      </c>
      <c r="U136" s="215">
        <f t="shared" si="36"/>
        <v>0</v>
      </c>
      <c r="V136" s="202">
        <f t="shared" si="37"/>
        <v>0</v>
      </c>
      <c r="W136" s="155">
        <f t="shared" si="38"/>
        <v>0</v>
      </c>
      <c r="X136" s="155">
        <f t="shared" si="39"/>
        <v>0</v>
      </c>
      <c r="Y136" s="475">
        <f t="shared" si="40"/>
        <v>0</v>
      </c>
      <c r="Z136" s="474">
        <f t="shared" si="41"/>
        <v>0</v>
      </c>
      <c r="AA136" s="155">
        <f t="shared" si="42"/>
        <v>0</v>
      </c>
      <c r="AB136" s="155">
        <f t="shared" si="43"/>
        <v>0</v>
      </c>
      <c r="AC136" s="485">
        <f t="shared" si="44"/>
        <v>0</v>
      </c>
      <c r="AD136" s="484">
        <f t="shared" si="45"/>
        <v>0</v>
      </c>
    </row>
    <row r="137" spans="1:30">
      <c r="A137" s="15">
        <f>+IF((G137+SUM(H137:K137))&gt;0,MAX(A$13:A136)+1,0)</f>
        <v>0</v>
      </c>
      <c r="B137" s="16"/>
      <c r="C137" s="16"/>
      <c r="D137" s="16"/>
      <c r="E137" s="16"/>
      <c r="F137" s="232">
        <f t="shared" si="29"/>
        <v>0</v>
      </c>
      <c r="G137" s="168">
        <f t="shared" si="30"/>
        <v>0</v>
      </c>
      <c r="H137" s="16"/>
      <c r="I137" s="16"/>
      <c r="J137" s="16"/>
      <c r="K137" s="16"/>
      <c r="L137" s="16"/>
      <c r="M137" s="16"/>
      <c r="N137" s="168">
        <f t="shared" si="17"/>
        <v>0</v>
      </c>
      <c r="O137" s="161"/>
      <c r="P137" s="169">
        <f t="shared" si="31"/>
        <v>0</v>
      </c>
      <c r="Q137" s="247">
        <f t="shared" si="32"/>
        <v>0</v>
      </c>
      <c r="R137" s="247">
        <f t="shared" si="33"/>
        <v>0</v>
      </c>
      <c r="S137" s="155">
        <f t="shared" si="34"/>
        <v>0</v>
      </c>
      <c r="T137" s="155">
        <f t="shared" si="35"/>
        <v>0</v>
      </c>
      <c r="U137" s="215">
        <f t="shared" si="36"/>
        <v>0</v>
      </c>
      <c r="V137" s="202">
        <f t="shared" si="37"/>
        <v>0</v>
      </c>
      <c r="W137" s="155">
        <f t="shared" si="38"/>
        <v>0</v>
      </c>
      <c r="X137" s="155">
        <f t="shared" si="39"/>
        <v>0</v>
      </c>
      <c r="Y137" s="475">
        <f t="shared" si="40"/>
        <v>0</v>
      </c>
      <c r="Z137" s="474">
        <f t="shared" si="41"/>
        <v>0</v>
      </c>
      <c r="AA137" s="155">
        <f t="shared" si="42"/>
        <v>0</v>
      </c>
      <c r="AB137" s="155">
        <f t="shared" si="43"/>
        <v>0</v>
      </c>
      <c r="AC137" s="485">
        <f t="shared" si="44"/>
        <v>0</v>
      </c>
      <c r="AD137" s="484">
        <f t="shared" si="45"/>
        <v>0</v>
      </c>
    </row>
    <row r="138" spans="1:30">
      <c r="A138" s="15">
        <f>+IF((G138+SUM(H138:K138))&gt;0,MAX(A$13:A137)+1,0)</f>
        <v>0</v>
      </c>
      <c r="B138" s="16"/>
      <c r="C138" s="16"/>
      <c r="D138" s="16"/>
      <c r="E138" s="16"/>
      <c r="F138" s="232">
        <f t="shared" si="29"/>
        <v>0</v>
      </c>
      <c r="G138" s="168">
        <f t="shared" si="30"/>
        <v>0</v>
      </c>
      <c r="H138" s="16"/>
      <c r="I138" s="16"/>
      <c r="J138" s="16"/>
      <c r="K138" s="16"/>
      <c r="L138" s="16"/>
      <c r="M138" s="16"/>
      <c r="N138" s="168">
        <f t="shared" si="17"/>
        <v>0</v>
      </c>
      <c r="O138" s="161"/>
      <c r="P138" s="169">
        <f t="shared" ref="P138:P252" si="46">+N138*O138</f>
        <v>0</v>
      </c>
      <c r="Q138" s="247">
        <f t="shared" ref="Q138:Q168" si="47">+N138*(C138+H138-I138)</f>
        <v>0</v>
      </c>
      <c r="R138" s="247">
        <f t="shared" ref="R138:R168" si="48">+N138*D138+N138*E138*0.8+(J138-K138)*N138</f>
        <v>0</v>
      </c>
      <c r="S138" s="155">
        <f t="shared" ref="S138:S168" si="49">+P138*C138</f>
        <v>0</v>
      </c>
      <c r="T138" s="155">
        <f t="shared" ref="T138:T168" si="50">+P138*(D138+E138)</f>
        <v>0</v>
      </c>
      <c r="U138" s="215">
        <f t="shared" ref="U138:U168" si="51">(P138-$S$6)/$S$7*(C138+D138+E138)*$Y$8</f>
        <v>0</v>
      </c>
      <c r="V138" s="202">
        <f t="shared" ref="V138:V252" si="52">+U138*V$9</f>
        <v>0</v>
      </c>
      <c r="W138" s="155">
        <f t="shared" ref="W138:W168" si="53">+P138*H138</f>
        <v>0</v>
      </c>
      <c r="X138" s="155">
        <f t="shared" ref="X138:X168" si="54">+P138*J138</f>
        <v>0</v>
      </c>
      <c r="Y138" s="475">
        <f t="shared" ref="Y138:Y168" si="55">+IFERROR((P138-$S$6)/$S$7*(H138+J138)*$Y$8,0)</f>
        <v>0</v>
      </c>
      <c r="Z138" s="474">
        <f t="shared" ref="Z138:Z252" si="56">+Y138*Z$9</f>
        <v>0</v>
      </c>
      <c r="AA138" s="155">
        <f t="shared" ref="AA138:AA168" si="57">+P138*I138</f>
        <v>0</v>
      </c>
      <c r="AB138" s="155">
        <f t="shared" ref="AB138:AB168" si="58">+P138*K138</f>
        <v>0</v>
      </c>
      <c r="AC138" s="485">
        <f t="shared" ref="AC138:AC168" si="59">+(P138-$S$6)/$S$7*(I138+K138)*$Y$8</f>
        <v>0</v>
      </c>
      <c r="AD138" s="484">
        <f t="shared" ref="AD138:AD252" si="60">+AC138*AD$9</f>
        <v>0</v>
      </c>
    </row>
    <row r="139" spans="1:30">
      <c r="A139" s="15">
        <f>+IF((G139+SUM(H139:K139))&gt;0,MAX(A$13:A138)+1,0)</f>
        <v>0</v>
      </c>
      <c r="B139" s="16"/>
      <c r="C139" s="16"/>
      <c r="D139" s="16"/>
      <c r="E139" s="16"/>
      <c r="F139" s="232">
        <f t="shared" si="29"/>
        <v>0</v>
      </c>
      <c r="G139" s="168">
        <f t="shared" si="30"/>
        <v>0</v>
      </c>
      <c r="H139" s="16"/>
      <c r="I139" s="16"/>
      <c r="J139" s="16"/>
      <c r="K139" s="16"/>
      <c r="L139" s="16"/>
      <c r="M139" s="16"/>
      <c r="N139" s="168">
        <f t="shared" ref="N139:N253" si="61">+L139+M139</f>
        <v>0</v>
      </c>
      <c r="O139" s="161"/>
      <c r="P139" s="169">
        <f t="shared" si="46"/>
        <v>0</v>
      </c>
      <c r="Q139" s="247">
        <f t="shared" si="47"/>
        <v>0</v>
      </c>
      <c r="R139" s="247">
        <f t="shared" si="48"/>
        <v>0</v>
      </c>
      <c r="S139" s="155">
        <f t="shared" si="49"/>
        <v>0</v>
      </c>
      <c r="T139" s="155">
        <f t="shared" si="50"/>
        <v>0</v>
      </c>
      <c r="U139" s="215">
        <f t="shared" si="51"/>
        <v>0</v>
      </c>
      <c r="V139" s="202">
        <f t="shared" si="52"/>
        <v>0</v>
      </c>
      <c r="W139" s="155">
        <f t="shared" si="53"/>
        <v>0</v>
      </c>
      <c r="X139" s="155">
        <f t="shared" si="54"/>
        <v>0</v>
      </c>
      <c r="Y139" s="475">
        <f t="shared" si="55"/>
        <v>0</v>
      </c>
      <c r="Z139" s="474">
        <f t="shared" si="56"/>
        <v>0</v>
      </c>
      <c r="AA139" s="155">
        <f t="shared" si="57"/>
        <v>0</v>
      </c>
      <c r="AB139" s="155">
        <f t="shared" si="58"/>
        <v>0</v>
      </c>
      <c r="AC139" s="485">
        <f t="shared" si="59"/>
        <v>0</v>
      </c>
      <c r="AD139" s="484">
        <f t="shared" si="60"/>
        <v>0</v>
      </c>
    </row>
    <row r="140" spans="1:30">
      <c r="A140" s="15">
        <f>+IF((G140+SUM(H140:K140))&gt;0,MAX(A$13:A139)+1,0)</f>
        <v>0</v>
      </c>
      <c r="B140" s="16"/>
      <c r="C140" s="16"/>
      <c r="D140" s="16"/>
      <c r="E140" s="16"/>
      <c r="F140" s="232">
        <f t="shared" si="29"/>
        <v>0</v>
      </c>
      <c r="G140" s="168">
        <f t="shared" si="30"/>
        <v>0</v>
      </c>
      <c r="H140" s="16"/>
      <c r="I140" s="16"/>
      <c r="J140" s="16"/>
      <c r="K140" s="16"/>
      <c r="L140" s="16"/>
      <c r="M140" s="16"/>
      <c r="N140" s="168">
        <f t="shared" si="61"/>
        <v>0</v>
      </c>
      <c r="O140" s="161"/>
      <c r="P140" s="169">
        <f t="shared" si="46"/>
        <v>0</v>
      </c>
      <c r="Q140" s="247">
        <f t="shared" si="47"/>
        <v>0</v>
      </c>
      <c r="R140" s="247">
        <f t="shared" si="48"/>
        <v>0</v>
      </c>
      <c r="S140" s="155">
        <f t="shared" si="49"/>
        <v>0</v>
      </c>
      <c r="T140" s="155">
        <f t="shared" si="50"/>
        <v>0</v>
      </c>
      <c r="U140" s="215">
        <f t="shared" si="51"/>
        <v>0</v>
      </c>
      <c r="V140" s="202">
        <f t="shared" si="52"/>
        <v>0</v>
      </c>
      <c r="W140" s="155">
        <f t="shared" si="53"/>
        <v>0</v>
      </c>
      <c r="X140" s="155">
        <f t="shared" si="54"/>
        <v>0</v>
      </c>
      <c r="Y140" s="475">
        <f t="shared" si="55"/>
        <v>0</v>
      </c>
      <c r="Z140" s="474">
        <f t="shared" si="56"/>
        <v>0</v>
      </c>
      <c r="AA140" s="155">
        <f t="shared" si="57"/>
        <v>0</v>
      </c>
      <c r="AB140" s="155">
        <f t="shared" si="58"/>
        <v>0</v>
      </c>
      <c r="AC140" s="485">
        <f t="shared" si="59"/>
        <v>0</v>
      </c>
      <c r="AD140" s="484">
        <f t="shared" si="60"/>
        <v>0</v>
      </c>
    </row>
    <row r="141" spans="1:30">
      <c r="A141" s="15">
        <f>+IF((G141+SUM(H141:K141))&gt;0,MAX(A$13:A140)+1,0)</f>
        <v>0</v>
      </c>
      <c r="B141" s="16"/>
      <c r="C141" s="16"/>
      <c r="D141" s="16"/>
      <c r="E141" s="16"/>
      <c r="F141" s="232">
        <f t="shared" si="29"/>
        <v>0</v>
      </c>
      <c r="G141" s="168">
        <f t="shared" si="30"/>
        <v>0</v>
      </c>
      <c r="H141" s="16"/>
      <c r="I141" s="16"/>
      <c r="J141" s="16"/>
      <c r="K141" s="16"/>
      <c r="L141" s="16"/>
      <c r="M141" s="16"/>
      <c r="N141" s="168">
        <f t="shared" si="61"/>
        <v>0</v>
      </c>
      <c r="O141" s="161"/>
      <c r="P141" s="169">
        <f t="shared" si="46"/>
        <v>0</v>
      </c>
      <c r="Q141" s="247">
        <f t="shared" si="47"/>
        <v>0</v>
      </c>
      <c r="R141" s="247">
        <f t="shared" si="48"/>
        <v>0</v>
      </c>
      <c r="S141" s="155">
        <f t="shared" si="49"/>
        <v>0</v>
      </c>
      <c r="T141" s="155">
        <f t="shared" si="50"/>
        <v>0</v>
      </c>
      <c r="U141" s="215">
        <f t="shared" si="51"/>
        <v>0</v>
      </c>
      <c r="V141" s="202">
        <f t="shared" si="52"/>
        <v>0</v>
      </c>
      <c r="W141" s="155">
        <f t="shared" si="53"/>
        <v>0</v>
      </c>
      <c r="X141" s="155">
        <f t="shared" si="54"/>
        <v>0</v>
      </c>
      <c r="Y141" s="475">
        <f t="shared" si="55"/>
        <v>0</v>
      </c>
      <c r="Z141" s="474">
        <f t="shared" si="56"/>
        <v>0</v>
      </c>
      <c r="AA141" s="155">
        <f t="shared" si="57"/>
        <v>0</v>
      </c>
      <c r="AB141" s="155">
        <f t="shared" si="58"/>
        <v>0</v>
      </c>
      <c r="AC141" s="485">
        <f t="shared" si="59"/>
        <v>0</v>
      </c>
      <c r="AD141" s="484">
        <f t="shared" si="60"/>
        <v>0</v>
      </c>
    </row>
    <row r="142" spans="1:30">
      <c r="A142" s="15">
        <f>+IF((G142+SUM(H142:K142))&gt;0,MAX(A$13:A141)+1,0)</f>
        <v>0</v>
      </c>
      <c r="B142" s="16"/>
      <c r="C142" s="16"/>
      <c r="D142" s="16"/>
      <c r="E142" s="16"/>
      <c r="F142" s="232">
        <f t="shared" ref="F142:F173" si="62">+E142+D142</f>
        <v>0</v>
      </c>
      <c r="G142" s="168">
        <f t="shared" ref="G142:G173" si="63">SUM(C142:E142)</f>
        <v>0</v>
      </c>
      <c r="H142" s="16"/>
      <c r="I142" s="16"/>
      <c r="J142" s="16"/>
      <c r="K142" s="16"/>
      <c r="L142" s="16"/>
      <c r="M142" s="16"/>
      <c r="N142" s="168">
        <f t="shared" si="61"/>
        <v>0</v>
      </c>
      <c r="O142" s="161"/>
      <c r="P142" s="169">
        <f t="shared" si="46"/>
        <v>0</v>
      </c>
      <c r="Q142" s="247">
        <f t="shared" si="47"/>
        <v>0</v>
      </c>
      <c r="R142" s="247">
        <f t="shared" si="48"/>
        <v>0</v>
      </c>
      <c r="S142" s="155">
        <f t="shared" si="49"/>
        <v>0</v>
      </c>
      <c r="T142" s="155">
        <f t="shared" si="50"/>
        <v>0</v>
      </c>
      <c r="U142" s="215">
        <f t="shared" si="51"/>
        <v>0</v>
      </c>
      <c r="V142" s="202">
        <f t="shared" si="52"/>
        <v>0</v>
      </c>
      <c r="W142" s="155">
        <f t="shared" si="53"/>
        <v>0</v>
      </c>
      <c r="X142" s="155">
        <f t="shared" si="54"/>
        <v>0</v>
      </c>
      <c r="Y142" s="475">
        <f t="shared" si="55"/>
        <v>0</v>
      </c>
      <c r="Z142" s="474">
        <f t="shared" si="56"/>
        <v>0</v>
      </c>
      <c r="AA142" s="155">
        <f t="shared" si="57"/>
        <v>0</v>
      </c>
      <c r="AB142" s="155">
        <f t="shared" si="58"/>
        <v>0</v>
      </c>
      <c r="AC142" s="485">
        <f t="shared" si="59"/>
        <v>0</v>
      </c>
      <c r="AD142" s="484">
        <f t="shared" si="60"/>
        <v>0</v>
      </c>
    </row>
    <row r="143" spans="1:30">
      <c r="A143" s="15">
        <f>+IF((G143+SUM(H143:K143))&gt;0,MAX(A$13:A142)+1,0)</f>
        <v>0</v>
      </c>
      <c r="B143" s="16"/>
      <c r="C143" s="16"/>
      <c r="D143" s="16"/>
      <c r="E143" s="16"/>
      <c r="F143" s="232">
        <f t="shared" si="62"/>
        <v>0</v>
      </c>
      <c r="G143" s="168">
        <f t="shared" si="63"/>
        <v>0</v>
      </c>
      <c r="H143" s="16"/>
      <c r="I143" s="16"/>
      <c r="J143" s="16"/>
      <c r="K143" s="16"/>
      <c r="L143" s="16"/>
      <c r="M143" s="16"/>
      <c r="N143" s="168">
        <f t="shared" si="61"/>
        <v>0</v>
      </c>
      <c r="O143" s="161"/>
      <c r="P143" s="169">
        <f t="shared" si="46"/>
        <v>0</v>
      </c>
      <c r="Q143" s="247">
        <f t="shared" si="47"/>
        <v>0</v>
      </c>
      <c r="R143" s="247">
        <f t="shared" si="48"/>
        <v>0</v>
      </c>
      <c r="S143" s="155">
        <f t="shared" si="49"/>
        <v>0</v>
      </c>
      <c r="T143" s="155">
        <f t="shared" si="50"/>
        <v>0</v>
      </c>
      <c r="U143" s="215">
        <f t="shared" si="51"/>
        <v>0</v>
      </c>
      <c r="V143" s="202">
        <f t="shared" si="52"/>
        <v>0</v>
      </c>
      <c r="W143" s="155">
        <f t="shared" si="53"/>
        <v>0</v>
      </c>
      <c r="X143" s="155">
        <f t="shared" si="54"/>
        <v>0</v>
      </c>
      <c r="Y143" s="475">
        <f t="shared" si="55"/>
        <v>0</v>
      </c>
      <c r="Z143" s="474">
        <f t="shared" si="56"/>
        <v>0</v>
      </c>
      <c r="AA143" s="155">
        <f t="shared" si="57"/>
        <v>0</v>
      </c>
      <c r="AB143" s="155">
        <f t="shared" si="58"/>
        <v>0</v>
      </c>
      <c r="AC143" s="485">
        <f t="shared" si="59"/>
        <v>0</v>
      </c>
      <c r="AD143" s="484">
        <f t="shared" si="60"/>
        <v>0</v>
      </c>
    </row>
    <row r="144" spans="1:30">
      <c r="A144" s="15">
        <f>+IF((G144+SUM(H144:K144))&gt;0,MAX(A$13:A143)+1,0)</f>
        <v>0</v>
      </c>
      <c r="B144" s="16"/>
      <c r="C144" s="16"/>
      <c r="D144" s="16"/>
      <c r="E144" s="16"/>
      <c r="F144" s="232">
        <f t="shared" si="62"/>
        <v>0</v>
      </c>
      <c r="G144" s="168">
        <f t="shared" si="63"/>
        <v>0</v>
      </c>
      <c r="H144" s="16"/>
      <c r="I144" s="16"/>
      <c r="J144" s="16"/>
      <c r="K144" s="16"/>
      <c r="L144" s="16"/>
      <c r="M144" s="16"/>
      <c r="N144" s="168">
        <f t="shared" si="61"/>
        <v>0</v>
      </c>
      <c r="O144" s="161"/>
      <c r="P144" s="169">
        <f t="shared" si="46"/>
        <v>0</v>
      </c>
      <c r="Q144" s="247">
        <f t="shared" si="47"/>
        <v>0</v>
      </c>
      <c r="R144" s="247">
        <f t="shared" si="48"/>
        <v>0</v>
      </c>
      <c r="S144" s="155">
        <f t="shared" si="49"/>
        <v>0</v>
      </c>
      <c r="T144" s="155">
        <f t="shared" si="50"/>
        <v>0</v>
      </c>
      <c r="U144" s="215">
        <f t="shared" si="51"/>
        <v>0</v>
      </c>
      <c r="V144" s="202">
        <f t="shared" si="52"/>
        <v>0</v>
      </c>
      <c r="W144" s="155">
        <f t="shared" si="53"/>
        <v>0</v>
      </c>
      <c r="X144" s="155">
        <f t="shared" si="54"/>
        <v>0</v>
      </c>
      <c r="Y144" s="475">
        <f t="shared" si="55"/>
        <v>0</v>
      </c>
      <c r="Z144" s="474">
        <f t="shared" si="56"/>
        <v>0</v>
      </c>
      <c r="AA144" s="155">
        <f t="shared" si="57"/>
        <v>0</v>
      </c>
      <c r="AB144" s="155">
        <f t="shared" si="58"/>
        <v>0</v>
      </c>
      <c r="AC144" s="485">
        <f t="shared" si="59"/>
        <v>0</v>
      </c>
      <c r="AD144" s="484">
        <f t="shared" si="60"/>
        <v>0</v>
      </c>
    </row>
    <row r="145" spans="1:30">
      <c r="A145" s="15">
        <f>+IF((G145+SUM(H145:K145))&gt;0,MAX(A$13:A144)+1,0)</f>
        <v>0</v>
      </c>
      <c r="B145" s="16"/>
      <c r="C145" s="16"/>
      <c r="D145" s="16"/>
      <c r="E145" s="16"/>
      <c r="F145" s="232">
        <f t="shared" si="62"/>
        <v>0</v>
      </c>
      <c r="G145" s="168">
        <f t="shared" si="63"/>
        <v>0</v>
      </c>
      <c r="H145" s="16"/>
      <c r="I145" s="16"/>
      <c r="J145" s="16"/>
      <c r="K145" s="16"/>
      <c r="L145" s="16"/>
      <c r="M145" s="16"/>
      <c r="N145" s="168">
        <f t="shared" si="61"/>
        <v>0</v>
      </c>
      <c r="O145" s="161"/>
      <c r="P145" s="169">
        <f t="shared" si="46"/>
        <v>0</v>
      </c>
      <c r="Q145" s="247">
        <f t="shared" si="47"/>
        <v>0</v>
      </c>
      <c r="R145" s="247">
        <f t="shared" si="48"/>
        <v>0</v>
      </c>
      <c r="S145" s="155">
        <f t="shared" si="49"/>
        <v>0</v>
      </c>
      <c r="T145" s="155">
        <f t="shared" si="50"/>
        <v>0</v>
      </c>
      <c r="U145" s="215">
        <f t="shared" si="51"/>
        <v>0</v>
      </c>
      <c r="V145" s="202">
        <f t="shared" si="52"/>
        <v>0</v>
      </c>
      <c r="W145" s="155">
        <f t="shared" si="53"/>
        <v>0</v>
      </c>
      <c r="X145" s="155">
        <f t="shared" si="54"/>
        <v>0</v>
      </c>
      <c r="Y145" s="475">
        <f t="shared" si="55"/>
        <v>0</v>
      </c>
      <c r="Z145" s="474">
        <f t="shared" si="56"/>
        <v>0</v>
      </c>
      <c r="AA145" s="155">
        <f t="shared" si="57"/>
        <v>0</v>
      </c>
      <c r="AB145" s="155">
        <f t="shared" si="58"/>
        <v>0</v>
      </c>
      <c r="AC145" s="485">
        <f t="shared" si="59"/>
        <v>0</v>
      </c>
      <c r="AD145" s="484">
        <f t="shared" si="60"/>
        <v>0</v>
      </c>
    </row>
    <row r="146" spans="1:30">
      <c r="A146" s="15">
        <f>+IF((G146+SUM(H146:K146))&gt;0,MAX(A$13:A145)+1,0)</f>
        <v>0</v>
      </c>
      <c r="B146" s="16"/>
      <c r="C146" s="16"/>
      <c r="D146" s="16"/>
      <c r="E146" s="16"/>
      <c r="F146" s="232">
        <f t="shared" si="62"/>
        <v>0</v>
      </c>
      <c r="G146" s="168">
        <f t="shared" si="63"/>
        <v>0</v>
      </c>
      <c r="H146" s="16"/>
      <c r="I146" s="16"/>
      <c r="J146" s="16"/>
      <c r="K146" s="16"/>
      <c r="L146" s="16"/>
      <c r="M146" s="16"/>
      <c r="N146" s="168">
        <f t="shared" si="61"/>
        <v>0</v>
      </c>
      <c r="O146" s="161"/>
      <c r="P146" s="169">
        <f t="shared" si="46"/>
        <v>0</v>
      </c>
      <c r="Q146" s="247">
        <f t="shared" si="47"/>
        <v>0</v>
      </c>
      <c r="R146" s="247">
        <f t="shared" si="48"/>
        <v>0</v>
      </c>
      <c r="S146" s="155">
        <f t="shared" si="49"/>
        <v>0</v>
      </c>
      <c r="T146" s="155">
        <f t="shared" si="50"/>
        <v>0</v>
      </c>
      <c r="U146" s="215">
        <f t="shared" si="51"/>
        <v>0</v>
      </c>
      <c r="V146" s="202">
        <f t="shared" si="52"/>
        <v>0</v>
      </c>
      <c r="W146" s="155">
        <f t="shared" si="53"/>
        <v>0</v>
      </c>
      <c r="X146" s="155">
        <f t="shared" si="54"/>
        <v>0</v>
      </c>
      <c r="Y146" s="475">
        <f t="shared" si="55"/>
        <v>0</v>
      </c>
      <c r="Z146" s="474">
        <f t="shared" si="56"/>
        <v>0</v>
      </c>
      <c r="AA146" s="155">
        <f t="shared" si="57"/>
        <v>0</v>
      </c>
      <c r="AB146" s="155">
        <f t="shared" si="58"/>
        <v>0</v>
      </c>
      <c r="AC146" s="485">
        <f t="shared" si="59"/>
        <v>0</v>
      </c>
      <c r="AD146" s="484">
        <f t="shared" si="60"/>
        <v>0</v>
      </c>
    </row>
    <row r="147" spans="1:30">
      <c r="A147" s="15">
        <f>+IF((G147+SUM(H147:K147))&gt;0,MAX(A$13:A146)+1,0)</f>
        <v>0</v>
      </c>
      <c r="B147" s="16"/>
      <c r="C147" s="16"/>
      <c r="D147" s="16"/>
      <c r="E147" s="16"/>
      <c r="F147" s="232">
        <f t="shared" si="62"/>
        <v>0</v>
      </c>
      <c r="G147" s="168">
        <f t="shared" si="63"/>
        <v>0</v>
      </c>
      <c r="H147" s="16"/>
      <c r="I147" s="16"/>
      <c r="J147" s="16"/>
      <c r="K147" s="16"/>
      <c r="L147" s="16"/>
      <c r="M147" s="16"/>
      <c r="N147" s="168">
        <f t="shared" si="61"/>
        <v>0</v>
      </c>
      <c r="O147" s="161"/>
      <c r="P147" s="169">
        <f t="shared" si="46"/>
        <v>0</v>
      </c>
      <c r="Q147" s="247">
        <f t="shared" si="47"/>
        <v>0</v>
      </c>
      <c r="R147" s="247">
        <f t="shared" si="48"/>
        <v>0</v>
      </c>
      <c r="S147" s="155">
        <f t="shared" si="49"/>
        <v>0</v>
      </c>
      <c r="T147" s="155">
        <f t="shared" si="50"/>
        <v>0</v>
      </c>
      <c r="U147" s="215">
        <f t="shared" si="51"/>
        <v>0</v>
      </c>
      <c r="V147" s="202">
        <f t="shared" si="52"/>
        <v>0</v>
      </c>
      <c r="W147" s="155">
        <f t="shared" si="53"/>
        <v>0</v>
      </c>
      <c r="X147" s="155">
        <f t="shared" si="54"/>
        <v>0</v>
      </c>
      <c r="Y147" s="475">
        <f t="shared" si="55"/>
        <v>0</v>
      </c>
      <c r="Z147" s="474">
        <f t="shared" si="56"/>
        <v>0</v>
      </c>
      <c r="AA147" s="155">
        <f t="shared" si="57"/>
        <v>0</v>
      </c>
      <c r="AB147" s="155">
        <f t="shared" si="58"/>
        <v>0</v>
      </c>
      <c r="AC147" s="485">
        <f t="shared" si="59"/>
        <v>0</v>
      </c>
      <c r="AD147" s="484">
        <f t="shared" si="60"/>
        <v>0</v>
      </c>
    </row>
    <row r="148" spans="1:30">
      <c r="A148" s="15">
        <f>+IF((G148+SUM(H148:K148))&gt;0,MAX(A$13:A147)+1,0)</f>
        <v>0</v>
      </c>
      <c r="B148" s="16"/>
      <c r="C148" s="16"/>
      <c r="D148" s="16"/>
      <c r="E148" s="16"/>
      <c r="F148" s="232">
        <f t="shared" si="62"/>
        <v>0</v>
      </c>
      <c r="G148" s="168">
        <f t="shared" si="63"/>
        <v>0</v>
      </c>
      <c r="H148" s="16"/>
      <c r="I148" s="16"/>
      <c r="J148" s="16"/>
      <c r="K148" s="16"/>
      <c r="L148" s="16"/>
      <c r="M148" s="16"/>
      <c r="N148" s="168">
        <f t="shared" si="61"/>
        <v>0</v>
      </c>
      <c r="O148" s="161"/>
      <c r="P148" s="169">
        <f t="shared" si="46"/>
        <v>0</v>
      </c>
      <c r="Q148" s="247">
        <f t="shared" si="47"/>
        <v>0</v>
      </c>
      <c r="R148" s="247">
        <f t="shared" si="48"/>
        <v>0</v>
      </c>
      <c r="S148" s="155">
        <f t="shared" si="49"/>
        <v>0</v>
      </c>
      <c r="T148" s="155">
        <f t="shared" si="50"/>
        <v>0</v>
      </c>
      <c r="U148" s="215">
        <f t="shared" si="51"/>
        <v>0</v>
      </c>
      <c r="V148" s="202">
        <f t="shared" si="52"/>
        <v>0</v>
      </c>
      <c r="W148" s="155">
        <f t="shared" si="53"/>
        <v>0</v>
      </c>
      <c r="X148" s="155">
        <f t="shared" si="54"/>
        <v>0</v>
      </c>
      <c r="Y148" s="475">
        <f t="shared" si="55"/>
        <v>0</v>
      </c>
      <c r="Z148" s="474">
        <f t="shared" si="56"/>
        <v>0</v>
      </c>
      <c r="AA148" s="155">
        <f t="shared" si="57"/>
        <v>0</v>
      </c>
      <c r="AB148" s="155">
        <f t="shared" si="58"/>
        <v>0</v>
      </c>
      <c r="AC148" s="485">
        <f t="shared" si="59"/>
        <v>0</v>
      </c>
      <c r="AD148" s="484">
        <f t="shared" si="60"/>
        <v>0</v>
      </c>
    </row>
    <row r="149" spans="1:30">
      <c r="A149" s="15">
        <f>+IF((G149+SUM(H149:K149))&gt;0,MAX(A$13:A148)+1,0)</f>
        <v>0</v>
      </c>
      <c r="B149" s="16"/>
      <c r="C149" s="16"/>
      <c r="D149" s="16"/>
      <c r="E149" s="16"/>
      <c r="F149" s="232">
        <f t="shared" si="62"/>
        <v>0</v>
      </c>
      <c r="G149" s="168">
        <f t="shared" si="63"/>
        <v>0</v>
      </c>
      <c r="H149" s="16"/>
      <c r="I149" s="16"/>
      <c r="J149" s="16"/>
      <c r="K149" s="16"/>
      <c r="L149" s="16"/>
      <c r="M149" s="16"/>
      <c r="N149" s="168">
        <f t="shared" si="61"/>
        <v>0</v>
      </c>
      <c r="O149" s="161"/>
      <c r="P149" s="169">
        <f t="shared" si="46"/>
        <v>0</v>
      </c>
      <c r="Q149" s="247">
        <f t="shared" si="47"/>
        <v>0</v>
      </c>
      <c r="R149" s="247">
        <f t="shared" si="48"/>
        <v>0</v>
      </c>
      <c r="S149" s="155">
        <f t="shared" si="49"/>
        <v>0</v>
      </c>
      <c r="T149" s="155">
        <f t="shared" si="50"/>
        <v>0</v>
      </c>
      <c r="U149" s="215">
        <f t="shared" si="51"/>
        <v>0</v>
      </c>
      <c r="V149" s="202">
        <f t="shared" si="52"/>
        <v>0</v>
      </c>
      <c r="W149" s="155">
        <f t="shared" si="53"/>
        <v>0</v>
      </c>
      <c r="X149" s="155">
        <f t="shared" si="54"/>
        <v>0</v>
      </c>
      <c r="Y149" s="475">
        <f t="shared" si="55"/>
        <v>0</v>
      </c>
      <c r="Z149" s="474">
        <f t="shared" si="56"/>
        <v>0</v>
      </c>
      <c r="AA149" s="155">
        <f t="shared" si="57"/>
        <v>0</v>
      </c>
      <c r="AB149" s="155">
        <f t="shared" si="58"/>
        <v>0</v>
      </c>
      <c r="AC149" s="485">
        <f t="shared" si="59"/>
        <v>0</v>
      </c>
      <c r="AD149" s="484">
        <f t="shared" si="60"/>
        <v>0</v>
      </c>
    </row>
    <row r="150" spans="1:30">
      <c r="A150" s="15">
        <f>+IF((G150+SUM(H150:K150))&gt;0,MAX(A$13:A149)+1,0)</f>
        <v>0</v>
      </c>
      <c r="B150" s="16"/>
      <c r="C150" s="16"/>
      <c r="D150" s="16"/>
      <c r="E150" s="16"/>
      <c r="F150" s="232">
        <f t="shared" si="62"/>
        <v>0</v>
      </c>
      <c r="G150" s="168">
        <f t="shared" si="63"/>
        <v>0</v>
      </c>
      <c r="H150" s="16"/>
      <c r="I150" s="16"/>
      <c r="J150" s="16"/>
      <c r="K150" s="16"/>
      <c r="L150" s="16"/>
      <c r="M150" s="16"/>
      <c r="N150" s="168">
        <f t="shared" si="61"/>
        <v>0</v>
      </c>
      <c r="O150" s="161"/>
      <c r="P150" s="169">
        <f t="shared" si="46"/>
        <v>0</v>
      </c>
      <c r="Q150" s="247">
        <f t="shared" si="47"/>
        <v>0</v>
      </c>
      <c r="R150" s="247">
        <f t="shared" si="48"/>
        <v>0</v>
      </c>
      <c r="S150" s="155">
        <f t="shared" si="49"/>
        <v>0</v>
      </c>
      <c r="T150" s="155">
        <f t="shared" si="50"/>
        <v>0</v>
      </c>
      <c r="U150" s="215">
        <f t="shared" si="51"/>
        <v>0</v>
      </c>
      <c r="V150" s="202">
        <f t="shared" si="52"/>
        <v>0</v>
      </c>
      <c r="W150" s="155">
        <f t="shared" si="53"/>
        <v>0</v>
      </c>
      <c r="X150" s="155">
        <f t="shared" si="54"/>
        <v>0</v>
      </c>
      <c r="Y150" s="475">
        <f t="shared" si="55"/>
        <v>0</v>
      </c>
      <c r="Z150" s="474">
        <f t="shared" si="56"/>
        <v>0</v>
      </c>
      <c r="AA150" s="155">
        <f t="shared" si="57"/>
        <v>0</v>
      </c>
      <c r="AB150" s="155">
        <f t="shared" si="58"/>
        <v>0</v>
      </c>
      <c r="AC150" s="485">
        <f t="shared" si="59"/>
        <v>0</v>
      </c>
      <c r="AD150" s="484">
        <f t="shared" si="60"/>
        <v>0</v>
      </c>
    </row>
    <row r="151" spans="1:30">
      <c r="A151" s="15">
        <f>+IF((G151+SUM(H151:K151))&gt;0,MAX(A$13:A150)+1,0)</f>
        <v>0</v>
      </c>
      <c r="B151" s="16"/>
      <c r="C151" s="16"/>
      <c r="D151" s="16"/>
      <c r="E151" s="16"/>
      <c r="F151" s="232">
        <f t="shared" si="62"/>
        <v>0</v>
      </c>
      <c r="G151" s="168">
        <f t="shared" si="63"/>
        <v>0</v>
      </c>
      <c r="H151" s="16"/>
      <c r="I151" s="16"/>
      <c r="J151" s="16"/>
      <c r="K151" s="16"/>
      <c r="L151" s="16"/>
      <c r="M151" s="16"/>
      <c r="N151" s="168">
        <f t="shared" si="61"/>
        <v>0</v>
      </c>
      <c r="O151" s="161"/>
      <c r="P151" s="169">
        <f t="shared" si="46"/>
        <v>0</v>
      </c>
      <c r="Q151" s="247">
        <f t="shared" si="47"/>
        <v>0</v>
      </c>
      <c r="R151" s="247">
        <f t="shared" si="48"/>
        <v>0</v>
      </c>
      <c r="S151" s="155">
        <f t="shared" si="49"/>
        <v>0</v>
      </c>
      <c r="T151" s="155">
        <f t="shared" si="50"/>
        <v>0</v>
      </c>
      <c r="U151" s="215">
        <f t="shared" si="51"/>
        <v>0</v>
      </c>
      <c r="V151" s="202">
        <f t="shared" si="52"/>
        <v>0</v>
      </c>
      <c r="W151" s="155">
        <f t="shared" si="53"/>
        <v>0</v>
      </c>
      <c r="X151" s="155">
        <f t="shared" si="54"/>
        <v>0</v>
      </c>
      <c r="Y151" s="475">
        <f t="shared" si="55"/>
        <v>0</v>
      </c>
      <c r="Z151" s="474">
        <f t="shared" si="56"/>
        <v>0</v>
      </c>
      <c r="AA151" s="155">
        <f t="shared" si="57"/>
        <v>0</v>
      </c>
      <c r="AB151" s="155">
        <f t="shared" si="58"/>
        <v>0</v>
      </c>
      <c r="AC151" s="485">
        <f t="shared" si="59"/>
        <v>0</v>
      </c>
      <c r="AD151" s="484">
        <f t="shared" si="60"/>
        <v>0</v>
      </c>
    </row>
    <row r="152" spans="1:30">
      <c r="A152" s="15">
        <f>+IF((G152+SUM(H152:K152))&gt;0,MAX(A$13:A151)+1,0)</f>
        <v>0</v>
      </c>
      <c r="B152" s="16"/>
      <c r="C152" s="16"/>
      <c r="D152" s="16"/>
      <c r="E152" s="16"/>
      <c r="F152" s="232">
        <f t="shared" si="62"/>
        <v>0</v>
      </c>
      <c r="G152" s="168">
        <f t="shared" si="63"/>
        <v>0</v>
      </c>
      <c r="H152" s="16"/>
      <c r="I152" s="16"/>
      <c r="J152" s="16"/>
      <c r="K152" s="16"/>
      <c r="L152" s="16"/>
      <c r="M152" s="16"/>
      <c r="N152" s="168">
        <f t="shared" si="61"/>
        <v>0</v>
      </c>
      <c r="O152" s="161"/>
      <c r="P152" s="169">
        <f t="shared" si="46"/>
        <v>0</v>
      </c>
      <c r="Q152" s="247">
        <f t="shared" si="47"/>
        <v>0</v>
      </c>
      <c r="R152" s="247">
        <f t="shared" si="48"/>
        <v>0</v>
      </c>
      <c r="S152" s="155">
        <f t="shared" si="49"/>
        <v>0</v>
      </c>
      <c r="T152" s="155">
        <f t="shared" si="50"/>
        <v>0</v>
      </c>
      <c r="U152" s="215">
        <f t="shared" si="51"/>
        <v>0</v>
      </c>
      <c r="V152" s="202">
        <f t="shared" si="52"/>
        <v>0</v>
      </c>
      <c r="W152" s="155">
        <f t="shared" si="53"/>
        <v>0</v>
      </c>
      <c r="X152" s="155">
        <f t="shared" si="54"/>
        <v>0</v>
      </c>
      <c r="Y152" s="475">
        <f t="shared" si="55"/>
        <v>0</v>
      </c>
      <c r="Z152" s="474">
        <f t="shared" si="56"/>
        <v>0</v>
      </c>
      <c r="AA152" s="155">
        <f t="shared" si="57"/>
        <v>0</v>
      </c>
      <c r="AB152" s="155">
        <f t="shared" si="58"/>
        <v>0</v>
      </c>
      <c r="AC152" s="485">
        <f t="shared" si="59"/>
        <v>0</v>
      </c>
      <c r="AD152" s="484">
        <f t="shared" si="60"/>
        <v>0</v>
      </c>
    </row>
    <row r="153" spans="1:30">
      <c r="A153" s="15">
        <f>+IF((G153+SUM(H153:K153))&gt;0,MAX(A$13:A152)+1,0)</f>
        <v>0</v>
      </c>
      <c r="B153" s="16"/>
      <c r="C153" s="16"/>
      <c r="D153" s="16"/>
      <c r="E153" s="16"/>
      <c r="F153" s="232">
        <f t="shared" si="62"/>
        <v>0</v>
      </c>
      <c r="G153" s="168">
        <f t="shared" si="63"/>
        <v>0</v>
      </c>
      <c r="H153" s="16"/>
      <c r="I153" s="16"/>
      <c r="J153" s="16"/>
      <c r="K153" s="16"/>
      <c r="L153" s="16"/>
      <c r="M153" s="16"/>
      <c r="N153" s="168">
        <f t="shared" si="61"/>
        <v>0</v>
      </c>
      <c r="O153" s="161"/>
      <c r="P153" s="169">
        <f t="shared" si="46"/>
        <v>0</v>
      </c>
      <c r="Q153" s="247">
        <f t="shared" si="47"/>
        <v>0</v>
      </c>
      <c r="R153" s="247">
        <f t="shared" si="48"/>
        <v>0</v>
      </c>
      <c r="S153" s="155">
        <f t="shared" si="49"/>
        <v>0</v>
      </c>
      <c r="T153" s="155">
        <f t="shared" si="50"/>
        <v>0</v>
      </c>
      <c r="U153" s="215">
        <f t="shared" si="51"/>
        <v>0</v>
      </c>
      <c r="V153" s="202">
        <f t="shared" si="52"/>
        <v>0</v>
      </c>
      <c r="W153" s="155">
        <f t="shared" si="53"/>
        <v>0</v>
      </c>
      <c r="X153" s="155">
        <f t="shared" si="54"/>
        <v>0</v>
      </c>
      <c r="Y153" s="475">
        <f t="shared" si="55"/>
        <v>0</v>
      </c>
      <c r="Z153" s="474">
        <f t="shared" si="56"/>
        <v>0</v>
      </c>
      <c r="AA153" s="155">
        <f t="shared" si="57"/>
        <v>0</v>
      </c>
      <c r="AB153" s="155">
        <f t="shared" si="58"/>
        <v>0</v>
      </c>
      <c r="AC153" s="485">
        <f t="shared" si="59"/>
        <v>0</v>
      </c>
      <c r="AD153" s="484">
        <f t="shared" si="60"/>
        <v>0</v>
      </c>
    </row>
    <row r="154" spans="1:30">
      <c r="A154" s="15">
        <f>+IF((G154+SUM(H154:K154))&gt;0,MAX(A$13:A153)+1,0)</f>
        <v>0</v>
      </c>
      <c r="B154" s="16"/>
      <c r="C154" s="16"/>
      <c r="D154" s="16"/>
      <c r="E154" s="16"/>
      <c r="F154" s="232">
        <f t="shared" si="62"/>
        <v>0</v>
      </c>
      <c r="G154" s="168">
        <f t="shared" si="63"/>
        <v>0</v>
      </c>
      <c r="H154" s="16"/>
      <c r="I154" s="16"/>
      <c r="J154" s="16"/>
      <c r="K154" s="16"/>
      <c r="L154" s="16"/>
      <c r="M154" s="16"/>
      <c r="N154" s="168">
        <f t="shared" si="61"/>
        <v>0</v>
      </c>
      <c r="O154" s="161"/>
      <c r="P154" s="169">
        <f t="shared" si="46"/>
        <v>0</v>
      </c>
      <c r="Q154" s="247">
        <f t="shared" si="47"/>
        <v>0</v>
      </c>
      <c r="R154" s="247">
        <f t="shared" si="48"/>
        <v>0</v>
      </c>
      <c r="S154" s="155">
        <f t="shared" si="49"/>
        <v>0</v>
      </c>
      <c r="T154" s="155">
        <f t="shared" si="50"/>
        <v>0</v>
      </c>
      <c r="U154" s="215">
        <f t="shared" si="51"/>
        <v>0</v>
      </c>
      <c r="V154" s="202">
        <f t="shared" si="52"/>
        <v>0</v>
      </c>
      <c r="W154" s="155">
        <f t="shared" si="53"/>
        <v>0</v>
      </c>
      <c r="X154" s="155">
        <f t="shared" si="54"/>
        <v>0</v>
      </c>
      <c r="Y154" s="475">
        <f t="shared" si="55"/>
        <v>0</v>
      </c>
      <c r="Z154" s="474">
        <f t="shared" si="56"/>
        <v>0</v>
      </c>
      <c r="AA154" s="155">
        <f t="shared" si="57"/>
        <v>0</v>
      </c>
      <c r="AB154" s="155">
        <f t="shared" si="58"/>
        <v>0</v>
      </c>
      <c r="AC154" s="485">
        <f t="shared" si="59"/>
        <v>0</v>
      </c>
      <c r="AD154" s="484">
        <f t="shared" si="60"/>
        <v>0</v>
      </c>
    </row>
    <row r="155" spans="1:30">
      <c r="A155" s="15">
        <f>+IF((G155+SUM(H155:K155))&gt;0,MAX(A$13:A154)+1,0)</f>
        <v>0</v>
      </c>
      <c r="B155" s="16"/>
      <c r="C155" s="16"/>
      <c r="D155" s="16"/>
      <c r="E155" s="16"/>
      <c r="F155" s="232">
        <f t="shared" si="62"/>
        <v>0</v>
      </c>
      <c r="G155" s="168">
        <f t="shared" si="63"/>
        <v>0</v>
      </c>
      <c r="H155" s="16"/>
      <c r="I155" s="16"/>
      <c r="J155" s="16"/>
      <c r="K155" s="16"/>
      <c r="L155" s="16"/>
      <c r="M155" s="16"/>
      <c r="N155" s="168">
        <f t="shared" si="61"/>
        <v>0</v>
      </c>
      <c r="O155" s="161"/>
      <c r="P155" s="169">
        <f t="shared" si="46"/>
        <v>0</v>
      </c>
      <c r="Q155" s="247">
        <f t="shared" si="47"/>
        <v>0</v>
      </c>
      <c r="R155" s="247">
        <f t="shared" si="48"/>
        <v>0</v>
      </c>
      <c r="S155" s="155">
        <f t="shared" si="49"/>
        <v>0</v>
      </c>
      <c r="T155" s="155">
        <f t="shared" si="50"/>
        <v>0</v>
      </c>
      <c r="U155" s="215">
        <f t="shared" si="51"/>
        <v>0</v>
      </c>
      <c r="V155" s="202">
        <f t="shared" si="52"/>
        <v>0</v>
      </c>
      <c r="W155" s="155">
        <f t="shared" si="53"/>
        <v>0</v>
      </c>
      <c r="X155" s="155">
        <f t="shared" si="54"/>
        <v>0</v>
      </c>
      <c r="Y155" s="475">
        <f t="shared" si="55"/>
        <v>0</v>
      </c>
      <c r="Z155" s="474">
        <f t="shared" si="56"/>
        <v>0</v>
      </c>
      <c r="AA155" s="155">
        <f t="shared" si="57"/>
        <v>0</v>
      </c>
      <c r="AB155" s="155">
        <f t="shared" si="58"/>
        <v>0</v>
      </c>
      <c r="AC155" s="485">
        <f t="shared" si="59"/>
        <v>0</v>
      </c>
      <c r="AD155" s="484">
        <f t="shared" si="60"/>
        <v>0</v>
      </c>
    </row>
    <row r="156" spans="1:30">
      <c r="A156" s="15">
        <f>+IF((G156+SUM(H156:K156))&gt;0,MAX(A$13:A155)+1,0)</f>
        <v>0</v>
      </c>
      <c r="B156" s="16"/>
      <c r="C156" s="16"/>
      <c r="D156" s="16"/>
      <c r="E156" s="16"/>
      <c r="F156" s="232">
        <f t="shared" si="62"/>
        <v>0</v>
      </c>
      <c r="G156" s="168">
        <f t="shared" si="63"/>
        <v>0</v>
      </c>
      <c r="H156" s="16"/>
      <c r="I156" s="16"/>
      <c r="J156" s="16"/>
      <c r="K156" s="16"/>
      <c r="L156" s="16"/>
      <c r="M156" s="16"/>
      <c r="N156" s="168">
        <f t="shared" si="61"/>
        <v>0</v>
      </c>
      <c r="O156" s="161"/>
      <c r="P156" s="169">
        <f t="shared" si="46"/>
        <v>0</v>
      </c>
      <c r="Q156" s="247">
        <f t="shared" si="47"/>
        <v>0</v>
      </c>
      <c r="R156" s="247">
        <f t="shared" si="48"/>
        <v>0</v>
      </c>
      <c r="S156" s="155">
        <f t="shared" si="49"/>
        <v>0</v>
      </c>
      <c r="T156" s="155">
        <f t="shared" si="50"/>
        <v>0</v>
      </c>
      <c r="U156" s="215">
        <f t="shared" si="51"/>
        <v>0</v>
      </c>
      <c r="V156" s="202">
        <f t="shared" si="52"/>
        <v>0</v>
      </c>
      <c r="W156" s="155">
        <f t="shared" si="53"/>
        <v>0</v>
      </c>
      <c r="X156" s="155">
        <f t="shared" si="54"/>
        <v>0</v>
      </c>
      <c r="Y156" s="475">
        <f t="shared" si="55"/>
        <v>0</v>
      </c>
      <c r="Z156" s="474">
        <f t="shared" si="56"/>
        <v>0</v>
      </c>
      <c r="AA156" s="155">
        <f t="shared" si="57"/>
        <v>0</v>
      </c>
      <c r="AB156" s="155">
        <f t="shared" si="58"/>
        <v>0</v>
      </c>
      <c r="AC156" s="485">
        <f t="shared" si="59"/>
        <v>0</v>
      </c>
      <c r="AD156" s="484">
        <f t="shared" si="60"/>
        <v>0</v>
      </c>
    </row>
    <row r="157" spans="1:30">
      <c r="A157" s="15">
        <f>+IF((G157+SUM(H157:K157))&gt;0,MAX(A$13:A156)+1,0)</f>
        <v>0</v>
      </c>
      <c r="B157" s="16"/>
      <c r="C157" s="16"/>
      <c r="D157" s="16"/>
      <c r="E157" s="16"/>
      <c r="F157" s="232">
        <f t="shared" si="62"/>
        <v>0</v>
      </c>
      <c r="G157" s="168">
        <f t="shared" si="63"/>
        <v>0</v>
      </c>
      <c r="H157" s="16"/>
      <c r="I157" s="16"/>
      <c r="J157" s="16"/>
      <c r="K157" s="16"/>
      <c r="L157" s="16"/>
      <c r="M157" s="16"/>
      <c r="N157" s="168">
        <f t="shared" si="61"/>
        <v>0</v>
      </c>
      <c r="O157" s="161"/>
      <c r="P157" s="169">
        <f t="shared" si="46"/>
        <v>0</v>
      </c>
      <c r="Q157" s="247">
        <f t="shared" si="47"/>
        <v>0</v>
      </c>
      <c r="R157" s="247">
        <f t="shared" si="48"/>
        <v>0</v>
      </c>
      <c r="S157" s="155">
        <f t="shared" si="49"/>
        <v>0</v>
      </c>
      <c r="T157" s="155">
        <f t="shared" si="50"/>
        <v>0</v>
      </c>
      <c r="U157" s="215">
        <f t="shared" si="51"/>
        <v>0</v>
      </c>
      <c r="V157" s="202">
        <f t="shared" si="52"/>
        <v>0</v>
      </c>
      <c r="W157" s="155">
        <f t="shared" si="53"/>
        <v>0</v>
      </c>
      <c r="X157" s="155">
        <f t="shared" si="54"/>
        <v>0</v>
      </c>
      <c r="Y157" s="475">
        <f t="shared" si="55"/>
        <v>0</v>
      </c>
      <c r="Z157" s="474">
        <f t="shared" si="56"/>
        <v>0</v>
      </c>
      <c r="AA157" s="155">
        <f t="shared" si="57"/>
        <v>0</v>
      </c>
      <c r="AB157" s="155">
        <f t="shared" si="58"/>
        <v>0</v>
      </c>
      <c r="AC157" s="485">
        <f t="shared" si="59"/>
        <v>0</v>
      </c>
      <c r="AD157" s="484">
        <f t="shared" si="60"/>
        <v>0</v>
      </c>
    </row>
    <row r="158" spans="1:30">
      <c r="A158" s="15">
        <f>+IF((G158+SUM(H158:K158))&gt;0,MAX(A$13:A157)+1,0)</f>
        <v>0</v>
      </c>
      <c r="B158" s="16"/>
      <c r="C158" s="16"/>
      <c r="D158" s="16"/>
      <c r="E158" s="16"/>
      <c r="F158" s="232">
        <f t="shared" si="62"/>
        <v>0</v>
      </c>
      <c r="G158" s="168">
        <f t="shared" si="63"/>
        <v>0</v>
      </c>
      <c r="H158" s="16"/>
      <c r="I158" s="16"/>
      <c r="J158" s="16"/>
      <c r="K158" s="16"/>
      <c r="L158" s="16"/>
      <c r="M158" s="16"/>
      <c r="N158" s="168">
        <f t="shared" si="61"/>
        <v>0</v>
      </c>
      <c r="O158" s="161"/>
      <c r="P158" s="169">
        <f t="shared" si="46"/>
        <v>0</v>
      </c>
      <c r="Q158" s="247">
        <f t="shared" si="47"/>
        <v>0</v>
      </c>
      <c r="R158" s="247">
        <f t="shared" si="48"/>
        <v>0</v>
      </c>
      <c r="S158" s="155">
        <f t="shared" si="49"/>
        <v>0</v>
      </c>
      <c r="T158" s="155">
        <f t="shared" si="50"/>
        <v>0</v>
      </c>
      <c r="U158" s="215">
        <f t="shared" si="51"/>
        <v>0</v>
      </c>
      <c r="V158" s="202">
        <f t="shared" si="52"/>
        <v>0</v>
      </c>
      <c r="W158" s="155">
        <f t="shared" si="53"/>
        <v>0</v>
      </c>
      <c r="X158" s="155">
        <f t="shared" si="54"/>
        <v>0</v>
      </c>
      <c r="Y158" s="475">
        <f t="shared" si="55"/>
        <v>0</v>
      </c>
      <c r="Z158" s="474">
        <f t="shared" si="56"/>
        <v>0</v>
      </c>
      <c r="AA158" s="155">
        <f t="shared" si="57"/>
        <v>0</v>
      </c>
      <c r="AB158" s="155">
        <f t="shared" si="58"/>
        <v>0</v>
      </c>
      <c r="AC158" s="485">
        <f t="shared" si="59"/>
        <v>0</v>
      </c>
      <c r="AD158" s="484">
        <f t="shared" si="60"/>
        <v>0</v>
      </c>
    </row>
    <row r="159" spans="1:30">
      <c r="A159" s="15">
        <f>+IF((G159+SUM(H159:K159))&gt;0,MAX(A$13:A158)+1,0)</f>
        <v>0</v>
      </c>
      <c r="B159" s="16"/>
      <c r="C159" s="16"/>
      <c r="D159" s="16"/>
      <c r="E159" s="16"/>
      <c r="F159" s="232">
        <f t="shared" si="62"/>
        <v>0</v>
      </c>
      <c r="G159" s="168">
        <f t="shared" si="63"/>
        <v>0</v>
      </c>
      <c r="H159" s="16"/>
      <c r="I159" s="16"/>
      <c r="J159" s="16"/>
      <c r="K159" s="16"/>
      <c r="L159" s="16"/>
      <c r="M159" s="16"/>
      <c r="N159" s="168">
        <f t="shared" si="61"/>
        <v>0</v>
      </c>
      <c r="O159" s="161"/>
      <c r="P159" s="169">
        <f t="shared" si="46"/>
        <v>0</v>
      </c>
      <c r="Q159" s="247">
        <f t="shared" si="47"/>
        <v>0</v>
      </c>
      <c r="R159" s="247">
        <f t="shared" si="48"/>
        <v>0</v>
      </c>
      <c r="S159" s="155">
        <f t="shared" si="49"/>
        <v>0</v>
      </c>
      <c r="T159" s="155">
        <f t="shared" si="50"/>
        <v>0</v>
      </c>
      <c r="U159" s="215">
        <f t="shared" si="51"/>
        <v>0</v>
      </c>
      <c r="V159" s="202">
        <f t="shared" si="52"/>
        <v>0</v>
      </c>
      <c r="W159" s="155">
        <f t="shared" si="53"/>
        <v>0</v>
      </c>
      <c r="X159" s="155">
        <f t="shared" si="54"/>
        <v>0</v>
      </c>
      <c r="Y159" s="475">
        <f t="shared" si="55"/>
        <v>0</v>
      </c>
      <c r="Z159" s="474">
        <f t="shared" si="56"/>
        <v>0</v>
      </c>
      <c r="AA159" s="155">
        <f t="shared" si="57"/>
        <v>0</v>
      </c>
      <c r="AB159" s="155">
        <f t="shared" si="58"/>
        <v>0</v>
      </c>
      <c r="AC159" s="485">
        <f t="shared" si="59"/>
        <v>0</v>
      </c>
      <c r="AD159" s="484">
        <f t="shared" si="60"/>
        <v>0</v>
      </c>
    </row>
    <row r="160" spans="1:30">
      <c r="A160" s="15">
        <f>+IF((G160+SUM(H160:K160))&gt;0,MAX(A$13:A159)+1,0)</f>
        <v>0</v>
      </c>
      <c r="B160" s="16"/>
      <c r="C160" s="16"/>
      <c r="D160" s="16"/>
      <c r="E160" s="16"/>
      <c r="F160" s="232">
        <f t="shared" si="62"/>
        <v>0</v>
      </c>
      <c r="G160" s="168">
        <f t="shared" si="63"/>
        <v>0</v>
      </c>
      <c r="H160" s="16"/>
      <c r="I160" s="16"/>
      <c r="J160" s="16"/>
      <c r="K160" s="16"/>
      <c r="L160" s="16"/>
      <c r="M160" s="16"/>
      <c r="N160" s="168">
        <f t="shared" si="61"/>
        <v>0</v>
      </c>
      <c r="O160" s="161"/>
      <c r="P160" s="169">
        <f t="shared" si="46"/>
        <v>0</v>
      </c>
      <c r="Q160" s="247">
        <f t="shared" si="47"/>
        <v>0</v>
      </c>
      <c r="R160" s="247">
        <f t="shared" si="48"/>
        <v>0</v>
      </c>
      <c r="S160" s="155">
        <f t="shared" si="49"/>
        <v>0</v>
      </c>
      <c r="T160" s="155">
        <f t="shared" si="50"/>
        <v>0</v>
      </c>
      <c r="U160" s="215">
        <f t="shared" si="51"/>
        <v>0</v>
      </c>
      <c r="V160" s="202">
        <f t="shared" si="52"/>
        <v>0</v>
      </c>
      <c r="W160" s="155">
        <f t="shared" si="53"/>
        <v>0</v>
      </c>
      <c r="X160" s="155">
        <f t="shared" si="54"/>
        <v>0</v>
      </c>
      <c r="Y160" s="475">
        <f t="shared" si="55"/>
        <v>0</v>
      </c>
      <c r="Z160" s="474">
        <f t="shared" si="56"/>
        <v>0</v>
      </c>
      <c r="AA160" s="155">
        <f t="shared" si="57"/>
        <v>0</v>
      </c>
      <c r="AB160" s="155">
        <f t="shared" si="58"/>
        <v>0</v>
      </c>
      <c r="AC160" s="485">
        <f t="shared" si="59"/>
        <v>0</v>
      </c>
      <c r="AD160" s="484">
        <f t="shared" si="60"/>
        <v>0</v>
      </c>
    </row>
    <row r="161" spans="1:30">
      <c r="A161" s="15">
        <f>+IF((G161+SUM(H161:K161))&gt;0,MAX(A$13:A160)+1,0)</f>
        <v>0</v>
      </c>
      <c r="B161" s="16"/>
      <c r="C161" s="16"/>
      <c r="D161" s="16"/>
      <c r="E161" s="16"/>
      <c r="F161" s="232">
        <f t="shared" si="62"/>
        <v>0</v>
      </c>
      <c r="G161" s="168">
        <f t="shared" si="63"/>
        <v>0</v>
      </c>
      <c r="H161" s="16"/>
      <c r="I161" s="16"/>
      <c r="J161" s="16"/>
      <c r="K161" s="16"/>
      <c r="L161" s="16"/>
      <c r="M161" s="16"/>
      <c r="N161" s="168">
        <f t="shared" si="61"/>
        <v>0</v>
      </c>
      <c r="O161" s="161"/>
      <c r="P161" s="169">
        <f t="shared" si="46"/>
        <v>0</v>
      </c>
      <c r="Q161" s="247">
        <f t="shared" si="47"/>
        <v>0</v>
      </c>
      <c r="R161" s="247">
        <f t="shared" si="48"/>
        <v>0</v>
      </c>
      <c r="S161" s="155">
        <f t="shared" si="49"/>
        <v>0</v>
      </c>
      <c r="T161" s="155">
        <f t="shared" si="50"/>
        <v>0</v>
      </c>
      <c r="U161" s="215">
        <f t="shared" si="51"/>
        <v>0</v>
      </c>
      <c r="V161" s="202">
        <f t="shared" si="52"/>
        <v>0</v>
      </c>
      <c r="W161" s="155">
        <f t="shared" si="53"/>
        <v>0</v>
      </c>
      <c r="X161" s="155">
        <f t="shared" si="54"/>
        <v>0</v>
      </c>
      <c r="Y161" s="475">
        <f t="shared" si="55"/>
        <v>0</v>
      </c>
      <c r="Z161" s="474">
        <f t="shared" si="56"/>
        <v>0</v>
      </c>
      <c r="AA161" s="155">
        <f t="shared" si="57"/>
        <v>0</v>
      </c>
      <c r="AB161" s="155">
        <f t="shared" si="58"/>
        <v>0</v>
      </c>
      <c r="AC161" s="485">
        <f t="shared" si="59"/>
        <v>0</v>
      </c>
      <c r="AD161" s="484">
        <f t="shared" si="60"/>
        <v>0</v>
      </c>
    </row>
    <row r="162" spans="1:30">
      <c r="A162" s="15">
        <f>+IF((G162+SUM(H162:K162))&gt;0,MAX(A$13:A161)+1,0)</f>
        <v>0</v>
      </c>
      <c r="B162" s="16"/>
      <c r="C162" s="16"/>
      <c r="D162" s="16"/>
      <c r="E162" s="16"/>
      <c r="F162" s="232">
        <f t="shared" si="62"/>
        <v>0</v>
      </c>
      <c r="G162" s="168">
        <f t="shared" si="63"/>
        <v>0</v>
      </c>
      <c r="H162" s="16"/>
      <c r="I162" s="16"/>
      <c r="J162" s="16"/>
      <c r="K162" s="16"/>
      <c r="L162" s="16"/>
      <c r="M162" s="16"/>
      <c r="N162" s="168">
        <f t="shared" si="61"/>
        <v>0</v>
      </c>
      <c r="O162" s="161"/>
      <c r="P162" s="169">
        <f t="shared" si="46"/>
        <v>0</v>
      </c>
      <c r="Q162" s="247">
        <f t="shared" si="47"/>
        <v>0</v>
      </c>
      <c r="R162" s="247">
        <f t="shared" si="48"/>
        <v>0</v>
      </c>
      <c r="S162" s="155">
        <f t="shared" si="49"/>
        <v>0</v>
      </c>
      <c r="T162" s="155">
        <f t="shared" si="50"/>
        <v>0</v>
      </c>
      <c r="U162" s="215">
        <f t="shared" si="51"/>
        <v>0</v>
      </c>
      <c r="V162" s="202">
        <f t="shared" si="52"/>
        <v>0</v>
      </c>
      <c r="W162" s="155">
        <f t="shared" si="53"/>
        <v>0</v>
      </c>
      <c r="X162" s="155">
        <f t="shared" si="54"/>
        <v>0</v>
      </c>
      <c r="Y162" s="475">
        <f t="shared" si="55"/>
        <v>0</v>
      </c>
      <c r="Z162" s="474">
        <f t="shared" si="56"/>
        <v>0</v>
      </c>
      <c r="AA162" s="155">
        <f t="shared" si="57"/>
        <v>0</v>
      </c>
      <c r="AB162" s="155">
        <f t="shared" si="58"/>
        <v>0</v>
      </c>
      <c r="AC162" s="485">
        <f t="shared" si="59"/>
        <v>0</v>
      </c>
      <c r="AD162" s="484">
        <f t="shared" si="60"/>
        <v>0</v>
      </c>
    </row>
    <row r="163" spans="1:30">
      <c r="A163" s="15">
        <f>+IF((G163+SUM(H163:K163))&gt;0,MAX(A$13:A162)+1,0)</f>
        <v>0</v>
      </c>
      <c r="B163" s="16"/>
      <c r="C163" s="16"/>
      <c r="D163" s="16"/>
      <c r="E163" s="16"/>
      <c r="F163" s="232">
        <f t="shared" si="62"/>
        <v>0</v>
      </c>
      <c r="G163" s="168">
        <f t="shared" si="63"/>
        <v>0</v>
      </c>
      <c r="H163" s="16"/>
      <c r="I163" s="16"/>
      <c r="J163" s="16"/>
      <c r="K163" s="16"/>
      <c r="L163" s="16"/>
      <c r="M163" s="16"/>
      <c r="N163" s="168">
        <f t="shared" si="61"/>
        <v>0</v>
      </c>
      <c r="O163" s="161"/>
      <c r="P163" s="169">
        <f t="shared" si="46"/>
        <v>0</v>
      </c>
      <c r="Q163" s="247">
        <f t="shared" si="47"/>
        <v>0</v>
      </c>
      <c r="R163" s="247">
        <f t="shared" si="48"/>
        <v>0</v>
      </c>
      <c r="S163" s="155">
        <f t="shared" si="49"/>
        <v>0</v>
      </c>
      <c r="T163" s="155">
        <f t="shared" si="50"/>
        <v>0</v>
      </c>
      <c r="U163" s="215">
        <f t="shared" si="51"/>
        <v>0</v>
      </c>
      <c r="V163" s="202">
        <f t="shared" si="52"/>
        <v>0</v>
      </c>
      <c r="W163" s="155">
        <f t="shared" si="53"/>
        <v>0</v>
      </c>
      <c r="X163" s="155">
        <f t="shared" si="54"/>
        <v>0</v>
      </c>
      <c r="Y163" s="475">
        <f t="shared" si="55"/>
        <v>0</v>
      </c>
      <c r="Z163" s="474">
        <f t="shared" si="56"/>
        <v>0</v>
      </c>
      <c r="AA163" s="155">
        <f t="shared" si="57"/>
        <v>0</v>
      </c>
      <c r="AB163" s="155">
        <f t="shared" si="58"/>
        <v>0</v>
      </c>
      <c r="AC163" s="485">
        <f t="shared" si="59"/>
        <v>0</v>
      </c>
      <c r="AD163" s="484">
        <f t="shared" si="60"/>
        <v>0</v>
      </c>
    </row>
    <row r="164" spans="1:30">
      <c r="A164" s="15">
        <f>+IF((G164+SUM(H164:K164))&gt;0,MAX(A$13:A163)+1,0)</f>
        <v>0</v>
      </c>
      <c r="B164" s="16"/>
      <c r="C164" s="16"/>
      <c r="D164" s="16"/>
      <c r="E164" s="16"/>
      <c r="F164" s="232">
        <f t="shared" si="62"/>
        <v>0</v>
      </c>
      <c r="G164" s="168">
        <f t="shared" si="63"/>
        <v>0</v>
      </c>
      <c r="H164" s="16"/>
      <c r="I164" s="16"/>
      <c r="J164" s="16"/>
      <c r="K164" s="16"/>
      <c r="L164" s="16"/>
      <c r="M164" s="16"/>
      <c r="N164" s="168">
        <f t="shared" si="61"/>
        <v>0</v>
      </c>
      <c r="O164" s="161"/>
      <c r="P164" s="169">
        <f t="shared" si="46"/>
        <v>0</v>
      </c>
      <c r="Q164" s="247">
        <f t="shared" si="47"/>
        <v>0</v>
      </c>
      <c r="R164" s="247">
        <f t="shared" si="48"/>
        <v>0</v>
      </c>
      <c r="S164" s="155">
        <f t="shared" si="49"/>
        <v>0</v>
      </c>
      <c r="T164" s="155">
        <f t="shared" si="50"/>
        <v>0</v>
      </c>
      <c r="U164" s="215">
        <f t="shared" si="51"/>
        <v>0</v>
      </c>
      <c r="V164" s="202">
        <f t="shared" si="52"/>
        <v>0</v>
      </c>
      <c r="W164" s="155">
        <f t="shared" si="53"/>
        <v>0</v>
      </c>
      <c r="X164" s="155">
        <f t="shared" si="54"/>
        <v>0</v>
      </c>
      <c r="Y164" s="475">
        <f t="shared" si="55"/>
        <v>0</v>
      </c>
      <c r="Z164" s="474">
        <f t="shared" si="56"/>
        <v>0</v>
      </c>
      <c r="AA164" s="155">
        <f t="shared" si="57"/>
        <v>0</v>
      </c>
      <c r="AB164" s="155">
        <f t="shared" si="58"/>
        <v>0</v>
      </c>
      <c r="AC164" s="485">
        <f t="shared" si="59"/>
        <v>0</v>
      </c>
      <c r="AD164" s="484">
        <f t="shared" si="60"/>
        <v>0</v>
      </c>
    </row>
    <row r="165" spans="1:30">
      <c r="A165" s="15">
        <f>+IF((G165+SUM(H165:K165))&gt;0,MAX(A$13:A164)+1,0)</f>
        <v>0</v>
      </c>
      <c r="B165" s="16"/>
      <c r="C165" s="16"/>
      <c r="D165" s="16"/>
      <c r="E165" s="16"/>
      <c r="F165" s="232">
        <f t="shared" si="62"/>
        <v>0</v>
      </c>
      <c r="G165" s="168">
        <f t="shared" si="63"/>
        <v>0</v>
      </c>
      <c r="H165" s="16"/>
      <c r="I165" s="16"/>
      <c r="J165" s="16"/>
      <c r="K165" s="16"/>
      <c r="L165" s="16"/>
      <c r="M165" s="16"/>
      <c r="N165" s="168">
        <f t="shared" si="61"/>
        <v>0</v>
      </c>
      <c r="O165" s="161"/>
      <c r="P165" s="169">
        <f t="shared" si="46"/>
        <v>0</v>
      </c>
      <c r="Q165" s="247">
        <f t="shared" si="47"/>
        <v>0</v>
      </c>
      <c r="R165" s="247">
        <f t="shared" si="48"/>
        <v>0</v>
      </c>
      <c r="S165" s="155">
        <f t="shared" si="49"/>
        <v>0</v>
      </c>
      <c r="T165" s="155">
        <f t="shared" si="50"/>
        <v>0</v>
      </c>
      <c r="U165" s="215">
        <f t="shared" si="51"/>
        <v>0</v>
      </c>
      <c r="V165" s="202">
        <f t="shared" si="52"/>
        <v>0</v>
      </c>
      <c r="W165" s="155">
        <f t="shared" si="53"/>
        <v>0</v>
      </c>
      <c r="X165" s="155">
        <f t="shared" si="54"/>
        <v>0</v>
      </c>
      <c r="Y165" s="475">
        <f t="shared" si="55"/>
        <v>0</v>
      </c>
      <c r="Z165" s="474">
        <f t="shared" si="56"/>
        <v>0</v>
      </c>
      <c r="AA165" s="155">
        <f t="shared" si="57"/>
        <v>0</v>
      </c>
      <c r="AB165" s="155">
        <f t="shared" si="58"/>
        <v>0</v>
      </c>
      <c r="AC165" s="485">
        <f t="shared" si="59"/>
        <v>0</v>
      </c>
      <c r="AD165" s="484">
        <f t="shared" si="60"/>
        <v>0</v>
      </c>
    </row>
    <row r="166" spans="1:30">
      <c r="A166" s="15">
        <f>+IF((G166+SUM(H166:K166))&gt;0,MAX(A$13:A165)+1,0)</f>
        <v>0</v>
      </c>
      <c r="B166" s="16"/>
      <c r="C166" s="16"/>
      <c r="D166" s="16"/>
      <c r="E166" s="16"/>
      <c r="F166" s="232">
        <f t="shared" si="62"/>
        <v>0</v>
      </c>
      <c r="G166" s="168">
        <f t="shared" si="63"/>
        <v>0</v>
      </c>
      <c r="H166" s="16"/>
      <c r="I166" s="16"/>
      <c r="J166" s="16"/>
      <c r="K166" s="16"/>
      <c r="L166" s="16"/>
      <c r="M166" s="16"/>
      <c r="N166" s="168">
        <f t="shared" si="61"/>
        <v>0</v>
      </c>
      <c r="O166" s="161"/>
      <c r="P166" s="169">
        <f t="shared" si="46"/>
        <v>0</v>
      </c>
      <c r="Q166" s="247">
        <f t="shared" si="47"/>
        <v>0</v>
      </c>
      <c r="R166" s="247">
        <f t="shared" si="48"/>
        <v>0</v>
      </c>
      <c r="S166" s="155">
        <f t="shared" si="49"/>
        <v>0</v>
      </c>
      <c r="T166" s="155">
        <f t="shared" si="50"/>
        <v>0</v>
      </c>
      <c r="U166" s="215">
        <f t="shared" si="51"/>
        <v>0</v>
      </c>
      <c r="V166" s="202">
        <f t="shared" si="52"/>
        <v>0</v>
      </c>
      <c r="W166" s="155">
        <f t="shared" si="53"/>
        <v>0</v>
      </c>
      <c r="X166" s="155">
        <f t="shared" si="54"/>
        <v>0</v>
      </c>
      <c r="Y166" s="475">
        <f t="shared" si="55"/>
        <v>0</v>
      </c>
      <c r="Z166" s="474">
        <f t="shared" si="56"/>
        <v>0</v>
      </c>
      <c r="AA166" s="155">
        <f t="shared" si="57"/>
        <v>0</v>
      </c>
      <c r="AB166" s="155">
        <f t="shared" si="58"/>
        <v>0</v>
      </c>
      <c r="AC166" s="485">
        <f t="shared" si="59"/>
        <v>0</v>
      </c>
      <c r="AD166" s="484">
        <f t="shared" si="60"/>
        <v>0</v>
      </c>
    </row>
    <row r="167" spans="1:30">
      <c r="A167" s="15">
        <f>+IF((G167+SUM(H167:K167))&gt;0,MAX(A$13:A166)+1,0)</f>
        <v>0</v>
      </c>
      <c r="B167" s="16"/>
      <c r="C167" s="16"/>
      <c r="D167" s="16"/>
      <c r="E167" s="16"/>
      <c r="F167" s="232">
        <f t="shared" si="62"/>
        <v>0</v>
      </c>
      <c r="G167" s="168">
        <f t="shared" si="63"/>
        <v>0</v>
      </c>
      <c r="H167" s="16"/>
      <c r="I167" s="16"/>
      <c r="J167" s="16"/>
      <c r="K167" s="16"/>
      <c r="L167" s="16"/>
      <c r="M167" s="16"/>
      <c r="N167" s="168">
        <f t="shared" si="61"/>
        <v>0</v>
      </c>
      <c r="O167" s="161"/>
      <c r="P167" s="169">
        <f t="shared" si="46"/>
        <v>0</v>
      </c>
      <c r="Q167" s="247">
        <f t="shared" si="47"/>
        <v>0</v>
      </c>
      <c r="R167" s="247">
        <f t="shared" si="48"/>
        <v>0</v>
      </c>
      <c r="S167" s="155">
        <f t="shared" si="49"/>
        <v>0</v>
      </c>
      <c r="T167" s="155">
        <f t="shared" si="50"/>
        <v>0</v>
      </c>
      <c r="U167" s="215">
        <f t="shared" si="51"/>
        <v>0</v>
      </c>
      <c r="V167" s="202">
        <f t="shared" si="52"/>
        <v>0</v>
      </c>
      <c r="W167" s="155">
        <f t="shared" si="53"/>
        <v>0</v>
      </c>
      <c r="X167" s="155">
        <f t="shared" si="54"/>
        <v>0</v>
      </c>
      <c r="Y167" s="475">
        <f t="shared" si="55"/>
        <v>0</v>
      </c>
      <c r="Z167" s="474">
        <f t="shared" si="56"/>
        <v>0</v>
      </c>
      <c r="AA167" s="155">
        <f t="shared" si="57"/>
        <v>0</v>
      </c>
      <c r="AB167" s="155">
        <f t="shared" si="58"/>
        <v>0</v>
      </c>
      <c r="AC167" s="485">
        <f t="shared" si="59"/>
        <v>0</v>
      </c>
      <c r="AD167" s="484">
        <f t="shared" si="60"/>
        <v>0</v>
      </c>
    </row>
    <row r="168" spans="1:30">
      <c r="A168" s="15">
        <f>+IF((G168+SUM(H168:K168))&gt;0,MAX(A$13:A167)+1,0)</f>
        <v>0</v>
      </c>
      <c r="B168" s="16"/>
      <c r="C168" s="16"/>
      <c r="D168" s="16"/>
      <c r="E168" s="16"/>
      <c r="F168" s="232">
        <f t="shared" si="62"/>
        <v>0</v>
      </c>
      <c r="G168" s="168">
        <f t="shared" si="63"/>
        <v>0</v>
      </c>
      <c r="H168" s="16"/>
      <c r="I168" s="16"/>
      <c r="J168" s="16"/>
      <c r="K168" s="16"/>
      <c r="L168" s="16"/>
      <c r="M168" s="16"/>
      <c r="N168" s="168">
        <f t="shared" si="61"/>
        <v>0</v>
      </c>
      <c r="O168" s="161"/>
      <c r="P168" s="169">
        <f t="shared" si="46"/>
        <v>0</v>
      </c>
      <c r="Q168" s="247">
        <f t="shared" si="47"/>
        <v>0</v>
      </c>
      <c r="R168" s="247">
        <f t="shared" si="48"/>
        <v>0</v>
      </c>
      <c r="S168" s="155">
        <f t="shared" si="49"/>
        <v>0</v>
      </c>
      <c r="T168" s="155">
        <f t="shared" si="50"/>
        <v>0</v>
      </c>
      <c r="U168" s="215">
        <f t="shared" si="51"/>
        <v>0</v>
      </c>
      <c r="V168" s="202">
        <f t="shared" si="52"/>
        <v>0</v>
      </c>
      <c r="W168" s="155">
        <f t="shared" si="53"/>
        <v>0</v>
      </c>
      <c r="X168" s="155">
        <f t="shared" si="54"/>
        <v>0</v>
      </c>
      <c r="Y168" s="475">
        <f t="shared" si="55"/>
        <v>0</v>
      </c>
      <c r="Z168" s="474">
        <f t="shared" si="56"/>
        <v>0</v>
      </c>
      <c r="AA168" s="155">
        <f t="shared" si="57"/>
        <v>0</v>
      </c>
      <c r="AB168" s="155">
        <f t="shared" si="58"/>
        <v>0</v>
      </c>
      <c r="AC168" s="485">
        <f t="shared" si="59"/>
        <v>0</v>
      </c>
      <c r="AD168" s="484">
        <f t="shared" si="60"/>
        <v>0</v>
      </c>
    </row>
    <row r="169" spans="1:30">
      <c r="A169" s="15">
        <f>+IF((G169+SUM(H169:K169))&gt;0,MAX(A$13:A168)+1,0)</f>
        <v>0</v>
      </c>
      <c r="B169" s="16"/>
      <c r="C169" s="16"/>
      <c r="D169" s="16"/>
      <c r="E169" s="16"/>
      <c r="F169" s="232">
        <f t="shared" si="62"/>
        <v>0</v>
      </c>
      <c r="G169" s="168">
        <f t="shared" si="63"/>
        <v>0</v>
      </c>
      <c r="H169" s="16"/>
      <c r="I169" s="16"/>
      <c r="J169" s="16"/>
      <c r="K169" s="16"/>
      <c r="L169" s="16"/>
      <c r="M169" s="16"/>
      <c r="N169" s="168">
        <f t="shared" si="61"/>
        <v>0</v>
      </c>
      <c r="O169" s="161"/>
      <c r="P169" s="169">
        <f t="shared" si="46"/>
        <v>0</v>
      </c>
      <c r="Q169" s="247">
        <f t="shared" ref="Q169:Q251" si="64">+N169*(C169+H169-I169)</f>
        <v>0</v>
      </c>
      <c r="R169" s="247">
        <f t="shared" ref="R169:R251" si="65">+N169*D169+N169*E169*0.8+(J169-K169)*N169</f>
        <v>0</v>
      </c>
      <c r="S169" s="155">
        <f t="shared" ref="S169:S251" si="66">+P169*C169</f>
        <v>0</v>
      </c>
      <c r="T169" s="155">
        <f t="shared" ref="T169:T251" si="67">+P169*(D169+E169)</f>
        <v>0</v>
      </c>
      <c r="U169" s="215">
        <f t="shared" ref="U169:U251" si="68">(P169-$S$6)/$S$7*(C169+D169+E169)*$Y$8</f>
        <v>0</v>
      </c>
      <c r="V169" s="202">
        <f t="shared" si="52"/>
        <v>0</v>
      </c>
      <c r="W169" s="155">
        <f t="shared" ref="W169:W251" si="69">+P169*H169</f>
        <v>0</v>
      </c>
      <c r="X169" s="155">
        <f t="shared" ref="X169:X251" si="70">+P169*J169</f>
        <v>0</v>
      </c>
      <c r="Y169" s="475">
        <f t="shared" ref="Y169:Y251" si="71">+IFERROR((P169-$S$6)/$S$7*(H169+J169)*$Y$8,0)</f>
        <v>0</v>
      </c>
      <c r="Z169" s="474">
        <f t="shared" si="56"/>
        <v>0</v>
      </c>
      <c r="AA169" s="155">
        <f t="shared" ref="AA169:AA251" si="72">+P169*I169</f>
        <v>0</v>
      </c>
      <c r="AB169" s="155">
        <f t="shared" ref="AB169:AB251" si="73">+P169*K169</f>
        <v>0</v>
      </c>
      <c r="AC169" s="485">
        <f t="shared" ref="AC169:AC251" si="74">+(P169-$S$6)/$S$7*(I169+K169)*$Y$8</f>
        <v>0</v>
      </c>
      <c r="AD169" s="484">
        <f t="shared" si="60"/>
        <v>0</v>
      </c>
    </row>
    <row r="170" spans="1:30">
      <c r="A170" s="15">
        <f>+IF((G170+SUM(H170:K170))&gt;0,MAX(A$13:A169)+1,0)</f>
        <v>0</v>
      </c>
      <c r="B170" s="16"/>
      <c r="C170" s="16"/>
      <c r="D170" s="16"/>
      <c r="E170" s="16"/>
      <c r="F170" s="232">
        <f t="shared" si="62"/>
        <v>0</v>
      </c>
      <c r="G170" s="168">
        <f t="shared" si="63"/>
        <v>0</v>
      </c>
      <c r="H170" s="16"/>
      <c r="I170" s="16"/>
      <c r="J170" s="16"/>
      <c r="K170" s="16"/>
      <c r="L170" s="16"/>
      <c r="M170" s="16"/>
      <c r="N170" s="168">
        <f t="shared" si="61"/>
        <v>0</v>
      </c>
      <c r="O170" s="161"/>
      <c r="P170" s="169">
        <f t="shared" si="46"/>
        <v>0</v>
      </c>
      <c r="Q170" s="247">
        <f t="shared" si="64"/>
        <v>0</v>
      </c>
      <c r="R170" s="247">
        <f t="shared" si="65"/>
        <v>0</v>
      </c>
      <c r="S170" s="155">
        <f t="shared" si="66"/>
        <v>0</v>
      </c>
      <c r="T170" s="155">
        <f t="shared" si="67"/>
        <v>0</v>
      </c>
      <c r="U170" s="215">
        <f t="shared" si="68"/>
        <v>0</v>
      </c>
      <c r="V170" s="202">
        <f t="shared" si="52"/>
        <v>0</v>
      </c>
      <c r="W170" s="155">
        <f t="shared" si="69"/>
        <v>0</v>
      </c>
      <c r="X170" s="155">
        <f t="shared" si="70"/>
        <v>0</v>
      </c>
      <c r="Y170" s="475">
        <f t="shared" si="71"/>
        <v>0</v>
      </c>
      <c r="Z170" s="474">
        <f t="shared" si="56"/>
        <v>0</v>
      </c>
      <c r="AA170" s="155">
        <f t="shared" si="72"/>
        <v>0</v>
      </c>
      <c r="AB170" s="155">
        <f t="shared" si="73"/>
        <v>0</v>
      </c>
      <c r="AC170" s="485">
        <f t="shared" si="74"/>
        <v>0</v>
      </c>
      <c r="AD170" s="484">
        <f t="shared" si="60"/>
        <v>0</v>
      </c>
    </row>
    <row r="171" spans="1:30">
      <c r="A171" s="15">
        <f>+IF((G171+SUM(H171:K171))&gt;0,MAX(A$13:A170)+1,0)</f>
        <v>0</v>
      </c>
      <c r="B171" s="16"/>
      <c r="C171" s="16"/>
      <c r="D171" s="16"/>
      <c r="E171" s="16"/>
      <c r="F171" s="232">
        <f t="shared" si="62"/>
        <v>0</v>
      </c>
      <c r="G171" s="168">
        <f t="shared" si="63"/>
        <v>0</v>
      </c>
      <c r="H171" s="16"/>
      <c r="I171" s="16"/>
      <c r="J171" s="16"/>
      <c r="K171" s="16"/>
      <c r="L171" s="16"/>
      <c r="M171" s="16"/>
      <c r="N171" s="168">
        <f t="shared" si="61"/>
        <v>0</v>
      </c>
      <c r="O171" s="161"/>
      <c r="P171" s="169">
        <f t="shared" si="46"/>
        <v>0</v>
      </c>
      <c r="Q171" s="247">
        <f t="shared" si="64"/>
        <v>0</v>
      </c>
      <c r="R171" s="247">
        <f t="shared" si="65"/>
        <v>0</v>
      </c>
      <c r="S171" s="155">
        <f t="shared" si="66"/>
        <v>0</v>
      </c>
      <c r="T171" s="155">
        <f t="shared" si="67"/>
        <v>0</v>
      </c>
      <c r="U171" s="215">
        <f t="shared" si="68"/>
        <v>0</v>
      </c>
      <c r="V171" s="202">
        <f t="shared" si="52"/>
        <v>0</v>
      </c>
      <c r="W171" s="155">
        <f t="shared" si="69"/>
        <v>0</v>
      </c>
      <c r="X171" s="155">
        <f t="shared" si="70"/>
        <v>0</v>
      </c>
      <c r="Y171" s="475">
        <f t="shared" si="71"/>
        <v>0</v>
      </c>
      <c r="Z171" s="474">
        <f t="shared" si="56"/>
        <v>0</v>
      </c>
      <c r="AA171" s="155">
        <f t="shared" si="72"/>
        <v>0</v>
      </c>
      <c r="AB171" s="155">
        <f t="shared" si="73"/>
        <v>0</v>
      </c>
      <c r="AC171" s="485">
        <f t="shared" si="74"/>
        <v>0</v>
      </c>
      <c r="AD171" s="484">
        <f t="shared" si="60"/>
        <v>0</v>
      </c>
    </row>
    <row r="172" spans="1:30">
      <c r="A172" s="15">
        <f>+IF((G172+SUM(H172:K172))&gt;0,MAX(A$13:A171)+1,0)</f>
        <v>0</v>
      </c>
      <c r="B172" s="16"/>
      <c r="C172" s="16"/>
      <c r="D172" s="16"/>
      <c r="E172" s="16"/>
      <c r="F172" s="232">
        <f t="shared" si="62"/>
        <v>0</v>
      </c>
      <c r="G172" s="168">
        <f t="shared" si="63"/>
        <v>0</v>
      </c>
      <c r="H172" s="16"/>
      <c r="I172" s="16"/>
      <c r="J172" s="16"/>
      <c r="K172" s="16"/>
      <c r="L172" s="16"/>
      <c r="M172" s="16"/>
      <c r="N172" s="168">
        <f t="shared" si="61"/>
        <v>0</v>
      </c>
      <c r="O172" s="161"/>
      <c r="P172" s="169">
        <f t="shared" si="46"/>
        <v>0</v>
      </c>
      <c r="Q172" s="247">
        <f t="shared" si="64"/>
        <v>0</v>
      </c>
      <c r="R172" s="247">
        <f t="shared" si="65"/>
        <v>0</v>
      </c>
      <c r="S172" s="155">
        <f t="shared" si="66"/>
        <v>0</v>
      </c>
      <c r="T172" s="155">
        <f t="shared" si="67"/>
        <v>0</v>
      </c>
      <c r="U172" s="215">
        <f t="shared" si="68"/>
        <v>0</v>
      </c>
      <c r="V172" s="202">
        <f t="shared" si="52"/>
        <v>0</v>
      </c>
      <c r="W172" s="155">
        <f t="shared" si="69"/>
        <v>0</v>
      </c>
      <c r="X172" s="155">
        <f t="shared" si="70"/>
        <v>0</v>
      </c>
      <c r="Y172" s="475">
        <f t="shared" si="71"/>
        <v>0</v>
      </c>
      <c r="Z172" s="474">
        <f t="shared" si="56"/>
        <v>0</v>
      </c>
      <c r="AA172" s="155">
        <f t="shared" si="72"/>
        <v>0</v>
      </c>
      <c r="AB172" s="155">
        <f t="shared" si="73"/>
        <v>0</v>
      </c>
      <c r="AC172" s="485">
        <f t="shared" si="74"/>
        <v>0</v>
      </c>
      <c r="AD172" s="484">
        <f t="shared" si="60"/>
        <v>0</v>
      </c>
    </row>
    <row r="173" spans="1:30">
      <c r="A173" s="15">
        <f>+IF((G173+SUM(H173:K173))&gt;0,MAX(A$13:A172)+1,0)</f>
        <v>0</v>
      </c>
      <c r="B173" s="16"/>
      <c r="C173" s="16"/>
      <c r="D173" s="16"/>
      <c r="E173" s="16"/>
      <c r="F173" s="232">
        <f t="shared" si="62"/>
        <v>0</v>
      </c>
      <c r="G173" s="168">
        <f t="shared" si="63"/>
        <v>0</v>
      </c>
      <c r="H173" s="16"/>
      <c r="I173" s="16"/>
      <c r="J173" s="16"/>
      <c r="K173" s="16"/>
      <c r="L173" s="16"/>
      <c r="M173" s="16"/>
      <c r="N173" s="168">
        <f t="shared" si="61"/>
        <v>0</v>
      </c>
      <c r="O173" s="161"/>
      <c r="P173" s="169">
        <f t="shared" si="46"/>
        <v>0</v>
      </c>
      <c r="Q173" s="247">
        <f t="shared" si="64"/>
        <v>0</v>
      </c>
      <c r="R173" s="247">
        <f t="shared" si="65"/>
        <v>0</v>
      </c>
      <c r="S173" s="155">
        <f t="shared" si="66"/>
        <v>0</v>
      </c>
      <c r="T173" s="155">
        <f t="shared" si="67"/>
        <v>0</v>
      </c>
      <c r="U173" s="215">
        <f t="shared" si="68"/>
        <v>0</v>
      </c>
      <c r="V173" s="202">
        <f t="shared" si="52"/>
        <v>0</v>
      </c>
      <c r="W173" s="155">
        <f t="shared" si="69"/>
        <v>0</v>
      </c>
      <c r="X173" s="155">
        <f t="shared" si="70"/>
        <v>0</v>
      </c>
      <c r="Y173" s="475">
        <f t="shared" si="71"/>
        <v>0</v>
      </c>
      <c r="Z173" s="474">
        <f t="shared" si="56"/>
        <v>0</v>
      </c>
      <c r="AA173" s="155">
        <f t="shared" si="72"/>
        <v>0</v>
      </c>
      <c r="AB173" s="155">
        <f t="shared" si="73"/>
        <v>0</v>
      </c>
      <c r="AC173" s="485">
        <f t="shared" si="74"/>
        <v>0</v>
      </c>
      <c r="AD173" s="484">
        <f t="shared" si="60"/>
        <v>0</v>
      </c>
    </row>
    <row r="174" spans="1:30">
      <c r="A174" s="15">
        <f>+IF((G174+SUM(H174:K174))&gt;0,MAX(A$13:A173)+1,0)</f>
        <v>0</v>
      </c>
      <c r="B174" s="16"/>
      <c r="C174" s="16"/>
      <c r="D174" s="16"/>
      <c r="E174" s="16"/>
      <c r="F174" s="232">
        <f t="shared" ref="F174:F198" si="75">+E174+D174</f>
        <v>0</v>
      </c>
      <c r="G174" s="168">
        <f t="shared" ref="G174:G198" si="76">SUM(C174:E174)</f>
        <v>0</v>
      </c>
      <c r="H174" s="16"/>
      <c r="I174" s="16"/>
      <c r="J174" s="16"/>
      <c r="K174" s="16"/>
      <c r="L174" s="16"/>
      <c r="M174" s="16"/>
      <c r="N174" s="168">
        <f t="shared" si="61"/>
        <v>0</v>
      </c>
      <c r="O174" s="161"/>
      <c r="P174" s="169">
        <f t="shared" si="46"/>
        <v>0</v>
      </c>
      <c r="Q174" s="247">
        <f t="shared" si="64"/>
        <v>0</v>
      </c>
      <c r="R174" s="247">
        <f t="shared" si="65"/>
        <v>0</v>
      </c>
      <c r="S174" s="155">
        <f t="shared" si="66"/>
        <v>0</v>
      </c>
      <c r="T174" s="155">
        <f t="shared" si="67"/>
        <v>0</v>
      </c>
      <c r="U174" s="215">
        <f t="shared" si="68"/>
        <v>0</v>
      </c>
      <c r="V174" s="202">
        <f t="shared" si="52"/>
        <v>0</v>
      </c>
      <c r="W174" s="155">
        <f t="shared" si="69"/>
        <v>0</v>
      </c>
      <c r="X174" s="155">
        <f t="shared" si="70"/>
        <v>0</v>
      </c>
      <c r="Y174" s="475">
        <f t="shared" si="71"/>
        <v>0</v>
      </c>
      <c r="Z174" s="474">
        <f t="shared" si="56"/>
        <v>0</v>
      </c>
      <c r="AA174" s="155">
        <f t="shared" si="72"/>
        <v>0</v>
      </c>
      <c r="AB174" s="155">
        <f t="shared" si="73"/>
        <v>0</v>
      </c>
      <c r="AC174" s="485">
        <f t="shared" si="74"/>
        <v>0</v>
      </c>
      <c r="AD174" s="484">
        <f t="shared" si="60"/>
        <v>0</v>
      </c>
    </row>
    <row r="175" spans="1:30">
      <c r="A175" s="15">
        <f>+IF((G175+SUM(H175:K175))&gt;0,MAX(A$13:A174)+1,0)</f>
        <v>0</v>
      </c>
      <c r="B175" s="16"/>
      <c r="C175" s="16"/>
      <c r="D175" s="16"/>
      <c r="E175" s="16"/>
      <c r="F175" s="232">
        <f t="shared" si="75"/>
        <v>0</v>
      </c>
      <c r="G175" s="168">
        <f t="shared" si="76"/>
        <v>0</v>
      </c>
      <c r="H175" s="16"/>
      <c r="I175" s="16"/>
      <c r="J175" s="16"/>
      <c r="K175" s="16"/>
      <c r="L175" s="16"/>
      <c r="M175" s="16"/>
      <c r="N175" s="168">
        <f t="shared" si="61"/>
        <v>0</v>
      </c>
      <c r="O175" s="161"/>
      <c r="P175" s="169">
        <f t="shared" si="46"/>
        <v>0</v>
      </c>
      <c r="Q175" s="247">
        <f t="shared" si="64"/>
        <v>0</v>
      </c>
      <c r="R175" s="247">
        <f t="shared" si="65"/>
        <v>0</v>
      </c>
      <c r="S175" s="155">
        <f t="shared" si="66"/>
        <v>0</v>
      </c>
      <c r="T175" s="155">
        <f t="shared" si="67"/>
        <v>0</v>
      </c>
      <c r="U175" s="215">
        <f t="shared" si="68"/>
        <v>0</v>
      </c>
      <c r="V175" s="202">
        <f t="shared" si="52"/>
        <v>0</v>
      </c>
      <c r="W175" s="155">
        <f t="shared" si="69"/>
        <v>0</v>
      </c>
      <c r="X175" s="155">
        <f t="shared" si="70"/>
        <v>0</v>
      </c>
      <c r="Y175" s="475">
        <f t="shared" si="71"/>
        <v>0</v>
      </c>
      <c r="Z175" s="474">
        <f t="shared" si="56"/>
        <v>0</v>
      </c>
      <c r="AA175" s="155">
        <f t="shared" si="72"/>
        <v>0</v>
      </c>
      <c r="AB175" s="155">
        <f t="shared" si="73"/>
        <v>0</v>
      </c>
      <c r="AC175" s="485">
        <f t="shared" si="74"/>
        <v>0</v>
      </c>
      <c r="AD175" s="484">
        <f t="shared" si="60"/>
        <v>0</v>
      </c>
    </row>
    <row r="176" spans="1:30">
      <c r="A176" s="15">
        <f>+IF((G176+SUM(H176:K176))&gt;0,MAX(A$13:A175)+1,0)</f>
        <v>0</v>
      </c>
      <c r="B176" s="16"/>
      <c r="C176" s="16"/>
      <c r="D176" s="16"/>
      <c r="E176" s="16"/>
      <c r="F176" s="232">
        <f t="shared" si="75"/>
        <v>0</v>
      </c>
      <c r="G176" s="168">
        <f t="shared" si="76"/>
        <v>0</v>
      </c>
      <c r="H176" s="16"/>
      <c r="I176" s="16"/>
      <c r="J176" s="16"/>
      <c r="K176" s="16"/>
      <c r="L176" s="16"/>
      <c r="M176" s="16"/>
      <c r="N176" s="168">
        <f t="shared" si="61"/>
        <v>0</v>
      </c>
      <c r="O176" s="161"/>
      <c r="P176" s="169">
        <f t="shared" si="46"/>
        <v>0</v>
      </c>
      <c r="Q176" s="247">
        <f t="shared" si="64"/>
        <v>0</v>
      </c>
      <c r="R176" s="247">
        <f t="shared" si="65"/>
        <v>0</v>
      </c>
      <c r="S176" s="155">
        <f t="shared" si="66"/>
        <v>0</v>
      </c>
      <c r="T176" s="155">
        <f t="shared" si="67"/>
        <v>0</v>
      </c>
      <c r="U176" s="215">
        <f t="shared" si="68"/>
        <v>0</v>
      </c>
      <c r="V176" s="202">
        <f t="shared" si="52"/>
        <v>0</v>
      </c>
      <c r="W176" s="155">
        <f t="shared" si="69"/>
        <v>0</v>
      </c>
      <c r="X176" s="155">
        <f t="shared" si="70"/>
        <v>0</v>
      </c>
      <c r="Y176" s="475">
        <f t="shared" si="71"/>
        <v>0</v>
      </c>
      <c r="Z176" s="474">
        <f t="shared" si="56"/>
        <v>0</v>
      </c>
      <c r="AA176" s="155">
        <f t="shared" si="72"/>
        <v>0</v>
      </c>
      <c r="AB176" s="155">
        <f t="shared" si="73"/>
        <v>0</v>
      </c>
      <c r="AC176" s="485">
        <f t="shared" si="74"/>
        <v>0</v>
      </c>
      <c r="AD176" s="484">
        <f t="shared" si="60"/>
        <v>0</v>
      </c>
    </row>
    <row r="177" spans="1:30">
      <c r="A177" s="15">
        <f>+IF((G177+SUM(H177:K177))&gt;0,MAX(A$13:A176)+1,0)</f>
        <v>0</v>
      </c>
      <c r="B177" s="16"/>
      <c r="C177" s="16"/>
      <c r="D177" s="16"/>
      <c r="E177" s="16"/>
      <c r="F177" s="232">
        <f t="shared" si="75"/>
        <v>0</v>
      </c>
      <c r="G177" s="168">
        <f t="shared" si="76"/>
        <v>0</v>
      </c>
      <c r="H177" s="16"/>
      <c r="I177" s="16"/>
      <c r="J177" s="16"/>
      <c r="K177" s="16"/>
      <c r="L177" s="16"/>
      <c r="M177" s="16"/>
      <c r="N177" s="168">
        <f t="shared" si="61"/>
        <v>0</v>
      </c>
      <c r="O177" s="161"/>
      <c r="P177" s="169">
        <f t="shared" si="46"/>
        <v>0</v>
      </c>
      <c r="Q177" s="247">
        <f t="shared" si="64"/>
        <v>0</v>
      </c>
      <c r="R177" s="247">
        <f t="shared" si="65"/>
        <v>0</v>
      </c>
      <c r="S177" s="155">
        <f t="shared" si="66"/>
        <v>0</v>
      </c>
      <c r="T177" s="155">
        <f t="shared" si="67"/>
        <v>0</v>
      </c>
      <c r="U177" s="215">
        <f t="shared" si="68"/>
        <v>0</v>
      </c>
      <c r="V177" s="202">
        <f t="shared" si="52"/>
        <v>0</v>
      </c>
      <c r="W177" s="155">
        <f t="shared" si="69"/>
        <v>0</v>
      </c>
      <c r="X177" s="155">
        <f t="shared" si="70"/>
        <v>0</v>
      </c>
      <c r="Y177" s="475">
        <f t="shared" si="71"/>
        <v>0</v>
      </c>
      <c r="Z177" s="474">
        <f t="shared" si="56"/>
        <v>0</v>
      </c>
      <c r="AA177" s="155">
        <f t="shared" si="72"/>
        <v>0</v>
      </c>
      <c r="AB177" s="155">
        <f t="shared" si="73"/>
        <v>0</v>
      </c>
      <c r="AC177" s="485">
        <f t="shared" si="74"/>
        <v>0</v>
      </c>
      <c r="AD177" s="484">
        <f t="shared" si="60"/>
        <v>0</v>
      </c>
    </row>
    <row r="178" spans="1:30">
      <c r="A178" s="15">
        <f>+IF((G178+SUM(H178:K178))&gt;0,MAX(A$13:A177)+1,0)</f>
        <v>0</v>
      </c>
      <c r="B178" s="16"/>
      <c r="C178" s="16"/>
      <c r="D178" s="16"/>
      <c r="E178" s="16"/>
      <c r="F178" s="232">
        <f t="shared" si="75"/>
        <v>0</v>
      </c>
      <c r="G178" s="168">
        <f t="shared" si="76"/>
        <v>0</v>
      </c>
      <c r="H178" s="16"/>
      <c r="I178" s="16"/>
      <c r="J178" s="16"/>
      <c r="K178" s="16"/>
      <c r="L178" s="16"/>
      <c r="M178" s="16"/>
      <c r="N178" s="168">
        <f t="shared" si="61"/>
        <v>0</v>
      </c>
      <c r="O178" s="161"/>
      <c r="P178" s="169">
        <f t="shared" si="46"/>
        <v>0</v>
      </c>
      <c r="Q178" s="247">
        <f t="shared" si="64"/>
        <v>0</v>
      </c>
      <c r="R178" s="247">
        <f t="shared" si="65"/>
        <v>0</v>
      </c>
      <c r="S178" s="155">
        <f t="shared" si="66"/>
        <v>0</v>
      </c>
      <c r="T178" s="155">
        <f t="shared" si="67"/>
        <v>0</v>
      </c>
      <c r="U178" s="215">
        <f t="shared" si="68"/>
        <v>0</v>
      </c>
      <c r="V178" s="202">
        <f t="shared" si="52"/>
        <v>0</v>
      </c>
      <c r="W178" s="155">
        <f t="shared" si="69"/>
        <v>0</v>
      </c>
      <c r="X178" s="155">
        <f t="shared" si="70"/>
        <v>0</v>
      </c>
      <c r="Y178" s="475">
        <f t="shared" si="71"/>
        <v>0</v>
      </c>
      <c r="Z178" s="474">
        <f t="shared" si="56"/>
        <v>0</v>
      </c>
      <c r="AA178" s="155">
        <f t="shared" si="72"/>
        <v>0</v>
      </c>
      <c r="AB178" s="155">
        <f t="shared" si="73"/>
        <v>0</v>
      </c>
      <c r="AC178" s="485">
        <f t="shared" si="74"/>
        <v>0</v>
      </c>
      <c r="AD178" s="484">
        <f t="shared" si="60"/>
        <v>0</v>
      </c>
    </row>
    <row r="179" spans="1:30">
      <c r="A179" s="15">
        <f>+IF((G179+SUM(H179:K179))&gt;0,MAX(A$13:A178)+1,0)</f>
        <v>0</v>
      </c>
      <c r="B179" s="16"/>
      <c r="C179" s="16"/>
      <c r="D179" s="16"/>
      <c r="E179" s="16"/>
      <c r="F179" s="232">
        <f t="shared" si="75"/>
        <v>0</v>
      </c>
      <c r="G179" s="168">
        <f t="shared" si="76"/>
        <v>0</v>
      </c>
      <c r="H179" s="16"/>
      <c r="I179" s="16"/>
      <c r="J179" s="16"/>
      <c r="K179" s="16"/>
      <c r="L179" s="16"/>
      <c r="M179" s="16"/>
      <c r="N179" s="168">
        <f t="shared" si="61"/>
        <v>0</v>
      </c>
      <c r="O179" s="161"/>
      <c r="P179" s="169">
        <f t="shared" si="46"/>
        <v>0</v>
      </c>
      <c r="Q179" s="247">
        <f t="shared" si="64"/>
        <v>0</v>
      </c>
      <c r="R179" s="247">
        <f t="shared" si="65"/>
        <v>0</v>
      </c>
      <c r="S179" s="155">
        <f t="shared" si="66"/>
        <v>0</v>
      </c>
      <c r="T179" s="155">
        <f t="shared" si="67"/>
        <v>0</v>
      </c>
      <c r="U179" s="215">
        <f t="shared" si="68"/>
        <v>0</v>
      </c>
      <c r="V179" s="202">
        <f t="shared" si="52"/>
        <v>0</v>
      </c>
      <c r="W179" s="155">
        <f t="shared" si="69"/>
        <v>0</v>
      </c>
      <c r="X179" s="155">
        <f t="shared" si="70"/>
        <v>0</v>
      </c>
      <c r="Y179" s="475">
        <f t="shared" si="71"/>
        <v>0</v>
      </c>
      <c r="Z179" s="474">
        <f t="shared" si="56"/>
        <v>0</v>
      </c>
      <c r="AA179" s="155">
        <f t="shared" si="72"/>
        <v>0</v>
      </c>
      <c r="AB179" s="155">
        <f t="shared" si="73"/>
        <v>0</v>
      </c>
      <c r="AC179" s="485">
        <f t="shared" si="74"/>
        <v>0</v>
      </c>
      <c r="AD179" s="484">
        <f t="shared" si="60"/>
        <v>0</v>
      </c>
    </row>
    <row r="180" spans="1:30">
      <c r="A180" s="15">
        <f>+IF((G180+SUM(H180:K180))&gt;0,MAX(A$13:A179)+1,0)</f>
        <v>0</v>
      </c>
      <c r="B180" s="16"/>
      <c r="C180" s="16"/>
      <c r="D180" s="16"/>
      <c r="E180" s="16"/>
      <c r="F180" s="232">
        <f t="shared" si="75"/>
        <v>0</v>
      </c>
      <c r="G180" s="168">
        <f t="shared" si="76"/>
        <v>0</v>
      </c>
      <c r="H180" s="16"/>
      <c r="I180" s="16"/>
      <c r="J180" s="16"/>
      <c r="K180" s="16"/>
      <c r="L180" s="16"/>
      <c r="M180" s="16"/>
      <c r="N180" s="168">
        <f t="shared" si="61"/>
        <v>0</v>
      </c>
      <c r="O180" s="161"/>
      <c r="P180" s="169">
        <f t="shared" si="46"/>
        <v>0</v>
      </c>
      <c r="Q180" s="247">
        <f t="shared" si="64"/>
        <v>0</v>
      </c>
      <c r="R180" s="247">
        <f t="shared" si="65"/>
        <v>0</v>
      </c>
      <c r="S180" s="155">
        <f t="shared" si="66"/>
        <v>0</v>
      </c>
      <c r="T180" s="155">
        <f t="shared" si="67"/>
        <v>0</v>
      </c>
      <c r="U180" s="215">
        <f t="shared" si="68"/>
        <v>0</v>
      </c>
      <c r="V180" s="202">
        <f t="shared" si="52"/>
        <v>0</v>
      </c>
      <c r="W180" s="155">
        <f t="shared" si="69"/>
        <v>0</v>
      </c>
      <c r="X180" s="155">
        <f t="shared" si="70"/>
        <v>0</v>
      </c>
      <c r="Y180" s="475">
        <f t="shared" si="71"/>
        <v>0</v>
      </c>
      <c r="Z180" s="474">
        <f t="shared" si="56"/>
        <v>0</v>
      </c>
      <c r="AA180" s="155">
        <f t="shared" si="72"/>
        <v>0</v>
      </c>
      <c r="AB180" s="155">
        <f t="shared" si="73"/>
        <v>0</v>
      </c>
      <c r="AC180" s="485">
        <f t="shared" si="74"/>
        <v>0</v>
      </c>
      <c r="AD180" s="484">
        <f t="shared" si="60"/>
        <v>0</v>
      </c>
    </row>
    <row r="181" spans="1:30">
      <c r="A181" s="15">
        <f>+IF((G181+SUM(H181:K181))&gt;0,MAX(A$13:A180)+1,0)</f>
        <v>0</v>
      </c>
      <c r="B181" s="16"/>
      <c r="C181" s="16"/>
      <c r="D181" s="16"/>
      <c r="E181" s="16"/>
      <c r="F181" s="232">
        <f t="shared" si="75"/>
        <v>0</v>
      </c>
      <c r="G181" s="168">
        <f t="shared" si="76"/>
        <v>0</v>
      </c>
      <c r="H181" s="16"/>
      <c r="I181" s="16"/>
      <c r="J181" s="16"/>
      <c r="K181" s="16"/>
      <c r="L181" s="16"/>
      <c r="M181" s="16"/>
      <c r="N181" s="168">
        <f t="shared" si="61"/>
        <v>0</v>
      </c>
      <c r="O181" s="161"/>
      <c r="P181" s="169">
        <f t="shared" si="46"/>
        <v>0</v>
      </c>
      <c r="Q181" s="247">
        <f t="shared" si="64"/>
        <v>0</v>
      </c>
      <c r="R181" s="247">
        <f t="shared" si="65"/>
        <v>0</v>
      </c>
      <c r="S181" s="155">
        <f t="shared" si="66"/>
        <v>0</v>
      </c>
      <c r="T181" s="155">
        <f t="shared" si="67"/>
        <v>0</v>
      </c>
      <c r="U181" s="215">
        <f t="shared" si="68"/>
        <v>0</v>
      </c>
      <c r="V181" s="202">
        <f t="shared" si="52"/>
        <v>0</v>
      </c>
      <c r="W181" s="155">
        <f t="shared" si="69"/>
        <v>0</v>
      </c>
      <c r="X181" s="155">
        <f t="shared" si="70"/>
        <v>0</v>
      </c>
      <c r="Y181" s="475">
        <f t="shared" si="71"/>
        <v>0</v>
      </c>
      <c r="Z181" s="474">
        <f t="shared" si="56"/>
        <v>0</v>
      </c>
      <c r="AA181" s="155">
        <f t="shared" si="72"/>
        <v>0</v>
      </c>
      <c r="AB181" s="155">
        <f t="shared" si="73"/>
        <v>0</v>
      </c>
      <c r="AC181" s="485">
        <f t="shared" si="74"/>
        <v>0</v>
      </c>
      <c r="AD181" s="484">
        <f t="shared" si="60"/>
        <v>0</v>
      </c>
    </row>
    <row r="182" spans="1:30">
      <c r="A182" s="15">
        <f>+IF((G182+SUM(H182:K182))&gt;0,MAX(A$13:A181)+1,0)</f>
        <v>0</v>
      </c>
      <c r="B182" s="16"/>
      <c r="C182" s="16"/>
      <c r="D182" s="16"/>
      <c r="E182" s="16"/>
      <c r="F182" s="232">
        <f t="shared" si="75"/>
        <v>0</v>
      </c>
      <c r="G182" s="168">
        <f t="shared" si="76"/>
        <v>0</v>
      </c>
      <c r="H182" s="16"/>
      <c r="I182" s="16"/>
      <c r="J182" s="16"/>
      <c r="K182" s="16"/>
      <c r="L182" s="16"/>
      <c r="M182" s="16"/>
      <c r="N182" s="168">
        <f t="shared" si="61"/>
        <v>0</v>
      </c>
      <c r="O182" s="161"/>
      <c r="P182" s="169">
        <f t="shared" si="46"/>
        <v>0</v>
      </c>
      <c r="Q182" s="247">
        <f t="shared" si="64"/>
        <v>0</v>
      </c>
      <c r="R182" s="247">
        <f t="shared" si="65"/>
        <v>0</v>
      </c>
      <c r="S182" s="155">
        <f t="shared" si="66"/>
        <v>0</v>
      </c>
      <c r="T182" s="155">
        <f t="shared" si="67"/>
        <v>0</v>
      </c>
      <c r="U182" s="215">
        <f t="shared" si="68"/>
        <v>0</v>
      </c>
      <c r="V182" s="202">
        <f t="shared" si="52"/>
        <v>0</v>
      </c>
      <c r="W182" s="155">
        <f t="shared" si="69"/>
        <v>0</v>
      </c>
      <c r="X182" s="155">
        <f t="shared" si="70"/>
        <v>0</v>
      </c>
      <c r="Y182" s="475">
        <f t="shared" si="71"/>
        <v>0</v>
      </c>
      <c r="Z182" s="474">
        <f t="shared" si="56"/>
        <v>0</v>
      </c>
      <c r="AA182" s="155">
        <f t="shared" si="72"/>
        <v>0</v>
      </c>
      <c r="AB182" s="155">
        <f t="shared" si="73"/>
        <v>0</v>
      </c>
      <c r="AC182" s="485">
        <f t="shared" si="74"/>
        <v>0</v>
      </c>
      <c r="AD182" s="484">
        <f t="shared" si="60"/>
        <v>0</v>
      </c>
    </row>
    <row r="183" spans="1:30">
      <c r="A183" s="15">
        <f>+IF((G183+SUM(H183:K183))&gt;0,MAX(A$13:A182)+1,0)</f>
        <v>0</v>
      </c>
      <c r="B183" s="16"/>
      <c r="C183" s="16"/>
      <c r="D183" s="16"/>
      <c r="E183" s="16"/>
      <c r="F183" s="232">
        <f t="shared" si="75"/>
        <v>0</v>
      </c>
      <c r="G183" s="168">
        <f t="shared" si="76"/>
        <v>0</v>
      </c>
      <c r="H183" s="16"/>
      <c r="I183" s="16"/>
      <c r="J183" s="16"/>
      <c r="K183" s="16"/>
      <c r="L183" s="16"/>
      <c r="M183" s="16"/>
      <c r="N183" s="168">
        <f t="shared" si="61"/>
        <v>0</v>
      </c>
      <c r="O183" s="161"/>
      <c r="P183" s="169">
        <f t="shared" si="46"/>
        <v>0</v>
      </c>
      <c r="Q183" s="247">
        <f t="shared" si="64"/>
        <v>0</v>
      </c>
      <c r="R183" s="247">
        <f t="shared" si="65"/>
        <v>0</v>
      </c>
      <c r="S183" s="155">
        <f t="shared" si="66"/>
        <v>0</v>
      </c>
      <c r="T183" s="155">
        <f t="shared" si="67"/>
        <v>0</v>
      </c>
      <c r="U183" s="215">
        <f t="shared" si="68"/>
        <v>0</v>
      </c>
      <c r="V183" s="202">
        <f t="shared" si="52"/>
        <v>0</v>
      </c>
      <c r="W183" s="155">
        <f t="shared" si="69"/>
        <v>0</v>
      </c>
      <c r="X183" s="155">
        <f t="shared" si="70"/>
        <v>0</v>
      </c>
      <c r="Y183" s="475">
        <f t="shared" si="71"/>
        <v>0</v>
      </c>
      <c r="Z183" s="474">
        <f t="shared" si="56"/>
        <v>0</v>
      </c>
      <c r="AA183" s="155">
        <f t="shared" si="72"/>
        <v>0</v>
      </c>
      <c r="AB183" s="155">
        <f t="shared" si="73"/>
        <v>0</v>
      </c>
      <c r="AC183" s="485">
        <f t="shared" si="74"/>
        <v>0</v>
      </c>
      <c r="AD183" s="484">
        <f t="shared" si="60"/>
        <v>0</v>
      </c>
    </row>
    <row r="184" spans="1:30">
      <c r="A184" s="15">
        <f>+IF((G184+SUM(H184:K184))&gt;0,MAX(A$13:A183)+1,0)</f>
        <v>0</v>
      </c>
      <c r="B184" s="16"/>
      <c r="C184" s="16"/>
      <c r="D184" s="16"/>
      <c r="E184" s="16"/>
      <c r="F184" s="232">
        <f t="shared" si="75"/>
        <v>0</v>
      </c>
      <c r="G184" s="168">
        <f t="shared" si="76"/>
        <v>0</v>
      </c>
      <c r="H184" s="16"/>
      <c r="I184" s="16"/>
      <c r="J184" s="16"/>
      <c r="K184" s="16"/>
      <c r="L184" s="16"/>
      <c r="M184" s="16"/>
      <c r="N184" s="168">
        <f t="shared" si="61"/>
        <v>0</v>
      </c>
      <c r="O184" s="161"/>
      <c r="P184" s="169">
        <f t="shared" si="46"/>
        <v>0</v>
      </c>
      <c r="Q184" s="247">
        <f t="shared" si="64"/>
        <v>0</v>
      </c>
      <c r="R184" s="247">
        <f t="shared" si="65"/>
        <v>0</v>
      </c>
      <c r="S184" s="155">
        <f t="shared" si="66"/>
        <v>0</v>
      </c>
      <c r="T184" s="155">
        <f t="shared" si="67"/>
        <v>0</v>
      </c>
      <c r="U184" s="215">
        <f t="shared" si="68"/>
        <v>0</v>
      </c>
      <c r="V184" s="202">
        <f t="shared" si="52"/>
        <v>0</v>
      </c>
      <c r="W184" s="155">
        <f t="shared" si="69"/>
        <v>0</v>
      </c>
      <c r="X184" s="155">
        <f t="shared" si="70"/>
        <v>0</v>
      </c>
      <c r="Y184" s="475">
        <f t="shared" si="71"/>
        <v>0</v>
      </c>
      <c r="Z184" s="474">
        <f t="shared" si="56"/>
        <v>0</v>
      </c>
      <c r="AA184" s="155">
        <f t="shared" si="72"/>
        <v>0</v>
      </c>
      <c r="AB184" s="155">
        <f t="shared" si="73"/>
        <v>0</v>
      </c>
      <c r="AC184" s="485">
        <f t="shared" si="74"/>
        <v>0</v>
      </c>
      <c r="AD184" s="484">
        <f t="shared" si="60"/>
        <v>0</v>
      </c>
    </row>
    <row r="185" spans="1:30">
      <c r="A185" s="15">
        <f>+IF((G185+SUM(H185:K185))&gt;0,MAX(A$13:A184)+1,0)</f>
        <v>0</v>
      </c>
      <c r="B185" s="16"/>
      <c r="C185" s="16"/>
      <c r="D185" s="16"/>
      <c r="E185" s="16"/>
      <c r="F185" s="232">
        <f t="shared" si="75"/>
        <v>0</v>
      </c>
      <c r="G185" s="168">
        <f t="shared" si="76"/>
        <v>0</v>
      </c>
      <c r="H185" s="16"/>
      <c r="I185" s="16"/>
      <c r="J185" s="16"/>
      <c r="K185" s="16"/>
      <c r="L185" s="16"/>
      <c r="M185" s="16"/>
      <c r="N185" s="168">
        <f t="shared" si="61"/>
        <v>0</v>
      </c>
      <c r="O185" s="161"/>
      <c r="P185" s="169">
        <f t="shared" si="46"/>
        <v>0</v>
      </c>
      <c r="Q185" s="247">
        <f t="shared" si="64"/>
        <v>0</v>
      </c>
      <c r="R185" s="247">
        <f t="shared" si="65"/>
        <v>0</v>
      </c>
      <c r="S185" s="155">
        <f t="shared" si="66"/>
        <v>0</v>
      </c>
      <c r="T185" s="155">
        <f t="shared" si="67"/>
        <v>0</v>
      </c>
      <c r="U185" s="215">
        <f t="shared" si="68"/>
        <v>0</v>
      </c>
      <c r="V185" s="202">
        <f t="shared" si="52"/>
        <v>0</v>
      </c>
      <c r="W185" s="155">
        <f t="shared" si="69"/>
        <v>0</v>
      </c>
      <c r="X185" s="155">
        <f t="shared" si="70"/>
        <v>0</v>
      </c>
      <c r="Y185" s="475">
        <f t="shared" si="71"/>
        <v>0</v>
      </c>
      <c r="Z185" s="474">
        <f t="shared" si="56"/>
        <v>0</v>
      </c>
      <c r="AA185" s="155">
        <f t="shared" si="72"/>
        <v>0</v>
      </c>
      <c r="AB185" s="155">
        <f t="shared" si="73"/>
        <v>0</v>
      </c>
      <c r="AC185" s="485">
        <f t="shared" si="74"/>
        <v>0</v>
      </c>
      <c r="AD185" s="484">
        <f t="shared" si="60"/>
        <v>0</v>
      </c>
    </row>
    <row r="186" spans="1:30">
      <c r="A186" s="15">
        <f>+IF((G186+SUM(H186:K186))&gt;0,MAX(A$13:A185)+1,0)</f>
        <v>0</v>
      </c>
      <c r="B186" s="16"/>
      <c r="C186" s="16"/>
      <c r="D186" s="16"/>
      <c r="E186" s="16"/>
      <c r="F186" s="232">
        <f t="shared" si="75"/>
        <v>0</v>
      </c>
      <c r="G186" s="168">
        <f t="shared" si="76"/>
        <v>0</v>
      </c>
      <c r="H186" s="16"/>
      <c r="I186" s="16"/>
      <c r="J186" s="16"/>
      <c r="K186" s="16"/>
      <c r="L186" s="16"/>
      <c r="M186" s="16"/>
      <c r="N186" s="168">
        <f t="shared" si="61"/>
        <v>0</v>
      </c>
      <c r="O186" s="161"/>
      <c r="P186" s="169">
        <f t="shared" si="46"/>
        <v>0</v>
      </c>
      <c r="Q186" s="247">
        <f t="shared" si="64"/>
        <v>0</v>
      </c>
      <c r="R186" s="247">
        <f t="shared" si="65"/>
        <v>0</v>
      </c>
      <c r="S186" s="155">
        <f t="shared" si="66"/>
        <v>0</v>
      </c>
      <c r="T186" s="155">
        <f t="shared" si="67"/>
        <v>0</v>
      </c>
      <c r="U186" s="215">
        <f t="shared" si="68"/>
        <v>0</v>
      </c>
      <c r="V186" s="202">
        <f t="shared" si="52"/>
        <v>0</v>
      </c>
      <c r="W186" s="155">
        <f t="shared" si="69"/>
        <v>0</v>
      </c>
      <c r="X186" s="155">
        <f t="shared" si="70"/>
        <v>0</v>
      </c>
      <c r="Y186" s="475">
        <f t="shared" si="71"/>
        <v>0</v>
      </c>
      <c r="Z186" s="474">
        <f t="shared" si="56"/>
        <v>0</v>
      </c>
      <c r="AA186" s="155">
        <f t="shared" si="72"/>
        <v>0</v>
      </c>
      <c r="AB186" s="155">
        <f t="shared" si="73"/>
        <v>0</v>
      </c>
      <c r="AC186" s="485">
        <f t="shared" si="74"/>
        <v>0</v>
      </c>
      <c r="AD186" s="484">
        <f t="shared" si="60"/>
        <v>0</v>
      </c>
    </row>
    <row r="187" spans="1:30">
      <c r="A187" s="15">
        <f>+IF((G187+SUM(H187:K187))&gt;0,MAX(A$13:A186)+1,0)</f>
        <v>0</v>
      </c>
      <c r="B187" s="16"/>
      <c r="C187" s="16"/>
      <c r="D187" s="16"/>
      <c r="E187" s="16"/>
      <c r="F187" s="232">
        <f t="shared" si="75"/>
        <v>0</v>
      </c>
      <c r="G187" s="168">
        <f t="shared" si="76"/>
        <v>0</v>
      </c>
      <c r="H187" s="16"/>
      <c r="I187" s="16"/>
      <c r="J187" s="16"/>
      <c r="K187" s="16"/>
      <c r="L187" s="16"/>
      <c r="M187" s="16"/>
      <c r="N187" s="168">
        <f t="shared" si="61"/>
        <v>0</v>
      </c>
      <c r="O187" s="161"/>
      <c r="P187" s="169">
        <f t="shared" si="46"/>
        <v>0</v>
      </c>
      <c r="Q187" s="247">
        <f t="shared" si="64"/>
        <v>0</v>
      </c>
      <c r="R187" s="247">
        <f t="shared" si="65"/>
        <v>0</v>
      </c>
      <c r="S187" s="155">
        <f t="shared" si="66"/>
        <v>0</v>
      </c>
      <c r="T187" s="155">
        <f t="shared" si="67"/>
        <v>0</v>
      </c>
      <c r="U187" s="215">
        <f t="shared" si="68"/>
        <v>0</v>
      </c>
      <c r="V187" s="202">
        <f t="shared" si="52"/>
        <v>0</v>
      </c>
      <c r="W187" s="155">
        <f t="shared" si="69"/>
        <v>0</v>
      </c>
      <c r="X187" s="155">
        <f t="shared" si="70"/>
        <v>0</v>
      </c>
      <c r="Y187" s="475">
        <f t="shared" si="71"/>
        <v>0</v>
      </c>
      <c r="Z187" s="474">
        <f t="shared" si="56"/>
        <v>0</v>
      </c>
      <c r="AA187" s="155">
        <f t="shared" si="72"/>
        <v>0</v>
      </c>
      <c r="AB187" s="155">
        <f t="shared" si="73"/>
        <v>0</v>
      </c>
      <c r="AC187" s="485">
        <f t="shared" si="74"/>
        <v>0</v>
      </c>
      <c r="AD187" s="484">
        <f t="shared" si="60"/>
        <v>0</v>
      </c>
    </row>
    <row r="188" spans="1:30">
      <c r="A188" s="15">
        <f>+IF((G188+SUM(H188:K188))&gt;0,MAX(A$13:A187)+1,0)</f>
        <v>0</v>
      </c>
      <c r="B188" s="16"/>
      <c r="C188" s="16"/>
      <c r="D188" s="16"/>
      <c r="E188" s="16"/>
      <c r="F188" s="232">
        <f t="shared" si="75"/>
        <v>0</v>
      </c>
      <c r="G188" s="168">
        <f t="shared" si="76"/>
        <v>0</v>
      </c>
      <c r="H188" s="16"/>
      <c r="I188" s="16"/>
      <c r="J188" s="16"/>
      <c r="K188" s="16"/>
      <c r="L188" s="16"/>
      <c r="M188" s="16"/>
      <c r="N188" s="168">
        <f t="shared" si="61"/>
        <v>0</v>
      </c>
      <c r="O188" s="161"/>
      <c r="P188" s="169">
        <f t="shared" si="46"/>
        <v>0</v>
      </c>
      <c r="Q188" s="247">
        <f t="shared" si="64"/>
        <v>0</v>
      </c>
      <c r="R188" s="247">
        <f t="shared" si="65"/>
        <v>0</v>
      </c>
      <c r="S188" s="155">
        <f t="shared" si="66"/>
        <v>0</v>
      </c>
      <c r="T188" s="155">
        <f t="shared" si="67"/>
        <v>0</v>
      </c>
      <c r="U188" s="215">
        <f t="shared" si="68"/>
        <v>0</v>
      </c>
      <c r="V188" s="202">
        <f t="shared" si="52"/>
        <v>0</v>
      </c>
      <c r="W188" s="155">
        <f t="shared" si="69"/>
        <v>0</v>
      </c>
      <c r="X188" s="155">
        <f t="shared" si="70"/>
        <v>0</v>
      </c>
      <c r="Y188" s="475">
        <f t="shared" si="71"/>
        <v>0</v>
      </c>
      <c r="Z188" s="474">
        <f t="shared" si="56"/>
        <v>0</v>
      </c>
      <c r="AA188" s="155">
        <f t="shared" si="72"/>
        <v>0</v>
      </c>
      <c r="AB188" s="155">
        <f t="shared" si="73"/>
        <v>0</v>
      </c>
      <c r="AC188" s="485">
        <f t="shared" si="74"/>
        <v>0</v>
      </c>
      <c r="AD188" s="484">
        <f t="shared" si="60"/>
        <v>0</v>
      </c>
    </row>
    <row r="189" spans="1:30">
      <c r="A189" s="15">
        <f>+IF((G189+SUM(H189:K189))&gt;0,MAX(A$13:A188)+1,0)</f>
        <v>0</v>
      </c>
      <c r="B189" s="16"/>
      <c r="C189" s="16"/>
      <c r="D189" s="16"/>
      <c r="E189" s="16"/>
      <c r="F189" s="232">
        <f t="shared" si="75"/>
        <v>0</v>
      </c>
      <c r="G189" s="168">
        <f t="shared" si="76"/>
        <v>0</v>
      </c>
      <c r="H189" s="16"/>
      <c r="I189" s="16"/>
      <c r="J189" s="16"/>
      <c r="K189" s="16"/>
      <c r="L189" s="16"/>
      <c r="M189" s="16"/>
      <c r="N189" s="168">
        <f t="shared" si="61"/>
        <v>0</v>
      </c>
      <c r="O189" s="161"/>
      <c r="P189" s="169">
        <f t="shared" si="46"/>
        <v>0</v>
      </c>
      <c r="Q189" s="247">
        <f t="shared" si="64"/>
        <v>0</v>
      </c>
      <c r="R189" s="247">
        <f t="shared" si="65"/>
        <v>0</v>
      </c>
      <c r="S189" s="155">
        <f t="shared" si="66"/>
        <v>0</v>
      </c>
      <c r="T189" s="155">
        <f t="shared" si="67"/>
        <v>0</v>
      </c>
      <c r="U189" s="215">
        <f t="shared" si="68"/>
        <v>0</v>
      </c>
      <c r="V189" s="202">
        <f t="shared" si="52"/>
        <v>0</v>
      </c>
      <c r="W189" s="155">
        <f t="shared" si="69"/>
        <v>0</v>
      </c>
      <c r="X189" s="155">
        <f t="shared" si="70"/>
        <v>0</v>
      </c>
      <c r="Y189" s="475">
        <f t="shared" si="71"/>
        <v>0</v>
      </c>
      <c r="Z189" s="474">
        <f t="shared" si="56"/>
        <v>0</v>
      </c>
      <c r="AA189" s="155">
        <f t="shared" si="72"/>
        <v>0</v>
      </c>
      <c r="AB189" s="155">
        <f t="shared" si="73"/>
        <v>0</v>
      </c>
      <c r="AC189" s="485">
        <f t="shared" si="74"/>
        <v>0</v>
      </c>
      <c r="AD189" s="484">
        <f t="shared" si="60"/>
        <v>0</v>
      </c>
    </row>
    <row r="190" spans="1:30">
      <c r="A190" s="15">
        <f>+IF((G190+SUM(H190:K190))&gt;0,MAX(A$13:A189)+1,0)</f>
        <v>0</v>
      </c>
      <c r="B190" s="16"/>
      <c r="C190" s="16"/>
      <c r="D190" s="16"/>
      <c r="E190" s="16"/>
      <c r="F190" s="232">
        <f t="shared" si="75"/>
        <v>0</v>
      </c>
      <c r="G190" s="168">
        <f t="shared" si="76"/>
        <v>0</v>
      </c>
      <c r="H190" s="16"/>
      <c r="I190" s="16"/>
      <c r="J190" s="16"/>
      <c r="K190" s="16"/>
      <c r="L190" s="16"/>
      <c r="M190" s="16"/>
      <c r="N190" s="168">
        <f t="shared" si="61"/>
        <v>0</v>
      </c>
      <c r="O190" s="161"/>
      <c r="P190" s="169">
        <f t="shared" si="46"/>
        <v>0</v>
      </c>
      <c r="Q190" s="247">
        <f t="shared" si="64"/>
        <v>0</v>
      </c>
      <c r="R190" s="247">
        <f t="shared" si="65"/>
        <v>0</v>
      </c>
      <c r="S190" s="155">
        <f t="shared" si="66"/>
        <v>0</v>
      </c>
      <c r="T190" s="155">
        <f t="shared" si="67"/>
        <v>0</v>
      </c>
      <c r="U190" s="215">
        <f t="shared" si="68"/>
        <v>0</v>
      </c>
      <c r="V190" s="202">
        <f t="shared" si="52"/>
        <v>0</v>
      </c>
      <c r="W190" s="155">
        <f t="shared" si="69"/>
        <v>0</v>
      </c>
      <c r="X190" s="155">
        <f t="shared" si="70"/>
        <v>0</v>
      </c>
      <c r="Y190" s="475">
        <f t="shared" si="71"/>
        <v>0</v>
      </c>
      <c r="Z190" s="474">
        <f t="shared" si="56"/>
        <v>0</v>
      </c>
      <c r="AA190" s="155">
        <f t="shared" si="72"/>
        <v>0</v>
      </c>
      <c r="AB190" s="155">
        <f t="shared" si="73"/>
        <v>0</v>
      </c>
      <c r="AC190" s="485">
        <f t="shared" si="74"/>
        <v>0</v>
      </c>
      <c r="AD190" s="484">
        <f t="shared" si="60"/>
        <v>0</v>
      </c>
    </row>
    <row r="191" spans="1:30">
      <c r="A191" s="15">
        <f>+IF((G191+SUM(H191:K191))&gt;0,MAX(A$13:A190)+1,0)</f>
        <v>0</v>
      </c>
      <c r="B191" s="16"/>
      <c r="C191" s="16"/>
      <c r="D191" s="16"/>
      <c r="E191" s="16"/>
      <c r="F191" s="232">
        <f t="shared" si="75"/>
        <v>0</v>
      </c>
      <c r="G191" s="168">
        <f t="shared" si="76"/>
        <v>0</v>
      </c>
      <c r="H191" s="16"/>
      <c r="I191" s="16"/>
      <c r="J191" s="16"/>
      <c r="K191" s="16"/>
      <c r="L191" s="16"/>
      <c r="M191" s="16"/>
      <c r="N191" s="168">
        <f t="shared" si="61"/>
        <v>0</v>
      </c>
      <c r="O191" s="161"/>
      <c r="P191" s="169">
        <f t="shared" si="46"/>
        <v>0</v>
      </c>
      <c r="Q191" s="247">
        <f t="shared" si="64"/>
        <v>0</v>
      </c>
      <c r="R191" s="247">
        <f t="shared" si="65"/>
        <v>0</v>
      </c>
      <c r="S191" s="155">
        <f t="shared" si="66"/>
        <v>0</v>
      </c>
      <c r="T191" s="155">
        <f t="shared" si="67"/>
        <v>0</v>
      </c>
      <c r="U191" s="215">
        <f t="shared" si="68"/>
        <v>0</v>
      </c>
      <c r="V191" s="202">
        <f t="shared" si="52"/>
        <v>0</v>
      </c>
      <c r="W191" s="155">
        <f t="shared" si="69"/>
        <v>0</v>
      </c>
      <c r="X191" s="155">
        <f t="shared" si="70"/>
        <v>0</v>
      </c>
      <c r="Y191" s="475">
        <f t="shared" si="71"/>
        <v>0</v>
      </c>
      <c r="Z191" s="474">
        <f t="shared" si="56"/>
        <v>0</v>
      </c>
      <c r="AA191" s="155">
        <f t="shared" si="72"/>
        <v>0</v>
      </c>
      <c r="AB191" s="155">
        <f t="shared" si="73"/>
        <v>0</v>
      </c>
      <c r="AC191" s="485">
        <f t="shared" si="74"/>
        <v>0</v>
      </c>
      <c r="AD191" s="484">
        <f t="shared" si="60"/>
        <v>0</v>
      </c>
    </row>
    <row r="192" spans="1:30">
      <c r="A192" s="15">
        <f>+IF((G192+SUM(H192:K192))&gt;0,MAX(A$13:A191)+1,0)</f>
        <v>0</v>
      </c>
      <c r="B192" s="16"/>
      <c r="C192" s="16"/>
      <c r="D192" s="16"/>
      <c r="E192" s="16"/>
      <c r="F192" s="232">
        <f t="shared" si="75"/>
        <v>0</v>
      </c>
      <c r="G192" s="168">
        <f t="shared" si="76"/>
        <v>0</v>
      </c>
      <c r="H192" s="16"/>
      <c r="I192" s="16"/>
      <c r="J192" s="16"/>
      <c r="K192" s="16"/>
      <c r="L192" s="16"/>
      <c r="M192" s="16"/>
      <c r="N192" s="168">
        <f t="shared" si="61"/>
        <v>0</v>
      </c>
      <c r="O192" s="161"/>
      <c r="P192" s="169">
        <f t="shared" si="46"/>
        <v>0</v>
      </c>
      <c r="Q192" s="247">
        <f t="shared" si="64"/>
        <v>0</v>
      </c>
      <c r="R192" s="247">
        <f t="shared" si="65"/>
        <v>0</v>
      </c>
      <c r="S192" s="155">
        <f t="shared" si="66"/>
        <v>0</v>
      </c>
      <c r="T192" s="155">
        <f t="shared" si="67"/>
        <v>0</v>
      </c>
      <c r="U192" s="215">
        <f t="shared" si="68"/>
        <v>0</v>
      </c>
      <c r="V192" s="202">
        <f t="shared" si="52"/>
        <v>0</v>
      </c>
      <c r="W192" s="155">
        <f t="shared" si="69"/>
        <v>0</v>
      </c>
      <c r="X192" s="155">
        <f t="shared" si="70"/>
        <v>0</v>
      </c>
      <c r="Y192" s="475">
        <f t="shared" si="71"/>
        <v>0</v>
      </c>
      <c r="Z192" s="474">
        <f t="shared" si="56"/>
        <v>0</v>
      </c>
      <c r="AA192" s="155">
        <f t="shared" si="72"/>
        <v>0</v>
      </c>
      <c r="AB192" s="155">
        <f t="shared" si="73"/>
        <v>0</v>
      </c>
      <c r="AC192" s="485">
        <f t="shared" si="74"/>
        <v>0</v>
      </c>
      <c r="AD192" s="484">
        <f t="shared" si="60"/>
        <v>0</v>
      </c>
    </row>
    <row r="193" spans="1:30">
      <c r="A193" s="15">
        <f>+IF((G193+SUM(H193:K193))&gt;0,MAX(A$13:A192)+1,0)</f>
        <v>0</v>
      </c>
      <c r="B193" s="16"/>
      <c r="C193" s="16"/>
      <c r="D193" s="16"/>
      <c r="E193" s="16"/>
      <c r="F193" s="232">
        <f t="shared" si="75"/>
        <v>0</v>
      </c>
      <c r="G193" s="168">
        <f t="shared" si="76"/>
        <v>0</v>
      </c>
      <c r="H193" s="16"/>
      <c r="I193" s="16"/>
      <c r="J193" s="16"/>
      <c r="K193" s="16"/>
      <c r="L193" s="16"/>
      <c r="M193" s="16"/>
      <c r="N193" s="168">
        <f t="shared" si="61"/>
        <v>0</v>
      </c>
      <c r="O193" s="161"/>
      <c r="P193" s="169">
        <f t="shared" si="46"/>
        <v>0</v>
      </c>
      <c r="Q193" s="247">
        <f t="shared" si="64"/>
        <v>0</v>
      </c>
      <c r="R193" s="247">
        <f t="shared" si="65"/>
        <v>0</v>
      </c>
      <c r="S193" s="155">
        <f t="shared" si="66"/>
        <v>0</v>
      </c>
      <c r="T193" s="155">
        <f t="shared" si="67"/>
        <v>0</v>
      </c>
      <c r="U193" s="215">
        <f t="shared" si="68"/>
        <v>0</v>
      </c>
      <c r="V193" s="202">
        <f t="shared" si="52"/>
        <v>0</v>
      </c>
      <c r="W193" s="155">
        <f t="shared" si="69"/>
        <v>0</v>
      </c>
      <c r="X193" s="155">
        <f t="shared" si="70"/>
        <v>0</v>
      </c>
      <c r="Y193" s="475">
        <f t="shared" si="71"/>
        <v>0</v>
      </c>
      <c r="Z193" s="474">
        <f t="shared" si="56"/>
        <v>0</v>
      </c>
      <c r="AA193" s="155">
        <f t="shared" si="72"/>
        <v>0</v>
      </c>
      <c r="AB193" s="155">
        <f t="shared" si="73"/>
        <v>0</v>
      </c>
      <c r="AC193" s="485">
        <f t="shared" si="74"/>
        <v>0</v>
      </c>
      <c r="AD193" s="484">
        <f t="shared" si="60"/>
        <v>0</v>
      </c>
    </row>
    <row r="194" spans="1:30">
      <c r="A194" s="15">
        <f>+IF((G194+SUM(H194:K194))&gt;0,MAX(A$13:A193)+1,0)</f>
        <v>0</v>
      </c>
      <c r="B194" s="16"/>
      <c r="C194" s="16"/>
      <c r="D194" s="16"/>
      <c r="E194" s="16"/>
      <c r="F194" s="232">
        <f t="shared" si="75"/>
        <v>0</v>
      </c>
      <c r="G194" s="168">
        <f t="shared" si="76"/>
        <v>0</v>
      </c>
      <c r="H194" s="16"/>
      <c r="I194" s="16"/>
      <c r="J194" s="16"/>
      <c r="K194" s="16"/>
      <c r="L194" s="16"/>
      <c r="M194" s="16"/>
      <c r="N194" s="168">
        <f t="shared" si="61"/>
        <v>0</v>
      </c>
      <c r="O194" s="161"/>
      <c r="P194" s="169">
        <f t="shared" si="46"/>
        <v>0</v>
      </c>
      <c r="Q194" s="247">
        <f t="shared" si="64"/>
        <v>0</v>
      </c>
      <c r="R194" s="247">
        <f t="shared" si="65"/>
        <v>0</v>
      </c>
      <c r="S194" s="155">
        <f t="shared" si="66"/>
        <v>0</v>
      </c>
      <c r="T194" s="155">
        <f t="shared" si="67"/>
        <v>0</v>
      </c>
      <c r="U194" s="215">
        <f t="shared" si="68"/>
        <v>0</v>
      </c>
      <c r="V194" s="202">
        <f t="shared" si="52"/>
        <v>0</v>
      </c>
      <c r="W194" s="155">
        <f t="shared" si="69"/>
        <v>0</v>
      </c>
      <c r="X194" s="155">
        <f t="shared" si="70"/>
        <v>0</v>
      </c>
      <c r="Y194" s="475">
        <f t="shared" si="71"/>
        <v>0</v>
      </c>
      <c r="Z194" s="474">
        <f t="shared" si="56"/>
        <v>0</v>
      </c>
      <c r="AA194" s="155">
        <f t="shared" si="72"/>
        <v>0</v>
      </c>
      <c r="AB194" s="155">
        <f t="shared" si="73"/>
        <v>0</v>
      </c>
      <c r="AC194" s="485">
        <f t="shared" si="74"/>
        <v>0</v>
      </c>
      <c r="AD194" s="484">
        <f t="shared" si="60"/>
        <v>0</v>
      </c>
    </row>
    <row r="195" spans="1:30">
      <c r="A195" s="15">
        <f>+IF((G195+SUM(H195:K195))&gt;0,MAX(A$13:A194)+1,0)</f>
        <v>0</v>
      </c>
      <c r="B195" s="16"/>
      <c r="C195" s="16"/>
      <c r="D195" s="16"/>
      <c r="E195" s="16"/>
      <c r="F195" s="232">
        <f t="shared" si="75"/>
        <v>0</v>
      </c>
      <c r="G195" s="168">
        <f t="shared" si="76"/>
        <v>0</v>
      </c>
      <c r="H195" s="16"/>
      <c r="I195" s="16"/>
      <c r="J195" s="16"/>
      <c r="K195" s="16"/>
      <c r="L195" s="16"/>
      <c r="M195" s="16"/>
      <c r="N195" s="168">
        <f t="shared" si="61"/>
        <v>0</v>
      </c>
      <c r="O195" s="161"/>
      <c r="P195" s="169">
        <f t="shared" si="46"/>
        <v>0</v>
      </c>
      <c r="Q195" s="247">
        <f t="shared" si="64"/>
        <v>0</v>
      </c>
      <c r="R195" s="247">
        <f t="shared" si="65"/>
        <v>0</v>
      </c>
      <c r="S195" s="155">
        <f t="shared" si="66"/>
        <v>0</v>
      </c>
      <c r="T195" s="155">
        <f t="shared" si="67"/>
        <v>0</v>
      </c>
      <c r="U195" s="215">
        <f t="shared" si="68"/>
        <v>0</v>
      </c>
      <c r="V195" s="202">
        <f t="shared" si="52"/>
        <v>0</v>
      </c>
      <c r="W195" s="155">
        <f t="shared" si="69"/>
        <v>0</v>
      </c>
      <c r="X195" s="155">
        <f t="shared" si="70"/>
        <v>0</v>
      </c>
      <c r="Y195" s="475">
        <f t="shared" si="71"/>
        <v>0</v>
      </c>
      <c r="Z195" s="474">
        <f t="shared" si="56"/>
        <v>0</v>
      </c>
      <c r="AA195" s="155">
        <f t="shared" si="72"/>
        <v>0</v>
      </c>
      <c r="AB195" s="155">
        <f t="shared" si="73"/>
        <v>0</v>
      </c>
      <c r="AC195" s="485">
        <f t="shared" si="74"/>
        <v>0</v>
      </c>
      <c r="AD195" s="484">
        <f t="shared" si="60"/>
        <v>0</v>
      </c>
    </row>
    <row r="196" spans="1:30">
      <c r="A196" s="15">
        <f>+IF((G196+SUM(H196:K196))&gt;0,MAX(A$13:A195)+1,0)</f>
        <v>0</v>
      </c>
      <c r="B196" s="16"/>
      <c r="C196" s="16"/>
      <c r="D196" s="16"/>
      <c r="E196" s="16"/>
      <c r="F196" s="232">
        <f t="shared" si="75"/>
        <v>0</v>
      </c>
      <c r="G196" s="168">
        <f t="shared" si="76"/>
        <v>0</v>
      </c>
      <c r="H196" s="16"/>
      <c r="I196" s="16"/>
      <c r="J196" s="16"/>
      <c r="K196" s="16"/>
      <c r="L196" s="16"/>
      <c r="M196" s="16"/>
      <c r="N196" s="168">
        <f t="shared" si="61"/>
        <v>0</v>
      </c>
      <c r="O196" s="161"/>
      <c r="P196" s="169">
        <f t="shared" si="46"/>
        <v>0</v>
      </c>
      <c r="Q196" s="247">
        <f t="shared" si="64"/>
        <v>0</v>
      </c>
      <c r="R196" s="247">
        <f t="shared" si="65"/>
        <v>0</v>
      </c>
      <c r="S196" s="155">
        <f t="shared" si="66"/>
        <v>0</v>
      </c>
      <c r="T196" s="155">
        <f t="shared" si="67"/>
        <v>0</v>
      </c>
      <c r="U196" s="215">
        <f t="shared" si="68"/>
        <v>0</v>
      </c>
      <c r="V196" s="202">
        <f t="shared" si="52"/>
        <v>0</v>
      </c>
      <c r="W196" s="155">
        <f t="shared" si="69"/>
        <v>0</v>
      </c>
      <c r="X196" s="155">
        <f t="shared" si="70"/>
        <v>0</v>
      </c>
      <c r="Y196" s="475">
        <f t="shared" si="71"/>
        <v>0</v>
      </c>
      <c r="Z196" s="474">
        <f t="shared" si="56"/>
        <v>0</v>
      </c>
      <c r="AA196" s="155">
        <f t="shared" si="72"/>
        <v>0</v>
      </c>
      <c r="AB196" s="155">
        <f t="shared" si="73"/>
        <v>0</v>
      </c>
      <c r="AC196" s="485">
        <f t="shared" si="74"/>
        <v>0</v>
      </c>
      <c r="AD196" s="484">
        <f t="shared" si="60"/>
        <v>0</v>
      </c>
    </row>
    <row r="197" spans="1:30">
      <c r="A197" s="15">
        <f>+IF((G197+SUM(H197:K197))&gt;0,MAX(A$13:A196)+1,0)</f>
        <v>0</v>
      </c>
      <c r="B197" s="16"/>
      <c r="C197" s="16"/>
      <c r="D197" s="16"/>
      <c r="E197" s="16"/>
      <c r="F197" s="232">
        <f t="shared" si="75"/>
        <v>0</v>
      </c>
      <c r="G197" s="168">
        <f t="shared" si="76"/>
        <v>0</v>
      </c>
      <c r="H197" s="16"/>
      <c r="I197" s="16"/>
      <c r="J197" s="16"/>
      <c r="K197" s="16"/>
      <c r="L197" s="16"/>
      <c r="M197" s="16"/>
      <c r="N197" s="168">
        <f t="shared" si="61"/>
        <v>0</v>
      </c>
      <c r="O197" s="161"/>
      <c r="P197" s="169">
        <f t="shared" si="46"/>
        <v>0</v>
      </c>
      <c r="Q197" s="247">
        <f t="shared" si="64"/>
        <v>0</v>
      </c>
      <c r="R197" s="247">
        <f t="shared" si="65"/>
        <v>0</v>
      </c>
      <c r="S197" s="155">
        <f t="shared" si="66"/>
        <v>0</v>
      </c>
      <c r="T197" s="155">
        <f t="shared" si="67"/>
        <v>0</v>
      </c>
      <c r="U197" s="215">
        <f t="shared" si="68"/>
        <v>0</v>
      </c>
      <c r="V197" s="202">
        <f t="shared" si="52"/>
        <v>0</v>
      </c>
      <c r="W197" s="155">
        <f t="shared" si="69"/>
        <v>0</v>
      </c>
      <c r="X197" s="155">
        <f t="shared" si="70"/>
        <v>0</v>
      </c>
      <c r="Y197" s="475">
        <f t="shared" si="71"/>
        <v>0</v>
      </c>
      <c r="Z197" s="474">
        <f t="shared" si="56"/>
        <v>0</v>
      </c>
      <c r="AA197" s="155">
        <f t="shared" si="72"/>
        <v>0</v>
      </c>
      <c r="AB197" s="155">
        <f t="shared" si="73"/>
        <v>0</v>
      </c>
      <c r="AC197" s="485">
        <f t="shared" si="74"/>
        <v>0</v>
      </c>
      <c r="AD197" s="484">
        <f t="shared" si="60"/>
        <v>0</v>
      </c>
    </row>
    <row r="198" spans="1:30">
      <c r="A198" s="15">
        <f>+IF((G198+SUM(H198:K198))&gt;0,MAX(A$13:A197)+1,0)</f>
        <v>0</v>
      </c>
      <c r="B198" s="16"/>
      <c r="C198" s="16"/>
      <c r="D198" s="16"/>
      <c r="E198" s="16"/>
      <c r="F198" s="232">
        <f t="shared" si="75"/>
        <v>0</v>
      </c>
      <c r="G198" s="168">
        <f t="shared" si="76"/>
        <v>0</v>
      </c>
      <c r="H198" s="16"/>
      <c r="I198" s="16"/>
      <c r="J198" s="16"/>
      <c r="K198" s="16"/>
      <c r="L198" s="16"/>
      <c r="M198" s="16"/>
      <c r="N198" s="168">
        <f t="shared" si="61"/>
        <v>0</v>
      </c>
      <c r="O198" s="161"/>
      <c r="P198" s="169">
        <f t="shared" si="46"/>
        <v>0</v>
      </c>
      <c r="Q198" s="247">
        <f t="shared" si="64"/>
        <v>0</v>
      </c>
      <c r="R198" s="247">
        <f t="shared" si="65"/>
        <v>0</v>
      </c>
      <c r="S198" s="155">
        <f t="shared" si="66"/>
        <v>0</v>
      </c>
      <c r="T198" s="155">
        <f t="shared" si="67"/>
        <v>0</v>
      </c>
      <c r="U198" s="215">
        <f t="shared" si="68"/>
        <v>0</v>
      </c>
      <c r="V198" s="202">
        <f t="shared" si="52"/>
        <v>0</v>
      </c>
      <c r="W198" s="155">
        <f t="shared" si="69"/>
        <v>0</v>
      </c>
      <c r="X198" s="155">
        <f t="shared" si="70"/>
        <v>0</v>
      </c>
      <c r="Y198" s="475">
        <f t="shared" si="71"/>
        <v>0</v>
      </c>
      <c r="Z198" s="474">
        <f t="shared" si="56"/>
        <v>0</v>
      </c>
      <c r="AA198" s="155">
        <f t="shared" si="72"/>
        <v>0</v>
      </c>
      <c r="AB198" s="155">
        <f t="shared" si="73"/>
        <v>0</v>
      </c>
      <c r="AC198" s="485">
        <f t="shared" si="74"/>
        <v>0</v>
      </c>
      <c r="AD198" s="484">
        <f t="shared" si="60"/>
        <v>0</v>
      </c>
    </row>
    <row r="199" spans="1:30">
      <c r="A199" s="15">
        <f>+IF((G199+SUM(H199:K199))&gt;0,MAX(A$13:A198)+1,0)</f>
        <v>0</v>
      </c>
      <c r="B199" s="492"/>
      <c r="C199" s="492"/>
      <c r="D199" s="492"/>
      <c r="E199" s="492"/>
      <c r="F199" s="232">
        <f t="shared" ref="F199:F262" si="77">+E199+D199</f>
        <v>0</v>
      </c>
      <c r="G199" s="168">
        <f t="shared" ref="G199:G262" si="78">SUM(C199:E199)</f>
        <v>0</v>
      </c>
      <c r="H199" s="492"/>
      <c r="I199" s="492"/>
      <c r="J199" s="492"/>
      <c r="K199" s="492"/>
      <c r="L199" s="492"/>
      <c r="M199" s="492"/>
      <c r="N199" s="168">
        <f t="shared" si="61"/>
        <v>0</v>
      </c>
      <c r="O199" s="493"/>
      <c r="P199" s="169">
        <f t="shared" si="46"/>
        <v>0</v>
      </c>
      <c r="Q199" s="247">
        <f t="shared" ref="Q199:Q250" si="79">+N199*(C199+H199-I199)</f>
        <v>0</v>
      </c>
      <c r="R199" s="247">
        <f t="shared" ref="R199:R250" si="80">+N199*D199+N199*E199*0.8+(J199-K199)*N199</f>
        <v>0</v>
      </c>
      <c r="S199" s="155">
        <f t="shared" ref="S199:S250" si="81">+P199*C199</f>
        <v>0</v>
      </c>
      <c r="T199" s="155">
        <f t="shared" ref="T199:T250" si="82">+P199*(D199+E199)</f>
        <v>0</v>
      </c>
      <c r="U199" s="215">
        <f t="shared" ref="U199:U250" si="83">(P199-$S$6)/$S$7*(C199+D199+E199)*$Y$8</f>
        <v>0</v>
      </c>
      <c r="V199" s="202">
        <f t="shared" ref="V199:V250" si="84">+U199*V$9</f>
        <v>0</v>
      </c>
      <c r="W199" s="155">
        <f t="shared" ref="W199:W250" si="85">+P199*H199</f>
        <v>0</v>
      </c>
      <c r="X199" s="155">
        <f t="shared" ref="X199:X250" si="86">+P199*J199</f>
        <v>0</v>
      </c>
      <c r="Y199" s="475">
        <f t="shared" ref="Y199:Y250" si="87">+IFERROR((P199-$S$6)/$S$7*(H199+J199)*$Y$8,0)</f>
        <v>0</v>
      </c>
      <c r="Z199" s="474">
        <f t="shared" ref="Z199:Z250" si="88">+Y199*Z$9</f>
        <v>0</v>
      </c>
      <c r="AA199" s="155">
        <f t="shared" ref="AA199:AA250" si="89">+P199*I199</f>
        <v>0</v>
      </c>
      <c r="AB199" s="155">
        <f t="shared" ref="AB199:AB250" si="90">+P199*K199</f>
        <v>0</v>
      </c>
      <c r="AC199" s="485">
        <f t="shared" ref="AC199:AC250" si="91">+(P199-$S$6)/$S$7*(I199+K199)*$Y$8</f>
        <v>0</v>
      </c>
      <c r="AD199" s="484">
        <f t="shared" ref="AD199:AD250" si="92">+AC199*AD$9</f>
        <v>0</v>
      </c>
    </row>
    <row r="200" spans="1:30">
      <c r="A200" s="15">
        <f>+IF((G200+SUM(H200:K200))&gt;0,MAX(A$13:A199)+1,0)</f>
        <v>0</v>
      </c>
      <c r="B200" s="492"/>
      <c r="C200" s="492"/>
      <c r="D200" s="492"/>
      <c r="E200" s="492"/>
      <c r="F200" s="232">
        <f t="shared" si="77"/>
        <v>0</v>
      </c>
      <c r="G200" s="168">
        <f t="shared" si="78"/>
        <v>0</v>
      </c>
      <c r="H200" s="492"/>
      <c r="I200" s="492"/>
      <c r="J200" s="492"/>
      <c r="K200" s="492"/>
      <c r="L200" s="492"/>
      <c r="M200" s="492"/>
      <c r="N200" s="168">
        <f t="shared" si="61"/>
        <v>0</v>
      </c>
      <c r="O200" s="493"/>
      <c r="P200" s="169">
        <f t="shared" si="46"/>
        <v>0</v>
      </c>
      <c r="Q200" s="247">
        <f t="shared" si="79"/>
        <v>0</v>
      </c>
      <c r="R200" s="247">
        <f t="shared" si="80"/>
        <v>0</v>
      </c>
      <c r="S200" s="155">
        <f t="shared" si="81"/>
        <v>0</v>
      </c>
      <c r="T200" s="155">
        <f t="shared" si="82"/>
        <v>0</v>
      </c>
      <c r="U200" s="215">
        <f t="shared" si="83"/>
        <v>0</v>
      </c>
      <c r="V200" s="202">
        <f t="shared" si="84"/>
        <v>0</v>
      </c>
      <c r="W200" s="155">
        <f t="shared" si="85"/>
        <v>0</v>
      </c>
      <c r="X200" s="155">
        <f t="shared" si="86"/>
        <v>0</v>
      </c>
      <c r="Y200" s="475">
        <f t="shared" si="87"/>
        <v>0</v>
      </c>
      <c r="Z200" s="474">
        <f t="shared" si="88"/>
        <v>0</v>
      </c>
      <c r="AA200" s="155">
        <f t="shared" si="89"/>
        <v>0</v>
      </c>
      <c r="AB200" s="155">
        <f t="shared" si="90"/>
        <v>0</v>
      </c>
      <c r="AC200" s="485">
        <f t="shared" si="91"/>
        <v>0</v>
      </c>
      <c r="AD200" s="484">
        <f t="shared" si="92"/>
        <v>0</v>
      </c>
    </row>
    <row r="201" spans="1:30">
      <c r="A201" s="15">
        <f>+IF((G201+SUM(H201:K201))&gt;0,MAX(A$13:A200)+1,0)</f>
        <v>0</v>
      </c>
      <c r="B201" s="492"/>
      <c r="C201" s="492"/>
      <c r="D201" s="492"/>
      <c r="E201" s="492"/>
      <c r="F201" s="232">
        <f t="shared" si="77"/>
        <v>0</v>
      </c>
      <c r="G201" s="168">
        <f t="shared" si="78"/>
        <v>0</v>
      </c>
      <c r="H201" s="492"/>
      <c r="I201" s="492"/>
      <c r="J201" s="492"/>
      <c r="K201" s="492"/>
      <c r="L201" s="492"/>
      <c r="M201" s="492"/>
      <c r="N201" s="168">
        <f t="shared" si="61"/>
        <v>0</v>
      </c>
      <c r="O201" s="493"/>
      <c r="P201" s="169">
        <f t="shared" si="46"/>
        <v>0</v>
      </c>
      <c r="Q201" s="247">
        <f t="shared" si="79"/>
        <v>0</v>
      </c>
      <c r="R201" s="247">
        <f t="shared" si="80"/>
        <v>0</v>
      </c>
      <c r="S201" s="155">
        <f t="shared" si="81"/>
        <v>0</v>
      </c>
      <c r="T201" s="155">
        <f t="shared" si="82"/>
        <v>0</v>
      </c>
      <c r="U201" s="215">
        <f t="shared" si="83"/>
        <v>0</v>
      </c>
      <c r="V201" s="202">
        <f t="shared" si="84"/>
        <v>0</v>
      </c>
      <c r="W201" s="155">
        <f t="shared" si="85"/>
        <v>0</v>
      </c>
      <c r="X201" s="155">
        <f t="shared" si="86"/>
        <v>0</v>
      </c>
      <c r="Y201" s="475">
        <f t="shared" si="87"/>
        <v>0</v>
      </c>
      <c r="Z201" s="474">
        <f t="shared" si="88"/>
        <v>0</v>
      </c>
      <c r="AA201" s="155">
        <f t="shared" si="89"/>
        <v>0</v>
      </c>
      <c r="AB201" s="155">
        <f t="shared" si="90"/>
        <v>0</v>
      </c>
      <c r="AC201" s="485">
        <f t="shared" si="91"/>
        <v>0</v>
      </c>
      <c r="AD201" s="484">
        <f t="shared" si="92"/>
        <v>0</v>
      </c>
    </row>
    <row r="202" spans="1:30">
      <c r="A202" s="15">
        <f>+IF((G202+SUM(H202:K202))&gt;0,MAX(A$13:A201)+1,0)</f>
        <v>0</v>
      </c>
      <c r="B202" s="492"/>
      <c r="C202" s="492"/>
      <c r="D202" s="492"/>
      <c r="E202" s="492"/>
      <c r="F202" s="232">
        <f t="shared" si="77"/>
        <v>0</v>
      </c>
      <c r="G202" s="168">
        <f t="shared" si="78"/>
        <v>0</v>
      </c>
      <c r="H202" s="492"/>
      <c r="I202" s="492"/>
      <c r="J202" s="492"/>
      <c r="K202" s="492"/>
      <c r="L202" s="492"/>
      <c r="M202" s="492"/>
      <c r="N202" s="168">
        <f t="shared" si="61"/>
        <v>0</v>
      </c>
      <c r="O202" s="493"/>
      <c r="P202" s="169">
        <f t="shared" si="46"/>
        <v>0</v>
      </c>
      <c r="Q202" s="247">
        <f t="shared" si="79"/>
        <v>0</v>
      </c>
      <c r="R202" s="247">
        <f t="shared" si="80"/>
        <v>0</v>
      </c>
      <c r="S202" s="155">
        <f t="shared" si="81"/>
        <v>0</v>
      </c>
      <c r="T202" s="155">
        <f t="shared" si="82"/>
        <v>0</v>
      </c>
      <c r="U202" s="215">
        <f t="shared" si="83"/>
        <v>0</v>
      </c>
      <c r="V202" s="202">
        <f t="shared" si="84"/>
        <v>0</v>
      </c>
      <c r="W202" s="155">
        <f t="shared" si="85"/>
        <v>0</v>
      </c>
      <c r="X202" s="155">
        <f t="shared" si="86"/>
        <v>0</v>
      </c>
      <c r="Y202" s="475">
        <f t="shared" si="87"/>
        <v>0</v>
      </c>
      <c r="Z202" s="474">
        <f t="shared" si="88"/>
        <v>0</v>
      </c>
      <c r="AA202" s="155">
        <f t="shared" si="89"/>
        <v>0</v>
      </c>
      <c r="AB202" s="155">
        <f t="shared" si="90"/>
        <v>0</v>
      </c>
      <c r="AC202" s="485">
        <f t="shared" si="91"/>
        <v>0</v>
      </c>
      <c r="AD202" s="484">
        <f t="shared" si="92"/>
        <v>0</v>
      </c>
    </row>
    <row r="203" spans="1:30">
      <c r="A203" s="15">
        <f>+IF((G203+SUM(H203:K203))&gt;0,MAX(A$13:A202)+1,0)</f>
        <v>0</v>
      </c>
      <c r="B203" s="492"/>
      <c r="C203" s="492"/>
      <c r="D203" s="492"/>
      <c r="E203" s="492"/>
      <c r="F203" s="232">
        <f t="shared" si="77"/>
        <v>0</v>
      </c>
      <c r="G203" s="168">
        <f t="shared" si="78"/>
        <v>0</v>
      </c>
      <c r="H203" s="492"/>
      <c r="I203" s="492"/>
      <c r="J203" s="492"/>
      <c r="K203" s="492"/>
      <c r="L203" s="492"/>
      <c r="M203" s="492"/>
      <c r="N203" s="168">
        <f t="shared" si="61"/>
        <v>0</v>
      </c>
      <c r="O203" s="493"/>
      <c r="P203" s="169">
        <f t="shared" si="46"/>
        <v>0</v>
      </c>
      <c r="Q203" s="247">
        <f t="shared" si="79"/>
        <v>0</v>
      </c>
      <c r="R203" s="247">
        <f t="shared" si="80"/>
        <v>0</v>
      </c>
      <c r="S203" s="155">
        <f t="shared" si="81"/>
        <v>0</v>
      </c>
      <c r="T203" s="155">
        <f t="shared" si="82"/>
        <v>0</v>
      </c>
      <c r="U203" s="215">
        <f t="shared" si="83"/>
        <v>0</v>
      </c>
      <c r="V203" s="202">
        <f t="shared" si="84"/>
        <v>0</v>
      </c>
      <c r="W203" s="155">
        <f t="shared" si="85"/>
        <v>0</v>
      </c>
      <c r="X203" s="155">
        <f t="shared" si="86"/>
        <v>0</v>
      </c>
      <c r="Y203" s="475">
        <f t="shared" si="87"/>
        <v>0</v>
      </c>
      <c r="Z203" s="474">
        <f t="shared" si="88"/>
        <v>0</v>
      </c>
      <c r="AA203" s="155">
        <f t="shared" si="89"/>
        <v>0</v>
      </c>
      <c r="AB203" s="155">
        <f t="shared" si="90"/>
        <v>0</v>
      </c>
      <c r="AC203" s="485">
        <f t="shared" si="91"/>
        <v>0</v>
      </c>
      <c r="AD203" s="484">
        <f t="shared" si="92"/>
        <v>0</v>
      </c>
    </row>
    <row r="204" spans="1:30">
      <c r="A204" s="15">
        <f>+IF((G204+SUM(H204:K204))&gt;0,MAX(A$13:A203)+1,0)</f>
        <v>0</v>
      </c>
      <c r="B204" s="492"/>
      <c r="C204" s="492"/>
      <c r="D204" s="492"/>
      <c r="E204" s="492"/>
      <c r="F204" s="232">
        <f t="shared" si="77"/>
        <v>0</v>
      </c>
      <c r="G204" s="168">
        <f t="shared" si="78"/>
        <v>0</v>
      </c>
      <c r="H204" s="492"/>
      <c r="I204" s="492"/>
      <c r="J204" s="492"/>
      <c r="K204" s="492"/>
      <c r="L204" s="492"/>
      <c r="M204" s="492"/>
      <c r="N204" s="168">
        <f t="shared" si="61"/>
        <v>0</v>
      </c>
      <c r="O204" s="493"/>
      <c r="P204" s="169">
        <f t="shared" si="46"/>
        <v>0</v>
      </c>
      <c r="Q204" s="247">
        <f t="shared" si="79"/>
        <v>0</v>
      </c>
      <c r="R204" s="247">
        <f t="shared" si="80"/>
        <v>0</v>
      </c>
      <c r="S204" s="155">
        <f t="shared" si="81"/>
        <v>0</v>
      </c>
      <c r="T204" s="155">
        <f t="shared" si="82"/>
        <v>0</v>
      </c>
      <c r="U204" s="215">
        <f t="shared" si="83"/>
        <v>0</v>
      </c>
      <c r="V204" s="202">
        <f t="shared" si="84"/>
        <v>0</v>
      </c>
      <c r="W204" s="155">
        <f t="shared" si="85"/>
        <v>0</v>
      </c>
      <c r="X204" s="155">
        <f t="shared" si="86"/>
        <v>0</v>
      </c>
      <c r="Y204" s="475">
        <f t="shared" si="87"/>
        <v>0</v>
      </c>
      <c r="Z204" s="474">
        <f t="shared" si="88"/>
        <v>0</v>
      </c>
      <c r="AA204" s="155">
        <f t="shared" si="89"/>
        <v>0</v>
      </c>
      <c r="AB204" s="155">
        <f t="shared" si="90"/>
        <v>0</v>
      </c>
      <c r="AC204" s="485">
        <f t="shared" si="91"/>
        <v>0</v>
      </c>
      <c r="AD204" s="484">
        <f t="shared" si="92"/>
        <v>0</v>
      </c>
    </row>
    <row r="205" spans="1:30">
      <c r="A205" s="15">
        <f>+IF((G205+SUM(H205:K205))&gt;0,MAX(A$13:A204)+1,0)</f>
        <v>0</v>
      </c>
      <c r="B205" s="492"/>
      <c r="C205" s="492"/>
      <c r="D205" s="492"/>
      <c r="E205" s="492"/>
      <c r="F205" s="232">
        <f t="shared" si="77"/>
        <v>0</v>
      </c>
      <c r="G205" s="168">
        <f t="shared" si="78"/>
        <v>0</v>
      </c>
      <c r="H205" s="492"/>
      <c r="I205" s="492"/>
      <c r="J205" s="492"/>
      <c r="K205" s="492"/>
      <c r="L205" s="492"/>
      <c r="M205" s="492"/>
      <c r="N205" s="168">
        <f t="shared" si="61"/>
        <v>0</v>
      </c>
      <c r="O205" s="493"/>
      <c r="P205" s="169">
        <f t="shared" si="46"/>
        <v>0</v>
      </c>
      <c r="Q205" s="247">
        <f t="shared" si="79"/>
        <v>0</v>
      </c>
      <c r="R205" s="247">
        <f t="shared" si="80"/>
        <v>0</v>
      </c>
      <c r="S205" s="155">
        <f t="shared" si="81"/>
        <v>0</v>
      </c>
      <c r="T205" s="155">
        <f t="shared" si="82"/>
        <v>0</v>
      </c>
      <c r="U205" s="215">
        <f t="shared" si="83"/>
        <v>0</v>
      </c>
      <c r="V205" s="202">
        <f t="shared" si="84"/>
        <v>0</v>
      </c>
      <c r="W205" s="155">
        <f t="shared" si="85"/>
        <v>0</v>
      </c>
      <c r="X205" s="155">
        <f t="shared" si="86"/>
        <v>0</v>
      </c>
      <c r="Y205" s="475">
        <f t="shared" si="87"/>
        <v>0</v>
      </c>
      <c r="Z205" s="474">
        <f t="shared" si="88"/>
        <v>0</v>
      </c>
      <c r="AA205" s="155">
        <f t="shared" si="89"/>
        <v>0</v>
      </c>
      <c r="AB205" s="155">
        <f t="shared" si="90"/>
        <v>0</v>
      </c>
      <c r="AC205" s="485">
        <f t="shared" si="91"/>
        <v>0</v>
      </c>
      <c r="AD205" s="484">
        <f t="shared" si="92"/>
        <v>0</v>
      </c>
    </row>
    <row r="206" spans="1:30">
      <c r="A206" s="15">
        <f>+IF((G206+SUM(H206:K206))&gt;0,MAX(A$13:A205)+1,0)</f>
        <v>0</v>
      </c>
      <c r="B206" s="492"/>
      <c r="C206" s="492"/>
      <c r="D206" s="492"/>
      <c r="E206" s="492"/>
      <c r="F206" s="232">
        <f t="shared" si="77"/>
        <v>0</v>
      </c>
      <c r="G206" s="168">
        <f t="shared" si="78"/>
        <v>0</v>
      </c>
      <c r="H206" s="492"/>
      <c r="I206" s="492"/>
      <c r="J206" s="492"/>
      <c r="K206" s="492"/>
      <c r="L206" s="492"/>
      <c r="M206" s="492"/>
      <c r="N206" s="168">
        <f t="shared" si="61"/>
        <v>0</v>
      </c>
      <c r="O206" s="493"/>
      <c r="P206" s="169">
        <f t="shared" si="46"/>
        <v>0</v>
      </c>
      <c r="Q206" s="247">
        <f t="shared" si="79"/>
        <v>0</v>
      </c>
      <c r="R206" s="247">
        <f t="shared" si="80"/>
        <v>0</v>
      </c>
      <c r="S206" s="155">
        <f t="shared" si="81"/>
        <v>0</v>
      </c>
      <c r="T206" s="155">
        <f t="shared" si="82"/>
        <v>0</v>
      </c>
      <c r="U206" s="215">
        <f t="shared" si="83"/>
        <v>0</v>
      </c>
      <c r="V206" s="202">
        <f t="shared" si="84"/>
        <v>0</v>
      </c>
      <c r="W206" s="155">
        <f t="shared" si="85"/>
        <v>0</v>
      </c>
      <c r="X206" s="155">
        <f t="shared" si="86"/>
        <v>0</v>
      </c>
      <c r="Y206" s="475">
        <f t="shared" si="87"/>
        <v>0</v>
      </c>
      <c r="Z206" s="474">
        <f t="shared" si="88"/>
        <v>0</v>
      </c>
      <c r="AA206" s="155">
        <f t="shared" si="89"/>
        <v>0</v>
      </c>
      <c r="AB206" s="155">
        <f t="shared" si="90"/>
        <v>0</v>
      </c>
      <c r="AC206" s="485">
        <f t="shared" si="91"/>
        <v>0</v>
      </c>
      <c r="AD206" s="484">
        <f t="shared" si="92"/>
        <v>0</v>
      </c>
    </row>
    <row r="207" spans="1:30">
      <c r="A207" s="15">
        <f>+IF((G207+SUM(H207:K207))&gt;0,MAX(A$13:A206)+1,0)</f>
        <v>0</v>
      </c>
      <c r="B207" s="492"/>
      <c r="C207" s="492"/>
      <c r="D207" s="492"/>
      <c r="E207" s="492"/>
      <c r="F207" s="232">
        <f t="shared" si="77"/>
        <v>0</v>
      </c>
      <c r="G207" s="168">
        <f t="shared" si="78"/>
        <v>0</v>
      </c>
      <c r="H207" s="492"/>
      <c r="I207" s="492"/>
      <c r="J207" s="492"/>
      <c r="K207" s="492"/>
      <c r="L207" s="492"/>
      <c r="M207" s="492"/>
      <c r="N207" s="168">
        <f t="shared" si="61"/>
        <v>0</v>
      </c>
      <c r="O207" s="493"/>
      <c r="P207" s="169">
        <f t="shared" si="46"/>
        <v>0</v>
      </c>
      <c r="Q207" s="247">
        <f t="shared" si="79"/>
        <v>0</v>
      </c>
      <c r="R207" s="247">
        <f t="shared" si="80"/>
        <v>0</v>
      </c>
      <c r="S207" s="155">
        <f t="shared" si="81"/>
        <v>0</v>
      </c>
      <c r="T207" s="155">
        <f t="shared" si="82"/>
        <v>0</v>
      </c>
      <c r="U207" s="215">
        <f t="shared" si="83"/>
        <v>0</v>
      </c>
      <c r="V207" s="202">
        <f t="shared" si="84"/>
        <v>0</v>
      </c>
      <c r="W207" s="155">
        <f t="shared" si="85"/>
        <v>0</v>
      </c>
      <c r="X207" s="155">
        <f t="shared" si="86"/>
        <v>0</v>
      </c>
      <c r="Y207" s="475">
        <f t="shared" si="87"/>
        <v>0</v>
      </c>
      <c r="Z207" s="474">
        <f t="shared" si="88"/>
        <v>0</v>
      </c>
      <c r="AA207" s="155">
        <f t="shared" si="89"/>
        <v>0</v>
      </c>
      <c r="AB207" s="155">
        <f t="shared" si="90"/>
        <v>0</v>
      </c>
      <c r="AC207" s="485">
        <f t="shared" si="91"/>
        <v>0</v>
      </c>
      <c r="AD207" s="484">
        <f t="shared" si="92"/>
        <v>0</v>
      </c>
    </row>
    <row r="208" spans="1:30">
      <c r="A208" s="15">
        <f>+IF((G208+SUM(H208:K208))&gt;0,MAX(A$13:A207)+1,0)</f>
        <v>0</v>
      </c>
      <c r="B208" s="492"/>
      <c r="C208" s="492"/>
      <c r="D208" s="492"/>
      <c r="E208" s="492"/>
      <c r="F208" s="232">
        <f t="shared" si="77"/>
        <v>0</v>
      </c>
      <c r="G208" s="168">
        <f t="shared" si="78"/>
        <v>0</v>
      </c>
      <c r="H208" s="492"/>
      <c r="I208" s="492"/>
      <c r="J208" s="492"/>
      <c r="K208" s="492"/>
      <c r="L208" s="492"/>
      <c r="M208" s="492"/>
      <c r="N208" s="168">
        <f t="shared" si="61"/>
        <v>0</v>
      </c>
      <c r="O208" s="493"/>
      <c r="P208" s="169">
        <f t="shared" si="46"/>
        <v>0</v>
      </c>
      <c r="Q208" s="247">
        <f t="shared" si="79"/>
        <v>0</v>
      </c>
      <c r="R208" s="247">
        <f t="shared" si="80"/>
        <v>0</v>
      </c>
      <c r="S208" s="155">
        <f t="shared" si="81"/>
        <v>0</v>
      </c>
      <c r="T208" s="155">
        <f t="shared" si="82"/>
        <v>0</v>
      </c>
      <c r="U208" s="215">
        <f t="shared" si="83"/>
        <v>0</v>
      </c>
      <c r="V208" s="202">
        <f t="shared" si="84"/>
        <v>0</v>
      </c>
      <c r="W208" s="155">
        <f t="shared" si="85"/>
        <v>0</v>
      </c>
      <c r="X208" s="155">
        <f t="shared" si="86"/>
        <v>0</v>
      </c>
      <c r="Y208" s="475">
        <f t="shared" si="87"/>
        <v>0</v>
      </c>
      <c r="Z208" s="474">
        <f t="shared" si="88"/>
        <v>0</v>
      </c>
      <c r="AA208" s="155">
        <f t="shared" si="89"/>
        <v>0</v>
      </c>
      <c r="AB208" s="155">
        <f t="shared" si="90"/>
        <v>0</v>
      </c>
      <c r="AC208" s="485">
        <f t="shared" si="91"/>
        <v>0</v>
      </c>
      <c r="AD208" s="484">
        <f t="shared" si="92"/>
        <v>0</v>
      </c>
    </row>
    <row r="209" spans="1:30">
      <c r="A209" s="15">
        <f>+IF((G209+SUM(H209:K209))&gt;0,MAX(A$13:A208)+1,0)</f>
        <v>0</v>
      </c>
      <c r="B209" s="492"/>
      <c r="C209" s="492"/>
      <c r="D209" s="492"/>
      <c r="E209" s="492"/>
      <c r="F209" s="232">
        <f t="shared" si="77"/>
        <v>0</v>
      </c>
      <c r="G209" s="168">
        <f t="shared" si="78"/>
        <v>0</v>
      </c>
      <c r="H209" s="492"/>
      <c r="I209" s="492"/>
      <c r="J209" s="492"/>
      <c r="K209" s="492"/>
      <c r="L209" s="492"/>
      <c r="M209" s="492"/>
      <c r="N209" s="168">
        <f t="shared" si="61"/>
        <v>0</v>
      </c>
      <c r="O209" s="493"/>
      <c r="P209" s="169">
        <f t="shared" si="46"/>
        <v>0</v>
      </c>
      <c r="Q209" s="247">
        <f t="shared" si="79"/>
        <v>0</v>
      </c>
      <c r="R209" s="247">
        <f t="shared" si="80"/>
        <v>0</v>
      </c>
      <c r="S209" s="155">
        <f t="shared" si="81"/>
        <v>0</v>
      </c>
      <c r="T209" s="155">
        <f t="shared" si="82"/>
        <v>0</v>
      </c>
      <c r="U209" s="215">
        <f t="shared" si="83"/>
        <v>0</v>
      </c>
      <c r="V209" s="202">
        <f t="shared" si="84"/>
        <v>0</v>
      </c>
      <c r="W209" s="155">
        <f t="shared" si="85"/>
        <v>0</v>
      </c>
      <c r="X209" s="155">
        <f t="shared" si="86"/>
        <v>0</v>
      </c>
      <c r="Y209" s="475">
        <f t="shared" si="87"/>
        <v>0</v>
      </c>
      <c r="Z209" s="474">
        <f t="shared" si="88"/>
        <v>0</v>
      </c>
      <c r="AA209" s="155">
        <f t="shared" si="89"/>
        <v>0</v>
      </c>
      <c r="AB209" s="155">
        <f t="shared" si="90"/>
        <v>0</v>
      </c>
      <c r="AC209" s="485">
        <f t="shared" si="91"/>
        <v>0</v>
      </c>
      <c r="AD209" s="484">
        <f t="shared" si="92"/>
        <v>0</v>
      </c>
    </row>
    <row r="210" spans="1:30">
      <c r="A210" s="15">
        <f>+IF((G210+SUM(H210:K210))&gt;0,MAX(A$13:A209)+1,0)</f>
        <v>0</v>
      </c>
      <c r="B210" s="492"/>
      <c r="C210" s="492"/>
      <c r="D210" s="492"/>
      <c r="E210" s="492"/>
      <c r="F210" s="232">
        <f t="shared" si="77"/>
        <v>0</v>
      </c>
      <c r="G210" s="168">
        <f t="shared" si="78"/>
        <v>0</v>
      </c>
      <c r="H210" s="492"/>
      <c r="I210" s="492"/>
      <c r="J210" s="492"/>
      <c r="K210" s="492"/>
      <c r="L210" s="492"/>
      <c r="M210" s="492"/>
      <c r="N210" s="168">
        <f t="shared" si="61"/>
        <v>0</v>
      </c>
      <c r="O210" s="493"/>
      <c r="P210" s="169">
        <f t="shared" si="46"/>
        <v>0</v>
      </c>
      <c r="Q210" s="247">
        <f t="shared" si="79"/>
        <v>0</v>
      </c>
      <c r="R210" s="247">
        <f t="shared" si="80"/>
        <v>0</v>
      </c>
      <c r="S210" s="155">
        <f t="shared" si="81"/>
        <v>0</v>
      </c>
      <c r="T210" s="155">
        <f t="shared" si="82"/>
        <v>0</v>
      </c>
      <c r="U210" s="215">
        <f t="shared" si="83"/>
        <v>0</v>
      </c>
      <c r="V210" s="202">
        <f t="shared" si="84"/>
        <v>0</v>
      </c>
      <c r="W210" s="155">
        <f t="shared" si="85"/>
        <v>0</v>
      </c>
      <c r="X210" s="155">
        <f t="shared" si="86"/>
        <v>0</v>
      </c>
      <c r="Y210" s="475">
        <f t="shared" si="87"/>
        <v>0</v>
      </c>
      <c r="Z210" s="474">
        <f t="shared" si="88"/>
        <v>0</v>
      </c>
      <c r="AA210" s="155">
        <f t="shared" si="89"/>
        <v>0</v>
      </c>
      <c r="AB210" s="155">
        <f t="shared" si="90"/>
        <v>0</v>
      </c>
      <c r="AC210" s="485">
        <f t="shared" si="91"/>
        <v>0</v>
      </c>
      <c r="AD210" s="484">
        <f t="shared" si="92"/>
        <v>0</v>
      </c>
    </row>
    <row r="211" spans="1:30">
      <c r="A211" s="15">
        <f>+IF((G211+SUM(H211:K211))&gt;0,MAX(A$13:A210)+1,0)</f>
        <v>0</v>
      </c>
      <c r="B211" s="492"/>
      <c r="C211" s="492"/>
      <c r="D211" s="492"/>
      <c r="E211" s="492"/>
      <c r="F211" s="232">
        <f t="shared" si="77"/>
        <v>0</v>
      </c>
      <c r="G211" s="168">
        <f t="shared" si="78"/>
        <v>0</v>
      </c>
      <c r="H211" s="492"/>
      <c r="I211" s="492"/>
      <c r="J211" s="492"/>
      <c r="K211" s="492"/>
      <c r="L211" s="492"/>
      <c r="M211" s="492"/>
      <c r="N211" s="168">
        <f t="shared" si="61"/>
        <v>0</v>
      </c>
      <c r="O211" s="493"/>
      <c r="P211" s="169">
        <f t="shared" si="46"/>
        <v>0</v>
      </c>
      <c r="Q211" s="247">
        <f t="shared" si="79"/>
        <v>0</v>
      </c>
      <c r="R211" s="247">
        <f t="shared" si="80"/>
        <v>0</v>
      </c>
      <c r="S211" s="155">
        <f t="shared" si="81"/>
        <v>0</v>
      </c>
      <c r="T211" s="155">
        <f t="shared" si="82"/>
        <v>0</v>
      </c>
      <c r="U211" s="215">
        <f t="shared" si="83"/>
        <v>0</v>
      </c>
      <c r="V211" s="202">
        <f t="shared" si="84"/>
        <v>0</v>
      </c>
      <c r="W211" s="155">
        <f t="shared" si="85"/>
        <v>0</v>
      </c>
      <c r="X211" s="155">
        <f t="shared" si="86"/>
        <v>0</v>
      </c>
      <c r="Y211" s="475">
        <f t="shared" si="87"/>
        <v>0</v>
      </c>
      <c r="Z211" s="474">
        <f t="shared" si="88"/>
        <v>0</v>
      </c>
      <c r="AA211" s="155">
        <f t="shared" si="89"/>
        <v>0</v>
      </c>
      <c r="AB211" s="155">
        <f t="shared" si="90"/>
        <v>0</v>
      </c>
      <c r="AC211" s="485">
        <f t="shared" si="91"/>
        <v>0</v>
      </c>
      <c r="AD211" s="484">
        <f t="shared" si="92"/>
        <v>0</v>
      </c>
    </row>
    <row r="212" spans="1:30">
      <c r="A212" s="15">
        <f>+IF((G212+SUM(H212:K212))&gt;0,MAX(A$13:A211)+1,0)</f>
        <v>0</v>
      </c>
      <c r="B212" s="492"/>
      <c r="C212" s="492"/>
      <c r="D212" s="492"/>
      <c r="E212" s="492"/>
      <c r="F212" s="232">
        <f t="shared" si="77"/>
        <v>0</v>
      </c>
      <c r="G212" s="168">
        <f t="shared" si="78"/>
        <v>0</v>
      </c>
      <c r="H212" s="492"/>
      <c r="I212" s="492"/>
      <c r="J212" s="492"/>
      <c r="K212" s="492"/>
      <c r="L212" s="492"/>
      <c r="M212" s="492"/>
      <c r="N212" s="168">
        <f t="shared" si="61"/>
        <v>0</v>
      </c>
      <c r="O212" s="493"/>
      <c r="P212" s="169">
        <f t="shared" si="46"/>
        <v>0</v>
      </c>
      <c r="Q212" s="247">
        <f t="shared" si="79"/>
        <v>0</v>
      </c>
      <c r="R212" s="247">
        <f t="shared" si="80"/>
        <v>0</v>
      </c>
      <c r="S212" s="155">
        <f t="shared" si="81"/>
        <v>0</v>
      </c>
      <c r="T212" s="155">
        <f t="shared" si="82"/>
        <v>0</v>
      </c>
      <c r="U212" s="215">
        <f t="shared" si="83"/>
        <v>0</v>
      </c>
      <c r="V212" s="202">
        <f t="shared" si="84"/>
        <v>0</v>
      </c>
      <c r="W212" s="155">
        <f t="shared" si="85"/>
        <v>0</v>
      </c>
      <c r="X212" s="155">
        <f t="shared" si="86"/>
        <v>0</v>
      </c>
      <c r="Y212" s="475">
        <f t="shared" si="87"/>
        <v>0</v>
      </c>
      <c r="Z212" s="474">
        <f t="shared" si="88"/>
        <v>0</v>
      </c>
      <c r="AA212" s="155">
        <f t="shared" si="89"/>
        <v>0</v>
      </c>
      <c r="AB212" s="155">
        <f t="shared" si="90"/>
        <v>0</v>
      </c>
      <c r="AC212" s="485">
        <f t="shared" si="91"/>
        <v>0</v>
      </c>
      <c r="AD212" s="484">
        <f t="shared" si="92"/>
        <v>0</v>
      </c>
    </row>
    <row r="213" spans="1:30">
      <c r="A213" s="15">
        <f>+IF((G213+SUM(H213:K213))&gt;0,MAX(A$13:A212)+1,0)</f>
        <v>0</v>
      </c>
      <c r="B213" s="492"/>
      <c r="C213" s="492"/>
      <c r="D213" s="492"/>
      <c r="E213" s="492"/>
      <c r="F213" s="232">
        <f t="shared" si="77"/>
        <v>0</v>
      </c>
      <c r="G213" s="168">
        <f t="shared" si="78"/>
        <v>0</v>
      </c>
      <c r="H213" s="492"/>
      <c r="I213" s="492"/>
      <c r="J213" s="492"/>
      <c r="K213" s="492"/>
      <c r="L213" s="492"/>
      <c r="M213" s="492"/>
      <c r="N213" s="168">
        <f t="shared" si="61"/>
        <v>0</v>
      </c>
      <c r="O213" s="493"/>
      <c r="P213" s="169">
        <f t="shared" si="46"/>
        <v>0</v>
      </c>
      <c r="Q213" s="247">
        <f t="shared" si="79"/>
        <v>0</v>
      </c>
      <c r="R213" s="247">
        <f t="shared" si="80"/>
        <v>0</v>
      </c>
      <c r="S213" s="155">
        <f t="shared" si="81"/>
        <v>0</v>
      </c>
      <c r="T213" s="155">
        <f t="shared" si="82"/>
        <v>0</v>
      </c>
      <c r="U213" s="215">
        <f t="shared" si="83"/>
        <v>0</v>
      </c>
      <c r="V213" s="202">
        <f t="shared" si="84"/>
        <v>0</v>
      </c>
      <c r="W213" s="155">
        <f t="shared" si="85"/>
        <v>0</v>
      </c>
      <c r="X213" s="155">
        <f t="shared" si="86"/>
        <v>0</v>
      </c>
      <c r="Y213" s="475">
        <f t="shared" si="87"/>
        <v>0</v>
      </c>
      <c r="Z213" s="474">
        <f t="shared" si="88"/>
        <v>0</v>
      </c>
      <c r="AA213" s="155">
        <f t="shared" si="89"/>
        <v>0</v>
      </c>
      <c r="AB213" s="155">
        <f t="shared" si="90"/>
        <v>0</v>
      </c>
      <c r="AC213" s="485">
        <f t="shared" si="91"/>
        <v>0</v>
      </c>
      <c r="AD213" s="484">
        <f t="shared" si="92"/>
        <v>0</v>
      </c>
    </row>
    <row r="214" spans="1:30">
      <c r="A214" s="15">
        <f>+IF((G214+SUM(H214:K214))&gt;0,MAX(A$13:A213)+1,0)</f>
        <v>0</v>
      </c>
      <c r="B214" s="492"/>
      <c r="C214" s="492"/>
      <c r="D214" s="492"/>
      <c r="E214" s="492"/>
      <c r="F214" s="232">
        <f t="shared" si="77"/>
        <v>0</v>
      </c>
      <c r="G214" s="168">
        <f t="shared" si="78"/>
        <v>0</v>
      </c>
      <c r="H214" s="492"/>
      <c r="I214" s="492"/>
      <c r="J214" s="492"/>
      <c r="K214" s="492"/>
      <c r="L214" s="492"/>
      <c r="M214" s="492"/>
      <c r="N214" s="168">
        <f t="shared" si="61"/>
        <v>0</v>
      </c>
      <c r="O214" s="493"/>
      <c r="P214" s="169">
        <f t="shared" si="46"/>
        <v>0</v>
      </c>
      <c r="Q214" s="247">
        <f t="shared" si="79"/>
        <v>0</v>
      </c>
      <c r="R214" s="247">
        <f t="shared" si="80"/>
        <v>0</v>
      </c>
      <c r="S214" s="155">
        <f t="shared" si="81"/>
        <v>0</v>
      </c>
      <c r="T214" s="155">
        <f t="shared" si="82"/>
        <v>0</v>
      </c>
      <c r="U214" s="215">
        <f t="shared" si="83"/>
        <v>0</v>
      </c>
      <c r="V214" s="202">
        <f t="shared" si="84"/>
        <v>0</v>
      </c>
      <c r="W214" s="155">
        <f t="shared" si="85"/>
        <v>0</v>
      </c>
      <c r="X214" s="155">
        <f t="shared" si="86"/>
        <v>0</v>
      </c>
      <c r="Y214" s="475">
        <f t="shared" si="87"/>
        <v>0</v>
      </c>
      <c r="Z214" s="474">
        <f t="shared" si="88"/>
        <v>0</v>
      </c>
      <c r="AA214" s="155">
        <f t="shared" si="89"/>
        <v>0</v>
      </c>
      <c r="AB214" s="155">
        <f t="shared" si="90"/>
        <v>0</v>
      </c>
      <c r="AC214" s="485">
        <f t="shared" si="91"/>
        <v>0</v>
      </c>
      <c r="AD214" s="484">
        <f t="shared" si="92"/>
        <v>0</v>
      </c>
    </row>
    <row r="215" spans="1:30">
      <c r="A215" s="15">
        <f>+IF((G215+SUM(H215:K215))&gt;0,MAX(A$13:A214)+1,0)</f>
        <v>0</v>
      </c>
      <c r="B215" s="492"/>
      <c r="C215" s="492"/>
      <c r="D215" s="492"/>
      <c r="E215" s="492"/>
      <c r="F215" s="232">
        <f t="shared" si="77"/>
        <v>0</v>
      </c>
      <c r="G215" s="168">
        <f t="shared" si="78"/>
        <v>0</v>
      </c>
      <c r="H215" s="492"/>
      <c r="I215" s="492"/>
      <c r="J215" s="492"/>
      <c r="K215" s="492"/>
      <c r="L215" s="492"/>
      <c r="M215" s="492"/>
      <c r="N215" s="168">
        <f t="shared" si="61"/>
        <v>0</v>
      </c>
      <c r="O215" s="493"/>
      <c r="P215" s="169">
        <f t="shared" si="46"/>
        <v>0</v>
      </c>
      <c r="Q215" s="247">
        <f t="shared" si="79"/>
        <v>0</v>
      </c>
      <c r="R215" s="247">
        <f t="shared" si="80"/>
        <v>0</v>
      </c>
      <c r="S215" s="155">
        <f t="shared" si="81"/>
        <v>0</v>
      </c>
      <c r="T215" s="155">
        <f t="shared" si="82"/>
        <v>0</v>
      </c>
      <c r="U215" s="215">
        <f t="shared" si="83"/>
        <v>0</v>
      </c>
      <c r="V215" s="202">
        <f t="shared" si="84"/>
        <v>0</v>
      </c>
      <c r="W215" s="155">
        <f t="shared" si="85"/>
        <v>0</v>
      </c>
      <c r="X215" s="155">
        <f t="shared" si="86"/>
        <v>0</v>
      </c>
      <c r="Y215" s="475">
        <f t="shared" si="87"/>
        <v>0</v>
      </c>
      <c r="Z215" s="474">
        <f t="shared" si="88"/>
        <v>0</v>
      </c>
      <c r="AA215" s="155">
        <f t="shared" si="89"/>
        <v>0</v>
      </c>
      <c r="AB215" s="155">
        <f t="shared" si="90"/>
        <v>0</v>
      </c>
      <c r="AC215" s="485">
        <f t="shared" si="91"/>
        <v>0</v>
      </c>
      <c r="AD215" s="484">
        <f t="shared" si="92"/>
        <v>0</v>
      </c>
    </row>
    <row r="216" spans="1:30">
      <c r="A216" s="15">
        <f>+IF((G216+SUM(H216:K216))&gt;0,MAX(A$13:A215)+1,0)</f>
        <v>0</v>
      </c>
      <c r="B216" s="492"/>
      <c r="C216" s="492"/>
      <c r="D216" s="492"/>
      <c r="E216" s="492"/>
      <c r="F216" s="232">
        <f t="shared" si="77"/>
        <v>0</v>
      </c>
      <c r="G216" s="168">
        <f t="shared" si="78"/>
        <v>0</v>
      </c>
      <c r="H216" s="492"/>
      <c r="I216" s="492"/>
      <c r="J216" s="492"/>
      <c r="K216" s="492"/>
      <c r="L216" s="492"/>
      <c r="M216" s="492"/>
      <c r="N216" s="168">
        <f t="shared" si="61"/>
        <v>0</v>
      </c>
      <c r="O216" s="493"/>
      <c r="P216" s="169">
        <f t="shared" si="46"/>
        <v>0</v>
      </c>
      <c r="Q216" s="247">
        <f t="shared" si="79"/>
        <v>0</v>
      </c>
      <c r="R216" s="247">
        <f t="shared" si="80"/>
        <v>0</v>
      </c>
      <c r="S216" s="155">
        <f t="shared" si="81"/>
        <v>0</v>
      </c>
      <c r="T216" s="155">
        <f t="shared" si="82"/>
        <v>0</v>
      </c>
      <c r="U216" s="215">
        <f t="shared" si="83"/>
        <v>0</v>
      </c>
      <c r="V216" s="202">
        <f t="shared" si="84"/>
        <v>0</v>
      </c>
      <c r="W216" s="155">
        <f t="shared" si="85"/>
        <v>0</v>
      </c>
      <c r="X216" s="155">
        <f t="shared" si="86"/>
        <v>0</v>
      </c>
      <c r="Y216" s="475">
        <f t="shared" si="87"/>
        <v>0</v>
      </c>
      <c r="Z216" s="474">
        <f t="shared" si="88"/>
        <v>0</v>
      </c>
      <c r="AA216" s="155">
        <f t="shared" si="89"/>
        <v>0</v>
      </c>
      <c r="AB216" s="155">
        <f t="shared" si="90"/>
        <v>0</v>
      </c>
      <c r="AC216" s="485">
        <f t="shared" si="91"/>
        <v>0</v>
      </c>
      <c r="AD216" s="484">
        <f t="shared" si="92"/>
        <v>0</v>
      </c>
    </row>
    <row r="217" spans="1:30">
      <c r="A217" s="15">
        <f>+IF((G217+SUM(H217:K217))&gt;0,MAX(A$13:A216)+1,0)</f>
        <v>0</v>
      </c>
      <c r="B217" s="492"/>
      <c r="C217" s="492"/>
      <c r="D217" s="492"/>
      <c r="E217" s="492"/>
      <c r="F217" s="232">
        <f t="shared" si="77"/>
        <v>0</v>
      </c>
      <c r="G217" s="168">
        <f t="shared" si="78"/>
        <v>0</v>
      </c>
      <c r="H217" s="492"/>
      <c r="I217" s="492"/>
      <c r="J217" s="492"/>
      <c r="K217" s="492"/>
      <c r="L217" s="492"/>
      <c r="M217" s="492"/>
      <c r="N217" s="168">
        <f t="shared" si="61"/>
        <v>0</v>
      </c>
      <c r="O217" s="493"/>
      <c r="P217" s="169">
        <f t="shared" si="46"/>
        <v>0</v>
      </c>
      <c r="Q217" s="247">
        <f t="shared" si="79"/>
        <v>0</v>
      </c>
      <c r="R217" s="247">
        <f t="shared" si="80"/>
        <v>0</v>
      </c>
      <c r="S217" s="155">
        <f t="shared" si="81"/>
        <v>0</v>
      </c>
      <c r="T217" s="155">
        <f t="shared" si="82"/>
        <v>0</v>
      </c>
      <c r="U217" s="215">
        <f t="shared" si="83"/>
        <v>0</v>
      </c>
      <c r="V217" s="202">
        <f t="shared" si="84"/>
        <v>0</v>
      </c>
      <c r="W217" s="155">
        <f t="shared" si="85"/>
        <v>0</v>
      </c>
      <c r="X217" s="155">
        <f t="shared" si="86"/>
        <v>0</v>
      </c>
      <c r="Y217" s="475">
        <f t="shared" si="87"/>
        <v>0</v>
      </c>
      <c r="Z217" s="474">
        <f t="shared" si="88"/>
        <v>0</v>
      </c>
      <c r="AA217" s="155">
        <f t="shared" si="89"/>
        <v>0</v>
      </c>
      <c r="AB217" s="155">
        <f t="shared" si="90"/>
        <v>0</v>
      </c>
      <c r="AC217" s="485">
        <f t="shared" si="91"/>
        <v>0</v>
      </c>
      <c r="AD217" s="484">
        <f t="shared" si="92"/>
        <v>0</v>
      </c>
    </row>
    <row r="218" spans="1:30">
      <c r="A218" s="15">
        <f>+IF((G218+SUM(H218:K218))&gt;0,MAX(A$13:A217)+1,0)</f>
        <v>0</v>
      </c>
      <c r="B218" s="492"/>
      <c r="C218" s="492"/>
      <c r="D218" s="492"/>
      <c r="E218" s="492"/>
      <c r="F218" s="232">
        <f t="shared" si="77"/>
        <v>0</v>
      </c>
      <c r="G218" s="168">
        <f t="shared" si="78"/>
        <v>0</v>
      </c>
      <c r="H218" s="492"/>
      <c r="I218" s="492"/>
      <c r="J218" s="492"/>
      <c r="K218" s="492"/>
      <c r="L218" s="492"/>
      <c r="M218" s="492"/>
      <c r="N218" s="168">
        <f t="shared" si="61"/>
        <v>0</v>
      </c>
      <c r="O218" s="493"/>
      <c r="P218" s="169">
        <f t="shared" si="46"/>
        <v>0</v>
      </c>
      <c r="Q218" s="247">
        <f t="shared" si="79"/>
        <v>0</v>
      </c>
      <c r="R218" s="247">
        <f t="shared" si="80"/>
        <v>0</v>
      </c>
      <c r="S218" s="155">
        <f t="shared" si="81"/>
        <v>0</v>
      </c>
      <c r="T218" s="155">
        <f t="shared" si="82"/>
        <v>0</v>
      </c>
      <c r="U218" s="215">
        <f t="shared" si="83"/>
        <v>0</v>
      </c>
      <c r="V218" s="202">
        <f t="shared" si="84"/>
        <v>0</v>
      </c>
      <c r="W218" s="155">
        <f t="shared" si="85"/>
        <v>0</v>
      </c>
      <c r="X218" s="155">
        <f t="shared" si="86"/>
        <v>0</v>
      </c>
      <c r="Y218" s="475">
        <f t="shared" si="87"/>
        <v>0</v>
      </c>
      <c r="Z218" s="474">
        <f t="shared" si="88"/>
        <v>0</v>
      </c>
      <c r="AA218" s="155">
        <f t="shared" si="89"/>
        <v>0</v>
      </c>
      <c r="AB218" s="155">
        <f t="shared" si="90"/>
        <v>0</v>
      </c>
      <c r="AC218" s="485">
        <f t="shared" si="91"/>
        <v>0</v>
      </c>
      <c r="AD218" s="484">
        <f t="shared" si="92"/>
        <v>0</v>
      </c>
    </row>
    <row r="219" spans="1:30">
      <c r="A219" s="15">
        <f>+IF((G219+SUM(H219:K219))&gt;0,MAX(A$13:A218)+1,0)</f>
        <v>0</v>
      </c>
      <c r="B219" s="492"/>
      <c r="C219" s="492"/>
      <c r="D219" s="492"/>
      <c r="E219" s="492"/>
      <c r="F219" s="232">
        <f t="shared" si="77"/>
        <v>0</v>
      </c>
      <c r="G219" s="168">
        <f t="shared" si="78"/>
        <v>0</v>
      </c>
      <c r="H219" s="492"/>
      <c r="I219" s="492"/>
      <c r="J219" s="492"/>
      <c r="K219" s="492"/>
      <c r="L219" s="492"/>
      <c r="M219" s="492"/>
      <c r="N219" s="168">
        <f t="shared" si="61"/>
        <v>0</v>
      </c>
      <c r="O219" s="493"/>
      <c r="P219" s="169">
        <f t="shared" si="46"/>
        <v>0</v>
      </c>
      <c r="Q219" s="247">
        <f t="shared" si="79"/>
        <v>0</v>
      </c>
      <c r="R219" s="247">
        <f t="shared" si="80"/>
        <v>0</v>
      </c>
      <c r="S219" s="155">
        <f t="shared" si="81"/>
        <v>0</v>
      </c>
      <c r="T219" s="155">
        <f t="shared" si="82"/>
        <v>0</v>
      </c>
      <c r="U219" s="215">
        <f t="shared" si="83"/>
        <v>0</v>
      </c>
      <c r="V219" s="202">
        <f t="shared" si="84"/>
        <v>0</v>
      </c>
      <c r="W219" s="155">
        <f t="shared" si="85"/>
        <v>0</v>
      </c>
      <c r="X219" s="155">
        <f t="shared" si="86"/>
        <v>0</v>
      </c>
      <c r="Y219" s="475">
        <f t="shared" si="87"/>
        <v>0</v>
      </c>
      <c r="Z219" s="474">
        <f t="shared" si="88"/>
        <v>0</v>
      </c>
      <c r="AA219" s="155">
        <f t="shared" si="89"/>
        <v>0</v>
      </c>
      <c r="AB219" s="155">
        <f t="shared" si="90"/>
        <v>0</v>
      </c>
      <c r="AC219" s="485">
        <f t="shared" si="91"/>
        <v>0</v>
      </c>
      <c r="AD219" s="484">
        <f t="shared" si="92"/>
        <v>0</v>
      </c>
    </row>
    <row r="220" spans="1:30">
      <c r="A220" s="15">
        <f>+IF((G220+SUM(H220:K220))&gt;0,MAX(A$13:A219)+1,0)</f>
        <v>0</v>
      </c>
      <c r="B220" s="492"/>
      <c r="C220" s="492"/>
      <c r="D220" s="492"/>
      <c r="E220" s="492"/>
      <c r="F220" s="232">
        <f t="shared" si="77"/>
        <v>0</v>
      </c>
      <c r="G220" s="168">
        <f t="shared" si="78"/>
        <v>0</v>
      </c>
      <c r="H220" s="492"/>
      <c r="I220" s="492"/>
      <c r="J220" s="492"/>
      <c r="K220" s="492"/>
      <c r="L220" s="492"/>
      <c r="M220" s="492"/>
      <c r="N220" s="168">
        <f t="shared" si="61"/>
        <v>0</v>
      </c>
      <c r="O220" s="493"/>
      <c r="P220" s="169">
        <f t="shared" si="46"/>
        <v>0</v>
      </c>
      <c r="Q220" s="247">
        <f t="shared" si="79"/>
        <v>0</v>
      </c>
      <c r="R220" s="247">
        <f t="shared" si="80"/>
        <v>0</v>
      </c>
      <c r="S220" s="155">
        <f t="shared" si="81"/>
        <v>0</v>
      </c>
      <c r="T220" s="155">
        <f t="shared" si="82"/>
        <v>0</v>
      </c>
      <c r="U220" s="215">
        <f t="shared" si="83"/>
        <v>0</v>
      </c>
      <c r="V220" s="202">
        <f t="shared" si="84"/>
        <v>0</v>
      </c>
      <c r="W220" s="155">
        <f t="shared" si="85"/>
        <v>0</v>
      </c>
      <c r="X220" s="155">
        <f t="shared" si="86"/>
        <v>0</v>
      </c>
      <c r="Y220" s="475">
        <f t="shared" si="87"/>
        <v>0</v>
      </c>
      <c r="Z220" s="474">
        <f t="shared" si="88"/>
        <v>0</v>
      </c>
      <c r="AA220" s="155">
        <f t="shared" si="89"/>
        <v>0</v>
      </c>
      <c r="AB220" s="155">
        <f t="shared" si="90"/>
        <v>0</v>
      </c>
      <c r="AC220" s="485">
        <f t="shared" si="91"/>
        <v>0</v>
      </c>
      <c r="AD220" s="484">
        <f t="shared" si="92"/>
        <v>0</v>
      </c>
    </row>
    <row r="221" spans="1:30">
      <c r="A221" s="15">
        <f>+IF((G221+SUM(H221:K221))&gt;0,MAX(A$13:A220)+1,0)</f>
        <v>0</v>
      </c>
      <c r="B221" s="492"/>
      <c r="C221" s="492"/>
      <c r="D221" s="492"/>
      <c r="E221" s="492"/>
      <c r="F221" s="232">
        <f t="shared" si="77"/>
        <v>0</v>
      </c>
      <c r="G221" s="168">
        <f t="shared" si="78"/>
        <v>0</v>
      </c>
      <c r="H221" s="492"/>
      <c r="I221" s="492"/>
      <c r="J221" s="492"/>
      <c r="K221" s="492"/>
      <c r="L221" s="492"/>
      <c r="M221" s="492"/>
      <c r="N221" s="168">
        <f t="shared" si="61"/>
        <v>0</v>
      </c>
      <c r="O221" s="493"/>
      <c r="P221" s="169">
        <f t="shared" si="46"/>
        <v>0</v>
      </c>
      <c r="Q221" s="247">
        <f t="shared" si="79"/>
        <v>0</v>
      </c>
      <c r="R221" s="247">
        <f t="shared" si="80"/>
        <v>0</v>
      </c>
      <c r="S221" s="155">
        <f t="shared" si="81"/>
        <v>0</v>
      </c>
      <c r="T221" s="155">
        <f t="shared" si="82"/>
        <v>0</v>
      </c>
      <c r="U221" s="215">
        <f t="shared" si="83"/>
        <v>0</v>
      </c>
      <c r="V221" s="202">
        <f t="shared" si="84"/>
        <v>0</v>
      </c>
      <c r="W221" s="155">
        <f t="shared" si="85"/>
        <v>0</v>
      </c>
      <c r="X221" s="155">
        <f t="shared" si="86"/>
        <v>0</v>
      </c>
      <c r="Y221" s="475">
        <f t="shared" si="87"/>
        <v>0</v>
      </c>
      <c r="Z221" s="474">
        <f t="shared" si="88"/>
        <v>0</v>
      </c>
      <c r="AA221" s="155">
        <f t="shared" si="89"/>
        <v>0</v>
      </c>
      <c r="AB221" s="155">
        <f t="shared" si="90"/>
        <v>0</v>
      </c>
      <c r="AC221" s="485">
        <f t="shared" si="91"/>
        <v>0</v>
      </c>
      <c r="AD221" s="484">
        <f t="shared" si="92"/>
        <v>0</v>
      </c>
    </row>
    <row r="222" spans="1:30">
      <c r="A222" s="15">
        <f>+IF((G222+SUM(H222:K222))&gt;0,MAX(A$13:A221)+1,0)</f>
        <v>0</v>
      </c>
      <c r="B222" s="492"/>
      <c r="C222" s="492"/>
      <c r="D222" s="492"/>
      <c r="E222" s="492"/>
      <c r="F222" s="232">
        <f t="shared" si="77"/>
        <v>0</v>
      </c>
      <c r="G222" s="168">
        <f t="shared" si="78"/>
        <v>0</v>
      </c>
      <c r="H222" s="492"/>
      <c r="I222" s="492"/>
      <c r="J222" s="492"/>
      <c r="K222" s="492"/>
      <c r="L222" s="492"/>
      <c r="M222" s="492"/>
      <c r="N222" s="168">
        <f t="shared" si="61"/>
        <v>0</v>
      </c>
      <c r="O222" s="493"/>
      <c r="P222" s="169">
        <f t="shared" si="46"/>
        <v>0</v>
      </c>
      <c r="Q222" s="247">
        <f t="shared" si="79"/>
        <v>0</v>
      </c>
      <c r="R222" s="247">
        <f t="shared" si="80"/>
        <v>0</v>
      </c>
      <c r="S222" s="155">
        <f t="shared" si="81"/>
        <v>0</v>
      </c>
      <c r="T222" s="155">
        <f t="shared" si="82"/>
        <v>0</v>
      </c>
      <c r="U222" s="215">
        <f t="shared" si="83"/>
        <v>0</v>
      </c>
      <c r="V222" s="202">
        <f t="shared" si="84"/>
        <v>0</v>
      </c>
      <c r="W222" s="155">
        <f t="shared" si="85"/>
        <v>0</v>
      </c>
      <c r="X222" s="155">
        <f t="shared" si="86"/>
        <v>0</v>
      </c>
      <c r="Y222" s="475">
        <f t="shared" si="87"/>
        <v>0</v>
      </c>
      <c r="Z222" s="474">
        <f t="shared" si="88"/>
        <v>0</v>
      </c>
      <c r="AA222" s="155">
        <f t="shared" si="89"/>
        <v>0</v>
      </c>
      <c r="AB222" s="155">
        <f t="shared" si="90"/>
        <v>0</v>
      </c>
      <c r="AC222" s="485">
        <f t="shared" si="91"/>
        <v>0</v>
      </c>
      <c r="AD222" s="484">
        <f t="shared" si="92"/>
        <v>0</v>
      </c>
    </row>
    <row r="223" spans="1:30">
      <c r="A223" s="15">
        <f>+IF((G223+SUM(H223:K223))&gt;0,MAX(A$13:A222)+1,0)</f>
        <v>0</v>
      </c>
      <c r="B223" s="492"/>
      <c r="C223" s="492"/>
      <c r="D223" s="492"/>
      <c r="E223" s="492"/>
      <c r="F223" s="232">
        <f t="shared" si="77"/>
        <v>0</v>
      </c>
      <c r="G223" s="168">
        <f t="shared" si="78"/>
        <v>0</v>
      </c>
      <c r="H223" s="492"/>
      <c r="I223" s="492"/>
      <c r="J223" s="492"/>
      <c r="K223" s="492"/>
      <c r="L223" s="492"/>
      <c r="M223" s="492"/>
      <c r="N223" s="168">
        <f t="shared" si="61"/>
        <v>0</v>
      </c>
      <c r="O223" s="493"/>
      <c r="P223" s="169">
        <f t="shared" si="46"/>
        <v>0</v>
      </c>
      <c r="Q223" s="247">
        <f t="shared" si="79"/>
        <v>0</v>
      </c>
      <c r="R223" s="247">
        <f t="shared" si="80"/>
        <v>0</v>
      </c>
      <c r="S223" s="155">
        <f t="shared" si="81"/>
        <v>0</v>
      </c>
      <c r="T223" s="155">
        <f t="shared" si="82"/>
        <v>0</v>
      </c>
      <c r="U223" s="215">
        <f t="shared" si="83"/>
        <v>0</v>
      </c>
      <c r="V223" s="202">
        <f t="shared" si="84"/>
        <v>0</v>
      </c>
      <c r="W223" s="155">
        <f t="shared" si="85"/>
        <v>0</v>
      </c>
      <c r="X223" s="155">
        <f t="shared" si="86"/>
        <v>0</v>
      </c>
      <c r="Y223" s="475">
        <f t="shared" si="87"/>
        <v>0</v>
      </c>
      <c r="Z223" s="474">
        <f t="shared" si="88"/>
        <v>0</v>
      </c>
      <c r="AA223" s="155">
        <f t="shared" si="89"/>
        <v>0</v>
      </c>
      <c r="AB223" s="155">
        <f t="shared" si="90"/>
        <v>0</v>
      </c>
      <c r="AC223" s="485">
        <f t="shared" si="91"/>
        <v>0</v>
      </c>
      <c r="AD223" s="484">
        <f t="shared" si="92"/>
        <v>0</v>
      </c>
    </row>
    <row r="224" spans="1:30">
      <c r="A224" s="15">
        <f>+IF((G224+SUM(H224:K224))&gt;0,MAX(A$13:A223)+1,0)</f>
        <v>0</v>
      </c>
      <c r="B224" s="492"/>
      <c r="C224" s="492"/>
      <c r="D224" s="492"/>
      <c r="E224" s="492"/>
      <c r="F224" s="232">
        <f t="shared" si="77"/>
        <v>0</v>
      </c>
      <c r="G224" s="168">
        <f t="shared" si="78"/>
        <v>0</v>
      </c>
      <c r="H224" s="492"/>
      <c r="I224" s="492"/>
      <c r="J224" s="492"/>
      <c r="K224" s="492"/>
      <c r="L224" s="492"/>
      <c r="M224" s="492"/>
      <c r="N224" s="168">
        <f t="shared" si="61"/>
        <v>0</v>
      </c>
      <c r="O224" s="493"/>
      <c r="P224" s="169">
        <f t="shared" si="46"/>
        <v>0</v>
      </c>
      <c r="Q224" s="247">
        <f t="shared" si="79"/>
        <v>0</v>
      </c>
      <c r="R224" s="247">
        <f t="shared" si="80"/>
        <v>0</v>
      </c>
      <c r="S224" s="155">
        <f t="shared" si="81"/>
        <v>0</v>
      </c>
      <c r="T224" s="155">
        <f t="shared" si="82"/>
        <v>0</v>
      </c>
      <c r="U224" s="215">
        <f t="shared" si="83"/>
        <v>0</v>
      </c>
      <c r="V224" s="202">
        <f t="shared" si="84"/>
        <v>0</v>
      </c>
      <c r="W224" s="155">
        <f t="shared" si="85"/>
        <v>0</v>
      </c>
      <c r="X224" s="155">
        <f t="shared" si="86"/>
        <v>0</v>
      </c>
      <c r="Y224" s="475">
        <f t="shared" si="87"/>
        <v>0</v>
      </c>
      <c r="Z224" s="474">
        <f t="shared" si="88"/>
        <v>0</v>
      </c>
      <c r="AA224" s="155">
        <f t="shared" si="89"/>
        <v>0</v>
      </c>
      <c r="AB224" s="155">
        <f t="shared" si="90"/>
        <v>0</v>
      </c>
      <c r="AC224" s="485">
        <f t="shared" si="91"/>
        <v>0</v>
      </c>
      <c r="AD224" s="484">
        <f t="shared" si="92"/>
        <v>0</v>
      </c>
    </row>
    <row r="225" spans="1:30">
      <c r="A225" s="15">
        <f>+IF((G225+SUM(H225:K225))&gt;0,MAX(A$13:A224)+1,0)</f>
        <v>0</v>
      </c>
      <c r="B225" s="492"/>
      <c r="C225" s="492"/>
      <c r="D225" s="492"/>
      <c r="E225" s="492"/>
      <c r="F225" s="232">
        <f t="shared" si="77"/>
        <v>0</v>
      </c>
      <c r="G225" s="168">
        <f t="shared" si="78"/>
        <v>0</v>
      </c>
      <c r="H225" s="492"/>
      <c r="I225" s="492"/>
      <c r="J225" s="492"/>
      <c r="K225" s="492"/>
      <c r="L225" s="492"/>
      <c r="M225" s="492"/>
      <c r="N225" s="168">
        <f t="shared" si="61"/>
        <v>0</v>
      </c>
      <c r="O225" s="493"/>
      <c r="P225" s="169">
        <f t="shared" si="46"/>
        <v>0</v>
      </c>
      <c r="Q225" s="247">
        <f t="shared" si="79"/>
        <v>0</v>
      </c>
      <c r="R225" s="247">
        <f t="shared" si="80"/>
        <v>0</v>
      </c>
      <c r="S225" s="155">
        <f t="shared" si="81"/>
        <v>0</v>
      </c>
      <c r="T225" s="155">
        <f t="shared" si="82"/>
        <v>0</v>
      </c>
      <c r="U225" s="215">
        <f t="shared" si="83"/>
        <v>0</v>
      </c>
      <c r="V225" s="202">
        <f t="shared" si="84"/>
        <v>0</v>
      </c>
      <c r="W225" s="155">
        <f t="shared" si="85"/>
        <v>0</v>
      </c>
      <c r="X225" s="155">
        <f t="shared" si="86"/>
        <v>0</v>
      </c>
      <c r="Y225" s="475">
        <f t="shared" si="87"/>
        <v>0</v>
      </c>
      <c r="Z225" s="474">
        <f t="shared" si="88"/>
        <v>0</v>
      </c>
      <c r="AA225" s="155">
        <f t="shared" si="89"/>
        <v>0</v>
      </c>
      <c r="AB225" s="155">
        <f t="shared" si="90"/>
        <v>0</v>
      </c>
      <c r="AC225" s="485">
        <f t="shared" si="91"/>
        <v>0</v>
      </c>
      <c r="AD225" s="484">
        <f t="shared" si="92"/>
        <v>0</v>
      </c>
    </row>
    <row r="226" spans="1:30">
      <c r="A226" s="15">
        <f>+IF((G226+SUM(H226:K226))&gt;0,MAX(A$13:A225)+1,0)</f>
        <v>0</v>
      </c>
      <c r="B226" s="492"/>
      <c r="C226" s="492"/>
      <c r="D226" s="492"/>
      <c r="E226" s="492"/>
      <c r="F226" s="232">
        <f t="shared" si="77"/>
        <v>0</v>
      </c>
      <c r="G226" s="168">
        <f t="shared" si="78"/>
        <v>0</v>
      </c>
      <c r="H226" s="492"/>
      <c r="I226" s="492"/>
      <c r="J226" s="492"/>
      <c r="K226" s="492"/>
      <c r="L226" s="492"/>
      <c r="M226" s="492"/>
      <c r="N226" s="168">
        <f t="shared" si="61"/>
        <v>0</v>
      </c>
      <c r="O226" s="493"/>
      <c r="P226" s="169">
        <f t="shared" si="46"/>
        <v>0</v>
      </c>
      <c r="Q226" s="247">
        <f t="shared" si="79"/>
        <v>0</v>
      </c>
      <c r="R226" s="247">
        <f t="shared" si="80"/>
        <v>0</v>
      </c>
      <c r="S226" s="155">
        <f t="shared" si="81"/>
        <v>0</v>
      </c>
      <c r="T226" s="155">
        <f t="shared" si="82"/>
        <v>0</v>
      </c>
      <c r="U226" s="215">
        <f t="shared" si="83"/>
        <v>0</v>
      </c>
      <c r="V226" s="202">
        <f t="shared" si="84"/>
        <v>0</v>
      </c>
      <c r="W226" s="155">
        <f t="shared" si="85"/>
        <v>0</v>
      </c>
      <c r="X226" s="155">
        <f t="shared" si="86"/>
        <v>0</v>
      </c>
      <c r="Y226" s="475">
        <f t="shared" si="87"/>
        <v>0</v>
      </c>
      <c r="Z226" s="474">
        <f t="shared" si="88"/>
        <v>0</v>
      </c>
      <c r="AA226" s="155">
        <f t="shared" si="89"/>
        <v>0</v>
      </c>
      <c r="AB226" s="155">
        <f t="shared" si="90"/>
        <v>0</v>
      </c>
      <c r="AC226" s="485">
        <f t="shared" si="91"/>
        <v>0</v>
      </c>
      <c r="AD226" s="484">
        <f t="shared" si="92"/>
        <v>0</v>
      </c>
    </row>
    <row r="227" spans="1:30">
      <c r="A227" s="15">
        <f>+IF((G227+SUM(H227:K227))&gt;0,MAX(A$13:A226)+1,0)</f>
        <v>0</v>
      </c>
      <c r="B227" s="492"/>
      <c r="C227" s="492"/>
      <c r="D227" s="492"/>
      <c r="E227" s="492"/>
      <c r="F227" s="232">
        <f t="shared" si="77"/>
        <v>0</v>
      </c>
      <c r="G227" s="168">
        <f t="shared" si="78"/>
        <v>0</v>
      </c>
      <c r="H227" s="492"/>
      <c r="I227" s="492"/>
      <c r="J227" s="492"/>
      <c r="K227" s="492"/>
      <c r="L227" s="492"/>
      <c r="M227" s="492"/>
      <c r="N227" s="168">
        <f t="shared" si="61"/>
        <v>0</v>
      </c>
      <c r="O227" s="493"/>
      <c r="P227" s="169">
        <f t="shared" si="46"/>
        <v>0</v>
      </c>
      <c r="Q227" s="247">
        <f t="shared" si="79"/>
        <v>0</v>
      </c>
      <c r="R227" s="247">
        <f t="shared" si="80"/>
        <v>0</v>
      </c>
      <c r="S227" s="155">
        <f t="shared" si="81"/>
        <v>0</v>
      </c>
      <c r="T227" s="155">
        <f t="shared" si="82"/>
        <v>0</v>
      </c>
      <c r="U227" s="215">
        <f t="shared" si="83"/>
        <v>0</v>
      </c>
      <c r="V227" s="202">
        <f t="shared" si="84"/>
        <v>0</v>
      </c>
      <c r="W227" s="155">
        <f t="shared" si="85"/>
        <v>0</v>
      </c>
      <c r="X227" s="155">
        <f t="shared" si="86"/>
        <v>0</v>
      </c>
      <c r="Y227" s="475">
        <f t="shared" si="87"/>
        <v>0</v>
      </c>
      <c r="Z227" s="474">
        <f t="shared" si="88"/>
        <v>0</v>
      </c>
      <c r="AA227" s="155">
        <f t="shared" si="89"/>
        <v>0</v>
      </c>
      <c r="AB227" s="155">
        <f t="shared" si="90"/>
        <v>0</v>
      </c>
      <c r="AC227" s="485">
        <f t="shared" si="91"/>
        <v>0</v>
      </c>
      <c r="AD227" s="484">
        <f t="shared" si="92"/>
        <v>0</v>
      </c>
    </row>
    <row r="228" spans="1:30">
      <c r="A228" s="15">
        <f>+IF((G228+SUM(H228:K228))&gt;0,MAX(A$13:A227)+1,0)</f>
        <v>0</v>
      </c>
      <c r="B228" s="492"/>
      <c r="C228" s="492"/>
      <c r="D228" s="492"/>
      <c r="E228" s="492"/>
      <c r="F228" s="232">
        <f t="shared" si="77"/>
        <v>0</v>
      </c>
      <c r="G228" s="168">
        <f t="shared" si="78"/>
        <v>0</v>
      </c>
      <c r="H228" s="492"/>
      <c r="I228" s="492"/>
      <c r="J228" s="492"/>
      <c r="K228" s="492"/>
      <c r="L228" s="492"/>
      <c r="M228" s="492"/>
      <c r="N228" s="168">
        <f t="shared" si="61"/>
        <v>0</v>
      </c>
      <c r="O228" s="493"/>
      <c r="P228" s="169">
        <f t="shared" si="46"/>
        <v>0</v>
      </c>
      <c r="Q228" s="247">
        <f t="shared" si="79"/>
        <v>0</v>
      </c>
      <c r="R228" s="247">
        <f t="shared" si="80"/>
        <v>0</v>
      </c>
      <c r="S228" s="155">
        <f t="shared" si="81"/>
        <v>0</v>
      </c>
      <c r="T228" s="155">
        <f t="shared" si="82"/>
        <v>0</v>
      </c>
      <c r="U228" s="215">
        <f t="shared" si="83"/>
        <v>0</v>
      </c>
      <c r="V228" s="202">
        <f t="shared" si="84"/>
        <v>0</v>
      </c>
      <c r="W228" s="155">
        <f t="shared" si="85"/>
        <v>0</v>
      </c>
      <c r="X228" s="155">
        <f t="shared" si="86"/>
        <v>0</v>
      </c>
      <c r="Y228" s="475">
        <f t="shared" si="87"/>
        <v>0</v>
      </c>
      <c r="Z228" s="474">
        <f t="shared" si="88"/>
        <v>0</v>
      </c>
      <c r="AA228" s="155">
        <f t="shared" si="89"/>
        <v>0</v>
      </c>
      <c r="AB228" s="155">
        <f t="shared" si="90"/>
        <v>0</v>
      </c>
      <c r="AC228" s="485">
        <f t="shared" si="91"/>
        <v>0</v>
      </c>
      <c r="AD228" s="484">
        <f t="shared" si="92"/>
        <v>0</v>
      </c>
    </row>
    <row r="229" spans="1:30">
      <c r="A229" s="15">
        <f>+IF((G229+SUM(H229:K229))&gt;0,MAX(A$13:A228)+1,0)</f>
        <v>0</v>
      </c>
      <c r="B229" s="492"/>
      <c r="C229" s="492"/>
      <c r="D229" s="492"/>
      <c r="E229" s="492"/>
      <c r="F229" s="232">
        <f t="shared" si="77"/>
        <v>0</v>
      </c>
      <c r="G229" s="168">
        <f t="shared" si="78"/>
        <v>0</v>
      </c>
      <c r="H229" s="492"/>
      <c r="I229" s="492"/>
      <c r="J229" s="492"/>
      <c r="K229" s="492"/>
      <c r="L229" s="492"/>
      <c r="M229" s="492"/>
      <c r="N229" s="168">
        <f t="shared" si="61"/>
        <v>0</v>
      </c>
      <c r="O229" s="493"/>
      <c r="P229" s="169">
        <f t="shared" si="46"/>
        <v>0</v>
      </c>
      <c r="Q229" s="247">
        <f t="shared" si="79"/>
        <v>0</v>
      </c>
      <c r="R229" s="247">
        <f t="shared" si="80"/>
        <v>0</v>
      </c>
      <c r="S229" s="155">
        <f t="shared" si="81"/>
        <v>0</v>
      </c>
      <c r="T229" s="155">
        <f t="shared" si="82"/>
        <v>0</v>
      </c>
      <c r="U229" s="215">
        <f t="shared" si="83"/>
        <v>0</v>
      </c>
      <c r="V229" s="202">
        <f t="shared" si="84"/>
        <v>0</v>
      </c>
      <c r="W229" s="155">
        <f t="shared" si="85"/>
        <v>0</v>
      </c>
      <c r="X229" s="155">
        <f t="shared" si="86"/>
        <v>0</v>
      </c>
      <c r="Y229" s="475">
        <f t="shared" si="87"/>
        <v>0</v>
      </c>
      <c r="Z229" s="474">
        <f t="shared" si="88"/>
        <v>0</v>
      </c>
      <c r="AA229" s="155">
        <f t="shared" si="89"/>
        <v>0</v>
      </c>
      <c r="AB229" s="155">
        <f t="shared" si="90"/>
        <v>0</v>
      </c>
      <c r="AC229" s="485">
        <f t="shared" si="91"/>
        <v>0</v>
      </c>
      <c r="AD229" s="484">
        <f t="shared" si="92"/>
        <v>0</v>
      </c>
    </row>
    <row r="230" spans="1:30">
      <c r="A230" s="15">
        <f>+IF((G230+SUM(H230:K230))&gt;0,MAX(A$13:A229)+1,0)</f>
        <v>0</v>
      </c>
      <c r="B230" s="492"/>
      <c r="C230" s="492"/>
      <c r="D230" s="492"/>
      <c r="E230" s="492"/>
      <c r="F230" s="232">
        <f t="shared" si="77"/>
        <v>0</v>
      </c>
      <c r="G230" s="168">
        <f t="shared" si="78"/>
        <v>0</v>
      </c>
      <c r="H230" s="492"/>
      <c r="I230" s="492"/>
      <c r="J230" s="492"/>
      <c r="K230" s="492"/>
      <c r="L230" s="492"/>
      <c r="M230" s="492"/>
      <c r="N230" s="168">
        <f t="shared" si="61"/>
        <v>0</v>
      </c>
      <c r="O230" s="493"/>
      <c r="P230" s="169">
        <f t="shared" si="46"/>
        <v>0</v>
      </c>
      <c r="Q230" s="247">
        <f t="shared" si="79"/>
        <v>0</v>
      </c>
      <c r="R230" s="247">
        <f t="shared" si="80"/>
        <v>0</v>
      </c>
      <c r="S230" s="155">
        <f t="shared" si="81"/>
        <v>0</v>
      </c>
      <c r="T230" s="155">
        <f t="shared" si="82"/>
        <v>0</v>
      </c>
      <c r="U230" s="215">
        <f t="shared" si="83"/>
        <v>0</v>
      </c>
      <c r="V230" s="202">
        <f t="shared" si="84"/>
        <v>0</v>
      </c>
      <c r="W230" s="155">
        <f t="shared" si="85"/>
        <v>0</v>
      </c>
      <c r="X230" s="155">
        <f t="shared" si="86"/>
        <v>0</v>
      </c>
      <c r="Y230" s="475">
        <f t="shared" si="87"/>
        <v>0</v>
      </c>
      <c r="Z230" s="474">
        <f t="shared" si="88"/>
        <v>0</v>
      </c>
      <c r="AA230" s="155">
        <f t="shared" si="89"/>
        <v>0</v>
      </c>
      <c r="AB230" s="155">
        <f t="shared" si="90"/>
        <v>0</v>
      </c>
      <c r="AC230" s="485">
        <f t="shared" si="91"/>
        <v>0</v>
      </c>
      <c r="AD230" s="484">
        <f t="shared" si="92"/>
        <v>0</v>
      </c>
    </row>
    <row r="231" spans="1:30">
      <c r="A231" s="15">
        <f>+IF((G231+SUM(H231:K231))&gt;0,MAX(A$13:A230)+1,0)</f>
        <v>0</v>
      </c>
      <c r="B231" s="492"/>
      <c r="C231" s="492"/>
      <c r="D231" s="492"/>
      <c r="E231" s="492"/>
      <c r="F231" s="232">
        <f t="shared" si="77"/>
        <v>0</v>
      </c>
      <c r="G231" s="168">
        <f t="shared" si="78"/>
        <v>0</v>
      </c>
      <c r="H231" s="492"/>
      <c r="I231" s="492"/>
      <c r="J231" s="492"/>
      <c r="K231" s="492"/>
      <c r="L231" s="492"/>
      <c r="M231" s="492"/>
      <c r="N231" s="168">
        <f t="shared" si="61"/>
        <v>0</v>
      </c>
      <c r="O231" s="493"/>
      <c r="P231" s="169">
        <f t="shared" si="46"/>
        <v>0</v>
      </c>
      <c r="Q231" s="247">
        <f t="shared" si="79"/>
        <v>0</v>
      </c>
      <c r="R231" s="247">
        <f t="shared" si="80"/>
        <v>0</v>
      </c>
      <c r="S231" s="155">
        <f t="shared" si="81"/>
        <v>0</v>
      </c>
      <c r="T231" s="155">
        <f t="shared" si="82"/>
        <v>0</v>
      </c>
      <c r="U231" s="215">
        <f t="shared" si="83"/>
        <v>0</v>
      </c>
      <c r="V231" s="202">
        <f t="shared" si="84"/>
        <v>0</v>
      </c>
      <c r="W231" s="155">
        <f t="shared" si="85"/>
        <v>0</v>
      </c>
      <c r="X231" s="155">
        <f t="shared" si="86"/>
        <v>0</v>
      </c>
      <c r="Y231" s="475">
        <f t="shared" si="87"/>
        <v>0</v>
      </c>
      <c r="Z231" s="474">
        <f t="shared" si="88"/>
        <v>0</v>
      </c>
      <c r="AA231" s="155">
        <f t="shared" si="89"/>
        <v>0</v>
      </c>
      <c r="AB231" s="155">
        <f t="shared" si="90"/>
        <v>0</v>
      </c>
      <c r="AC231" s="485">
        <f t="shared" si="91"/>
        <v>0</v>
      </c>
      <c r="AD231" s="484">
        <f t="shared" si="92"/>
        <v>0</v>
      </c>
    </row>
    <row r="232" spans="1:30">
      <c r="A232" s="15">
        <f>+IF((G232+SUM(H232:K232))&gt;0,MAX(A$13:A231)+1,0)</f>
        <v>0</v>
      </c>
      <c r="B232" s="492"/>
      <c r="C232" s="492"/>
      <c r="D232" s="492"/>
      <c r="E232" s="492"/>
      <c r="F232" s="232">
        <f t="shared" si="77"/>
        <v>0</v>
      </c>
      <c r="G232" s="168">
        <f t="shared" si="78"/>
        <v>0</v>
      </c>
      <c r="H232" s="492"/>
      <c r="I232" s="492"/>
      <c r="J232" s="492"/>
      <c r="K232" s="492"/>
      <c r="L232" s="492"/>
      <c r="M232" s="492"/>
      <c r="N232" s="168">
        <f t="shared" si="61"/>
        <v>0</v>
      </c>
      <c r="O232" s="493"/>
      <c r="P232" s="169">
        <f t="shared" si="46"/>
        <v>0</v>
      </c>
      <c r="Q232" s="247">
        <f t="shared" si="79"/>
        <v>0</v>
      </c>
      <c r="R232" s="247">
        <f t="shared" si="80"/>
        <v>0</v>
      </c>
      <c r="S232" s="155">
        <f t="shared" si="81"/>
        <v>0</v>
      </c>
      <c r="T232" s="155">
        <f t="shared" si="82"/>
        <v>0</v>
      </c>
      <c r="U232" s="215">
        <f t="shared" si="83"/>
        <v>0</v>
      </c>
      <c r="V232" s="202">
        <f t="shared" si="84"/>
        <v>0</v>
      </c>
      <c r="W232" s="155">
        <f t="shared" si="85"/>
        <v>0</v>
      </c>
      <c r="X232" s="155">
        <f t="shared" si="86"/>
        <v>0</v>
      </c>
      <c r="Y232" s="475">
        <f t="shared" si="87"/>
        <v>0</v>
      </c>
      <c r="Z232" s="474">
        <f t="shared" si="88"/>
        <v>0</v>
      </c>
      <c r="AA232" s="155">
        <f t="shared" si="89"/>
        <v>0</v>
      </c>
      <c r="AB232" s="155">
        <f t="shared" si="90"/>
        <v>0</v>
      </c>
      <c r="AC232" s="485">
        <f t="shared" si="91"/>
        <v>0</v>
      </c>
      <c r="AD232" s="484">
        <f t="shared" si="92"/>
        <v>0</v>
      </c>
    </row>
    <row r="233" spans="1:30">
      <c r="A233" s="15">
        <f>+IF((G233+SUM(H233:K233))&gt;0,MAX(A$13:A232)+1,0)</f>
        <v>0</v>
      </c>
      <c r="B233" s="492"/>
      <c r="C233" s="492"/>
      <c r="D233" s="492"/>
      <c r="E233" s="492"/>
      <c r="F233" s="232">
        <f t="shared" si="77"/>
        <v>0</v>
      </c>
      <c r="G233" s="168">
        <f t="shared" si="78"/>
        <v>0</v>
      </c>
      <c r="H233" s="492"/>
      <c r="I233" s="492"/>
      <c r="J233" s="492"/>
      <c r="K233" s="492"/>
      <c r="L233" s="492"/>
      <c r="M233" s="492"/>
      <c r="N233" s="168">
        <f t="shared" si="61"/>
        <v>0</v>
      </c>
      <c r="O233" s="493"/>
      <c r="P233" s="169">
        <f t="shared" si="46"/>
        <v>0</v>
      </c>
      <c r="Q233" s="247">
        <f t="shared" si="79"/>
        <v>0</v>
      </c>
      <c r="R233" s="247">
        <f t="shared" si="80"/>
        <v>0</v>
      </c>
      <c r="S233" s="155">
        <f t="shared" si="81"/>
        <v>0</v>
      </c>
      <c r="T233" s="155">
        <f t="shared" si="82"/>
        <v>0</v>
      </c>
      <c r="U233" s="215">
        <f t="shared" si="83"/>
        <v>0</v>
      </c>
      <c r="V233" s="202">
        <f t="shared" si="84"/>
        <v>0</v>
      </c>
      <c r="W233" s="155">
        <f t="shared" si="85"/>
        <v>0</v>
      </c>
      <c r="X233" s="155">
        <f t="shared" si="86"/>
        <v>0</v>
      </c>
      <c r="Y233" s="475">
        <f t="shared" si="87"/>
        <v>0</v>
      </c>
      <c r="Z233" s="474">
        <f t="shared" si="88"/>
        <v>0</v>
      </c>
      <c r="AA233" s="155">
        <f t="shared" si="89"/>
        <v>0</v>
      </c>
      <c r="AB233" s="155">
        <f t="shared" si="90"/>
        <v>0</v>
      </c>
      <c r="AC233" s="485">
        <f t="shared" si="91"/>
        <v>0</v>
      </c>
      <c r="AD233" s="484">
        <f t="shared" si="92"/>
        <v>0</v>
      </c>
    </row>
    <row r="234" spans="1:30">
      <c r="A234" s="15">
        <f>+IF((G234+SUM(H234:K234))&gt;0,MAX(A$13:A233)+1,0)</f>
        <v>0</v>
      </c>
      <c r="B234" s="492"/>
      <c r="C234" s="492"/>
      <c r="D234" s="492"/>
      <c r="E234" s="492"/>
      <c r="F234" s="232">
        <f t="shared" si="77"/>
        <v>0</v>
      </c>
      <c r="G234" s="168">
        <f t="shared" si="78"/>
        <v>0</v>
      </c>
      <c r="H234" s="492"/>
      <c r="I234" s="492"/>
      <c r="J234" s="492"/>
      <c r="K234" s="492"/>
      <c r="L234" s="492"/>
      <c r="M234" s="492"/>
      <c r="N234" s="168">
        <f t="shared" si="61"/>
        <v>0</v>
      </c>
      <c r="O234" s="493"/>
      <c r="P234" s="169">
        <f t="shared" si="46"/>
        <v>0</v>
      </c>
      <c r="Q234" s="247">
        <f t="shared" si="79"/>
        <v>0</v>
      </c>
      <c r="R234" s="247">
        <f t="shared" si="80"/>
        <v>0</v>
      </c>
      <c r="S234" s="155">
        <f t="shared" si="81"/>
        <v>0</v>
      </c>
      <c r="T234" s="155">
        <f t="shared" si="82"/>
        <v>0</v>
      </c>
      <c r="U234" s="215">
        <f t="shared" si="83"/>
        <v>0</v>
      </c>
      <c r="V234" s="202">
        <f t="shared" si="84"/>
        <v>0</v>
      </c>
      <c r="W234" s="155">
        <f t="shared" si="85"/>
        <v>0</v>
      </c>
      <c r="X234" s="155">
        <f t="shared" si="86"/>
        <v>0</v>
      </c>
      <c r="Y234" s="475">
        <f t="shared" si="87"/>
        <v>0</v>
      </c>
      <c r="Z234" s="474">
        <f t="shared" si="88"/>
        <v>0</v>
      </c>
      <c r="AA234" s="155">
        <f t="shared" si="89"/>
        <v>0</v>
      </c>
      <c r="AB234" s="155">
        <f t="shared" si="90"/>
        <v>0</v>
      </c>
      <c r="AC234" s="485">
        <f t="shared" si="91"/>
        <v>0</v>
      </c>
      <c r="AD234" s="484">
        <f t="shared" si="92"/>
        <v>0</v>
      </c>
    </row>
    <row r="235" spans="1:30">
      <c r="A235" s="15">
        <f>+IF((G235+SUM(H235:K235))&gt;0,MAX(A$13:A234)+1,0)</f>
        <v>0</v>
      </c>
      <c r="B235" s="492"/>
      <c r="C235" s="492"/>
      <c r="D235" s="492"/>
      <c r="E235" s="492"/>
      <c r="F235" s="232">
        <f t="shared" si="77"/>
        <v>0</v>
      </c>
      <c r="G235" s="168">
        <f t="shared" si="78"/>
        <v>0</v>
      </c>
      <c r="H235" s="492"/>
      <c r="I235" s="492"/>
      <c r="J235" s="492"/>
      <c r="K235" s="492"/>
      <c r="L235" s="492"/>
      <c r="M235" s="492"/>
      <c r="N235" s="168">
        <f t="shared" si="61"/>
        <v>0</v>
      </c>
      <c r="O235" s="493"/>
      <c r="P235" s="169">
        <f t="shared" si="46"/>
        <v>0</v>
      </c>
      <c r="Q235" s="247">
        <f t="shared" si="79"/>
        <v>0</v>
      </c>
      <c r="R235" s="247">
        <f t="shared" si="80"/>
        <v>0</v>
      </c>
      <c r="S235" s="155">
        <f t="shared" si="81"/>
        <v>0</v>
      </c>
      <c r="T235" s="155">
        <f t="shared" si="82"/>
        <v>0</v>
      </c>
      <c r="U235" s="215">
        <f t="shared" si="83"/>
        <v>0</v>
      </c>
      <c r="V235" s="202">
        <f t="shared" si="84"/>
        <v>0</v>
      </c>
      <c r="W235" s="155">
        <f t="shared" si="85"/>
        <v>0</v>
      </c>
      <c r="X235" s="155">
        <f t="shared" si="86"/>
        <v>0</v>
      </c>
      <c r="Y235" s="475">
        <f t="shared" si="87"/>
        <v>0</v>
      </c>
      <c r="Z235" s="474">
        <f t="shared" si="88"/>
        <v>0</v>
      </c>
      <c r="AA235" s="155">
        <f t="shared" si="89"/>
        <v>0</v>
      </c>
      <c r="AB235" s="155">
        <f t="shared" si="90"/>
        <v>0</v>
      </c>
      <c r="AC235" s="485">
        <f t="shared" si="91"/>
        <v>0</v>
      </c>
      <c r="AD235" s="484">
        <f t="shared" si="92"/>
        <v>0</v>
      </c>
    </row>
    <row r="236" spans="1:30">
      <c r="A236" s="15">
        <f>+IF((G236+SUM(H236:K236))&gt;0,MAX(A$13:A235)+1,0)</f>
        <v>0</v>
      </c>
      <c r="B236" s="492"/>
      <c r="C236" s="492"/>
      <c r="D236" s="492"/>
      <c r="E236" s="492"/>
      <c r="F236" s="232">
        <f t="shared" si="77"/>
        <v>0</v>
      </c>
      <c r="G236" s="168">
        <f t="shared" si="78"/>
        <v>0</v>
      </c>
      <c r="H236" s="492"/>
      <c r="I236" s="492"/>
      <c r="J236" s="492"/>
      <c r="K236" s="492"/>
      <c r="L236" s="492"/>
      <c r="M236" s="492"/>
      <c r="N236" s="168">
        <f t="shared" si="61"/>
        <v>0</v>
      </c>
      <c r="O236" s="493"/>
      <c r="P236" s="169">
        <f t="shared" si="46"/>
        <v>0</v>
      </c>
      <c r="Q236" s="247">
        <f t="shared" si="79"/>
        <v>0</v>
      </c>
      <c r="R236" s="247">
        <f t="shared" si="80"/>
        <v>0</v>
      </c>
      <c r="S236" s="155">
        <f t="shared" si="81"/>
        <v>0</v>
      </c>
      <c r="T236" s="155">
        <f t="shared" si="82"/>
        <v>0</v>
      </c>
      <c r="U236" s="215">
        <f t="shared" si="83"/>
        <v>0</v>
      </c>
      <c r="V236" s="202">
        <f t="shared" si="84"/>
        <v>0</v>
      </c>
      <c r="W236" s="155">
        <f t="shared" si="85"/>
        <v>0</v>
      </c>
      <c r="X236" s="155">
        <f t="shared" si="86"/>
        <v>0</v>
      </c>
      <c r="Y236" s="475">
        <f t="shared" si="87"/>
        <v>0</v>
      </c>
      <c r="Z236" s="474">
        <f t="shared" si="88"/>
        <v>0</v>
      </c>
      <c r="AA236" s="155">
        <f t="shared" si="89"/>
        <v>0</v>
      </c>
      <c r="AB236" s="155">
        <f t="shared" si="90"/>
        <v>0</v>
      </c>
      <c r="AC236" s="485">
        <f t="shared" si="91"/>
        <v>0</v>
      </c>
      <c r="AD236" s="484">
        <f t="shared" si="92"/>
        <v>0</v>
      </c>
    </row>
    <row r="237" spans="1:30">
      <c r="A237" s="15">
        <f>+IF((G237+SUM(H237:K237))&gt;0,MAX(A$13:A236)+1,0)</f>
        <v>0</v>
      </c>
      <c r="B237" s="492"/>
      <c r="C237" s="492"/>
      <c r="D237" s="492"/>
      <c r="E237" s="492"/>
      <c r="F237" s="232">
        <f t="shared" si="77"/>
        <v>0</v>
      </c>
      <c r="G237" s="168">
        <f t="shared" si="78"/>
        <v>0</v>
      </c>
      <c r="H237" s="492"/>
      <c r="I237" s="492"/>
      <c r="J237" s="492"/>
      <c r="K237" s="492"/>
      <c r="L237" s="492"/>
      <c r="M237" s="492"/>
      <c r="N237" s="168">
        <f t="shared" si="61"/>
        <v>0</v>
      </c>
      <c r="O237" s="493"/>
      <c r="P237" s="169">
        <f t="shared" si="46"/>
        <v>0</v>
      </c>
      <c r="Q237" s="247">
        <f t="shared" si="79"/>
        <v>0</v>
      </c>
      <c r="R237" s="247">
        <f t="shared" si="80"/>
        <v>0</v>
      </c>
      <c r="S237" s="155">
        <f t="shared" si="81"/>
        <v>0</v>
      </c>
      <c r="T237" s="155">
        <f t="shared" si="82"/>
        <v>0</v>
      </c>
      <c r="U237" s="215">
        <f t="shared" si="83"/>
        <v>0</v>
      </c>
      <c r="V237" s="202">
        <f t="shared" si="84"/>
        <v>0</v>
      </c>
      <c r="W237" s="155">
        <f t="shared" si="85"/>
        <v>0</v>
      </c>
      <c r="X237" s="155">
        <f t="shared" si="86"/>
        <v>0</v>
      </c>
      <c r="Y237" s="475">
        <f t="shared" si="87"/>
        <v>0</v>
      </c>
      <c r="Z237" s="474">
        <f t="shared" si="88"/>
        <v>0</v>
      </c>
      <c r="AA237" s="155">
        <f t="shared" si="89"/>
        <v>0</v>
      </c>
      <c r="AB237" s="155">
        <f t="shared" si="90"/>
        <v>0</v>
      </c>
      <c r="AC237" s="485">
        <f t="shared" si="91"/>
        <v>0</v>
      </c>
      <c r="AD237" s="484">
        <f t="shared" si="92"/>
        <v>0</v>
      </c>
    </row>
    <row r="238" spans="1:30">
      <c r="A238" s="15">
        <f>+IF((G238+SUM(H238:K238))&gt;0,MAX(A$13:A237)+1,0)</f>
        <v>0</v>
      </c>
      <c r="B238" s="492"/>
      <c r="C238" s="492"/>
      <c r="D238" s="492"/>
      <c r="E238" s="492"/>
      <c r="F238" s="232">
        <f t="shared" si="77"/>
        <v>0</v>
      </c>
      <c r="G238" s="168">
        <f t="shared" si="78"/>
        <v>0</v>
      </c>
      <c r="H238" s="492"/>
      <c r="I238" s="492"/>
      <c r="J238" s="492"/>
      <c r="K238" s="492"/>
      <c r="L238" s="492"/>
      <c r="M238" s="492"/>
      <c r="N238" s="168">
        <f t="shared" si="61"/>
        <v>0</v>
      </c>
      <c r="O238" s="493"/>
      <c r="P238" s="169">
        <f t="shared" si="46"/>
        <v>0</v>
      </c>
      <c r="Q238" s="247">
        <f t="shared" si="79"/>
        <v>0</v>
      </c>
      <c r="R238" s="247">
        <f t="shared" si="80"/>
        <v>0</v>
      </c>
      <c r="S238" s="155">
        <f t="shared" si="81"/>
        <v>0</v>
      </c>
      <c r="T238" s="155">
        <f t="shared" si="82"/>
        <v>0</v>
      </c>
      <c r="U238" s="215">
        <f t="shared" si="83"/>
        <v>0</v>
      </c>
      <c r="V238" s="202">
        <f t="shared" si="84"/>
        <v>0</v>
      </c>
      <c r="W238" s="155">
        <f t="shared" si="85"/>
        <v>0</v>
      </c>
      <c r="X238" s="155">
        <f t="shared" si="86"/>
        <v>0</v>
      </c>
      <c r="Y238" s="475">
        <f t="shared" si="87"/>
        <v>0</v>
      </c>
      <c r="Z238" s="474">
        <f t="shared" si="88"/>
        <v>0</v>
      </c>
      <c r="AA238" s="155">
        <f t="shared" si="89"/>
        <v>0</v>
      </c>
      <c r="AB238" s="155">
        <f t="shared" si="90"/>
        <v>0</v>
      </c>
      <c r="AC238" s="485">
        <f t="shared" si="91"/>
        <v>0</v>
      </c>
      <c r="AD238" s="484">
        <f t="shared" si="92"/>
        <v>0</v>
      </c>
    </row>
    <row r="239" spans="1:30">
      <c r="A239" s="15">
        <f>+IF((G239+SUM(H239:K239))&gt;0,MAX(A$13:A238)+1,0)</f>
        <v>0</v>
      </c>
      <c r="B239" s="492"/>
      <c r="C239" s="492"/>
      <c r="D239" s="492"/>
      <c r="E239" s="492"/>
      <c r="F239" s="232">
        <f t="shared" si="77"/>
        <v>0</v>
      </c>
      <c r="G239" s="168">
        <f t="shared" si="78"/>
        <v>0</v>
      </c>
      <c r="H239" s="492"/>
      <c r="I239" s="492"/>
      <c r="J239" s="492"/>
      <c r="K239" s="492"/>
      <c r="L239" s="492"/>
      <c r="M239" s="492"/>
      <c r="N239" s="168">
        <f t="shared" si="61"/>
        <v>0</v>
      </c>
      <c r="O239" s="493"/>
      <c r="P239" s="169">
        <f t="shared" si="46"/>
        <v>0</v>
      </c>
      <c r="Q239" s="247">
        <f t="shared" si="79"/>
        <v>0</v>
      </c>
      <c r="R239" s="247">
        <f t="shared" si="80"/>
        <v>0</v>
      </c>
      <c r="S239" s="155">
        <f t="shared" si="81"/>
        <v>0</v>
      </c>
      <c r="T239" s="155">
        <f t="shared" si="82"/>
        <v>0</v>
      </c>
      <c r="U239" s="215">
        <f t="shared" si="83"/>
        <v>0</v>
      </c>
      <c r="V239" s="202">
        <f t="shared" si="84"/>
        <v>0</v>
      </c>
      <c r="W239" s="155">
        <f t="shared" si="85"/>
        <v>0</v>
      </c>
      <c r="X239" s="155">
        <f t="shared" si="86"/>
        <v>0</v>
      </c>
      <c r="Y239" s="475">
        <f t="shared" si="87"/>
        <v>0</v>
      </c>
      <c r="Z239" s="474">
        <f t="shared" si="88"/>
        <v>0</v>
      </c>
      <c r="AA239" s="155">
        <f t="shared" si="89"/>
        <v>0</v>
      </c>
      <c r="AB239" s="155">
        <f t="shared" si="90"/>
        <v>0</v>
      </c>
      <c r="AC239" s="485">
        <f t="shared" si="91"/>
        <v>0</v>
      </c>
      <c r="AD239" s="484">
        <f t="shared" si="92"/>
        <v>0</v>
      </c>
    </row>
    <row r="240" spans="1:30">
      <c r="A240" s="15">
        <f>+IF((G240+SUM(H240:K240))&gt;0,MAX(A$13:A239)+1,0)</f>
        <v>0</v>
      </c>
      <c r="B240" s="492"/>
      <c r="C240" s="492"/>
      <c r="D240" s="492"/>
      <c r="E240" s="492"/>
      <c r="F240" s="232">
        <f t="shared" si="77"/>
        <v>0</v>
      </c>
      <c r="G240" s="168">
        <f t="shared" si="78"/>
        <v>0</v>
      </c>
      <c r="H240" s="492"/>
      <c r="I240" s="492"/>
      <c r="J240" s="492"/>
      <c r="K240" s="492"/>
      <c r="L240" s="492"/>
      <c r="M240" s="492"/>
      <c r="N240" s="168">
        <f t="shared" si="61"/>
        <v>0</v>
      </c>
      <c r="O240" s="493"/>
      <c r="P240" s="169">
        <f t="shared" si="46"/>
        <v>0</v>
      </c>
      <c r="Q240" s="247">
        <f t="shared" si="79"/>
        <v>0</v>
      </c>
      <c r="R240" s="247">
        <f t="shared" si="80"/>
        <v>0</v>
      </c>
      <c r="S240" s="155">
        <f t="shared" si="81"/>
        <v>0</v>
      </c>
      <c r="T240" s="155">
        <f t="shared" si="82"/>
        <v>0</v>
      </c>
      <c r="U240" s="215">
        <f t="shared" si="83"/>
        <v>0</v>
      </c>
      <c r="V240" s="202">
        <f t="shared" si="84"/>
        <v>0</v>
      </c>
      <c r="W240" s="155">
        <f t="shared" si="85"/>
        <v>0</v>
      </c>
      <c r="X240" s="155">
        <f t="shared" si="86"/>
        <v>0</v>
      </c>
      <c r="Y240" s="475">
        <f t="shared" si="87"/>
        <v>0</v>
      </c>
      <c r="Z240" s="474">
        <f t="shared" si="88"/>
        <v>0</v>
      </c>
      <c r="AA240" s="155">
        <f t="shared" si="89"/>
        <v>0</v>
      </c>
      <c r="AB240" s="155">
        <f t="shared" si="90"/>
        <v>0</v>
      </c>
      <c r="AC240" s="485">
        <f t="shared" si="91"/>
        <v>0</v>
      </c>
      <c r="AD240" s="484">
        <f t="shared" si="92"/>
        <v>0</v>
      </c>
    </row>
    <row r="241" spans="1:30">
      <c r="A241" s="15">
        <f>+IF((G241+SUM(H241:K241))&gt;0,MAX(A$13:A240)+1,0)</f>
        <v>0</v>
      </c>
      <c r="B241" s="492"/>
      <c r="C241" s="492"/>
      <c r="D241" s="492"/>
      <c r="E241" s="492"/>
      <c r="F241" s="232">
        <f t="shared" si="77"/>
        <v>0</v>
      </c>
      <c r="G241" s="168">
        <f t="shared" si="78"/>
        <v>0</v>
      </c>
      <c r="H241" s="492"/>
      <c r="I241" s="492"/>
      <c r="J241" s="492"/>
      <c r="K241" s="492"/>
      <c r="L241" s="492"/>
      <c r="M241" s="492"/>
      <c r="N241" s="168">
        <f t="shared" si="61"/>
        <v>0</v>
      </c>
      <c r="O241" s="493"/>
      <c r="P241" s="169">
        <f t="shared" si="46"/>
        <v>0</v>
      </c>
      <c r="Q241" s="247">
        <f t="shared" si="79"/>
        <v>0</v>
      </c>
      <c r="R241" s="247">
        <f t="shared" si="80"/>
        <v>0</v>
      </c>
      <c r="S241" s="155">
        <f t="shared" si="81"/>
        <v>0</v>
      </c>
      <c r="T241" s="155">
        <f t="shared" si="82"/>
        <v>0</v>
      </c>
      <c r="U241" s="215">
        <f t="shared" si="83"/>
        <v>0</v>
      </c>
      <c r="V241" s="202">
        <f t="shared" si="84"/>
        <v>0</v>
      </c>
      <c r="W241" s="155">
        <f t="shared" si="85"/>
        <v>0</v>
      </c>
      <c r="X241" s="155">
        <f t="shared" si="86"/>
        <v>0</v>
      </c>
      <c r="Y241" s="475">
        <f t="shared" si="87"/>
        <v>0</v>
      </c>
      <c r="Z241" s="474">
        <f t="shared" si="88"/>
        <v>0</v>
      </c>
      <c r="AA241" s="155">
        <f t="shared" si="89"/>
        <v>0</v>
      </c>
      <c r="AB241" s="155">
        <f t="shared" si="90"/>
        <v>0</v>
      </c>
      <c r="AC241" s="485">
        <f t="shared" si="91"/>
        <v>0</v>
      </c>
      <c r="AD241" s="484">
        <f t="shared" si="92"/>
        <v>0</v>
      </c>
    </row>
    <row r="242" spans="1:30">
      <c r="A242" s="15">
        <f>+IF((G242+SUM(H242:K242))&gt;0,MAX(A$13:A241)+1,0)</f>
        <v>0</v>
      </c>
      <c r="B242" s="492"/>
      <c r="C242" s="492"/>
      <c r="D242" s="492"/>
      <c r="E242" s="492"/>
      <c r="F242" s="232">
        <f t="shared" si="77"/>
        <v>0</v>
      </c>
      <c r="G242" s="168">
        <f t="shared" si="78"/>
        <v>0</v>
      </c>
      <c r="H242" s="492"/>
      <c r="I242" s="492"/>
      <c r="J242" s="492"/>
      <c r="K242" s="492"/>
      <c r="L242" s="492"/>
      <c r="M242" s="492"/>
      <c r="N242" s="168">
        <f t="shared" si="61"/>
        <v>0</v>
      </c>
      <c r="O242" s="493"/>
      <c r="P242" s="169">
        <f t="shared" si="46"/>
        <v>0</v>
      </c>
      <c r="Q242" s="247">
        <f t="shared" si="79"/>
        <v>0</v>
      </c>
      <c r="R242" s="247">
        <f t="shared" si="80"/>
        <v>0</v>
      </c>
      <c r="S242" s="155">
        <f t="shared" si="81"/>
        <v>0</v>
      </c>
      <c r="T242" s="155">
        <f t="shared" si="82"/>
        <v>0</v>
      </c>
      <c r="U242" s="215">
        <f t="shared" si="83"/>
        <v>0</v>
      </c>
      <c r="V242" s="202">
        <f t="shared" si="84"/>
        <v>0</v>
      </c>
      <c r="W242" s="155">
        <f t="shared" si="85"/>
        <v>0</v>
      </c>
      <c r="X242" s="155">
        <f t="shared" si="86"/>
        <v>0</v>
      </c>
      <c r="Y242" s="475">
        <f t="shared" si="87"/>
        <v>0</v>
      </c>
      <c r="Z242" s="474">
        <f t="shared" si="88"/>
        <v>0</v>
      </c>
      <c r="AA242" s="155">
        <f t="shared" si="89"/>
        <v>0</v>
      </c>
      <c r="AB242" s="155">
        <f t="shared" si="90"/>
        <v>0</v>
      </c>
      <c r="AC242" s="485">
        <f t="shared" si="91"/>
        <v>0</v>
      </c>
      <c r="AD242" s="484">
        <f t="shared" si="92"/>
        <v>0</v>
      </c>
    </row>
    <row r="243" spans="1:30">
      <c r="A243" s="15">
        <f>+IF((G243+SUM(H243:K243))&gt;0,MAX(A$13:A242)+1,0)</f>
        <v>0</v>
      </c>
      <c r="B243" s="492"/>
      <c r="C243" s="492"/>
      <c r="D243" s="492"/>
      <c r="E243" s="492"/>
      <c r="F243" s="232">
        <f t="shared" si="77"/>
        <v>0</v>
      </c>
      <c r="G243" s="168">
        <f t="shared" si="78"/>
        <v>0</v>
      </c>
      <c r="H243" s="492"/>
      <c r="I243" s="492"/>
      <c r="J243" s="492"/>
      <c r="K243" s="492"/>
      <c r="L243" s="492"/>
      <c r="M243" s="492"/>
      <c r="N243" s="168">
        <f t="shared" si="61"/>
        <v>0</v>
      </c>
      <c r="O243" s="493"/>
      <c r="P243" s="169">
        <f t="shared" si="46"/>
        <v>0</v>
      </c>
      <c r="Q243" s="247">
        <f t="shared" si="79"/>
        <v>0</v>
      </c>
      <c r="R243" s="247">
        <f t="shared" si="80"/>
        <v>0</v>
      </c>
      <c r="S243" s="155">
        <f t="shared" si="81"/>
        <v>0</v>
      </c>
      <c r="T243" s="155">
        <f t="shared" si="82"/>
        <v>0</v>
      </c>
      <c r="U243" s="215">
        <f t="shared" si="83"/>
        <v>0</v>
      </c>
      <c r="V243" s="202">
        <f t="shared" si="84"/>
        <v>0</v>
      </c>
      <c r="W243" s="155">
        <f t="shared" si="85"/>
        <v>0</v>
      </c>
      <c r="X243" s="155">
        <f t="shared" si="86"/>
        <v>0</v>
      </c>
      <c r="Y243" s="475">
        <f t="shared" si="87"/>
        <v>0</v>
      </c>
      <c r="Z243" s="474">
        <f t="shared" si="88"/>
        <v>0</v>
      </c>
      <c r="AA243" s="155">
        <f t="shared" si="89"/>
        <v>0</v>
      </c>
      <c r="AB243" s="155">
        <f t="shared" si="90"/>
        <v>0</v>
      </c>
      <c r="AC243" s="485">
        <f t="shared" si="91"/>
        <v>0</v>
      </c>
      <c r="AD243" s="484">
        <f t="shared" si="92"/>
        <v>0</v>
      </c>
    </row>
    <row r="244" spans="1:30">
      <c r="A244" s="15">
        <f>+IF((G244+SUM(H244:K244))&gt;0,MAX(A$13:A243)+1,0)</f>
        <v>0</v>
      </c>
      <c r="B244" s="492"/>
      <c r="C244" s="492"/>
      <c r="D244" s="492"/>
      <c r="E244" s="492"/>
      <c r="F244" s="232">
        <f t="shared" si="77"/>
        <v>0</v>
      </c>
      <c r="G244" s="168">
        <f t="shared" si="78"/>
        <v>0</v>
      </c>
      <c r="H244" s="492"/>
      <c r="I244" s="492"/>
      <c r="J244" s="492"/>
      <c r="K244" s="492"/>
      <c r="L244" s="492"/>
      <c r="M244" s="492"/>
      <c r="N244" s="168">
        <f t="shared" si="61"/>
        <v>0</v>
      </c>
      <c r="O244" s="493"/>
      <c r="P244" s="169">
        <f t="shared" si="46"/>
        <v>0</v>
      </c>
      <c r="Q244" s="247">
        <f t="shared" si="79"/>
        <v>0</v>
      </c>
      <c r="R244" s="247">
        <f t="shared" si="80"/>
        <v>0</v>
      </c>
      <c r="S244" s="155">
        <f t="shared" si="81"/>
        <v>0</v>
      </c>
      <c r="T244" s="155">
        <f t="shared" si="82"/>
        <v>0</v>
      </c>
      <c r="U244" s="215">
        <f t="shared" si="83"/>
        <v>0</v>
      </c>
      <c r="V244" s="202">
        <f t="shared" si="84"/>
        <v>0</v>
      </c>
      <c r="W244" s="155">
        <f t="shared" si="85"/>
        <v>0</v>
      </c>
      <c r="X244" s="155">
        <f t="shared" si="86"/>
        <v>0</v>
      </c>
      <c r="Y244" s="475">
        <f t="shared" si="87"/>
        <v>0</v>
      </c>
      <c r="Z244" s="474">
        <f t="shared" si="88"/>
        <v>0</v>
      </c>
      <c r="AA244" s="155">
        <f t="shared" si="89"/>
        <v>0</v>
      </c>
      <c r="AB244" s="155">
        <f t="shared" si="90"/>
        <v>0</v>
      </c>
      <c r="AC244" s="485">
        <f t="shared" si="91"/>
        <v>0</v>
      </c>
      <c r="AD244" s="484">
        <f t="shared" si="92"/>
        <v>0</v>
      </c>
    </row>
    <row r="245" spans="1:30">
      <c r="A245" s="15">
        <f>+IF((G245+SUM(H245:K245))&gt;0,MAX(A$13:A244)+1,0)</f>
        <v>0</v>
      </c>
      <c r="B245" s="492"/>
      <c r="C245" s="492"/>
      <c r="D245" s="492"/>
      <c r="E245" s="492"/>
      <c r="F245" s="232">
        <f t="shared" si="77"/>
        <v>0</v>
      </c>
      <c r="G245" s="168">
        <f t="shared" si="78"/>
        <v>0</v>
      </c>
      <c r="H245" s="492"/>
      <c r="I245" s="492"/>
      <c r="J245" s="492"/>
      <c r="K245" s="492"/>
      <c r="L245" s="492"/>
      <c r="M245" s="492"/>
      <c r="N245" s="168">
        <f t="shared" si="61"/>
        <v>0</v>
      </c>
      <c r="O245" s="493"/>
      <c r="P245" s="169">
        <f t="shared" si="46"/>
        <v>0</v>
      </c>
      <c r="Q245" s="247">
        <f t="shared" si="79"/>
        <v>0</v>
      </c>
      <c r="R245" s="247">
        <f t="shared" si="80"/>
        <v>0</v>
      </c>
      <c r="S245" s="155">
        <f t="shared" si="81"/>
        <v>0</v>
      </c>
      <c r="T245" s="155">
        <f t="shared" si="82"/>
        <v>0</v>
      </c>
      <c r="U245" s="215">
        <f t="shared" si="83"/>
        <v>0</v>
      </c>
      <c r="V245" s="202">
        <f t="shared" si="84"/>
        <v>0</v>
      </c>
      <c r="W245" s="155">
        <f t="shared" si="85"/>
        <v>0</v>
      </c>
      <c r="X245" s="155">
        <f t="shared" si="86"/>
        <v>0</v>
      </c>
      <c r="Y245" s="475">
        <f t="shared" si="87"/>
        <v>0</v>
      </c>
      <c r="Z245" s="474">
        <f t="shared" si="88"/>
        <v>0</v>
      </c>
      <c r="AA245" s="155">
        <f t="shared" si="89"/>
        <v>0</v>
      </c>
      <c r="AB245" s="155">
        <f t="shared" si="90"/>
        <v>0</v>
      </c>
      <c r="AC245" s="485">
        <f t="shared" si="91"/>
        <v>0</v>
      </c>
      <c r="AD245" s="484">
        <f t="shared" si="92"/>
        <v>0</v>
      </c>
    </row>
    <row r="246" spans="1:30">
      <c r="A246" s="15">
        <f>+IF((G246+SUM(H246:K246))&gt;0,MAX(A$13:A245)+1,0)</f>
        <v>0</v>
      </c>
      <c r="B246" s="492"/>
      <c r="C246" s="492"/>
      <c r="D246" s="492"/>
      <c r="E246" s="492"/>
      <c r="F246" s="232">
        <f t="shared" si="77"/>
        <v>0</v>
      </c>
      <c r="G246" s="168">
        <f t="shared" si="78"/>
        <v>0</v>
      </c>
      <c r="H246" s="492"/>
      <c r="I246" s="492"/>
      <c r="J246" s="492"/>
      <c r="K246" s="492"/>
      <c r="L246" s="492"/>
      <c r="M246" s="492"/>
      <c r="N246" s="168">
        <f t="shared" si="61"/>
        <v>0</v>
      </c>
      <c r="O246" s="493"/>
      <c r="P246" s="169">
        <f t="shared" si="46"/>
        <v>0</v>
      </c>
      <c r="Q246" s="247">
        <f t="shared" si="79"/>
        <v>0</v>
      </c>
      <c r="R246" s="247">
        <f t="shared" si="80"/>
        <v>0</v>
      </c>
      <c r="S246" s="155">
        <f t="shared" si="81"/>
        <v>0</v>
      </c>
      <c r="T246" s="155">
        <f t="shared" si="82"/>
        <v>0</v>
      </c>
      <c r="U246" s="215">
        <f t="shared" si="83"/>
        <v>0</v>
      </c>
      <c r="V246" s="202">
        <f t="shared" si="84"/>
        <v>0</v>
      </c>
      <c r="W246" s="155">
        <f t="shared" si="85"/>
        <v>0</v>
      </c>
      <c r="X246" s="155">
        <f t="shared" si="86"/>
        <v>0</v>
      </c>
      <c r="Y246" s="475">
        <f t="shared" si="87"/>
        <v>0</v>
      </c>
      <c r="Z246" s="474">
        <f t="shared" si="88"/>
        <v>0</v>
      </c>
      <c r="AA246" s="155">
        <f t="shared" si="89"/>
        <v>0</v>
      </c>
      <c r="AB246" s="155">
        <f t="shared" si="90"/>
        <v>0</v>
      </c>
      <c r="AC246" s="485">
        <f t="shared" si="91"/>
        <v>0</v>
      </c>
      <c r="AD246" s="484">
        <f t="shared" si="92"/>
        <v>0</v>
      </c>
    </row>
    <row r="247" spans="1:30">
      <c r="A247" s="15">
        <f>+IF((G247+SUM(H247:K247))&gt;0,MAX(A$13:A246)+1,0)</f>
        <v>0</v>
      </c>
      <c r="B247" s="492"/>
      <c r="C247" s="492"/>
      <c r="D247" s="492"/>
      <c r="E247" s="492"/>
      <c r="F247" s="232">
        <f t="shared" si="77"/>
        <v>0</v>
      </c>
      <c r="G247" s="168">
        <f t="shared" si="78"/>
        <v>0</v>
      </c>
      <c r="H247" s="492"/>
      <c r="I247" s="492"/>
      <c r="J247" s="492"/>
      <c r="K247" s="492"/>
      <c r="L247" s="492"/>
      <c r="M247" s="492"/>
      <c r="N247" s="168">
        <f t="shared" si="61"/>
        <v>0</v>
      </c>
      <c r="O247" s="493"/>
      <c r="P247" s="169">
        <f t="shared" si="46"/>
        <v>0</v>
      </c>
      <c r="Q247" s="247">
        <f t="shared" si="79"/>
        <v>0</v>
      </c>
      <c r="R247" s="247">
        <f t="shared" si="80"/>
        <v>0</v>
      </c>
      <c r="S247" s="155">
        <f t="shared" si="81"/>
        <v>0</v>
      </c>
      <c r="T247" s="155">
        <f t="shared" si="82"/>
        <v>0</v>
      </c>
      <c r="U247" s="215">
        <f t="shared" si="83"/>
        <v>0</v>
      </c>
      <c r="V247" s="202">
        <f t="shared" si="84"/>
        <v>0</v>
      </c>
      <c r="W247" s="155">
        <f t="shared" si="85"/>
        <v>0</v>
      </c>
      <c r="X247" s="155">
        <f t="shared" si="86"/>
        <v>0</v>
      </c>
      <c r="Y247" s="475">
        <f t="shared" si="87"/>
        <v>0</v>
      </c>
      <c r="Z247" s="474">
        <f t="shared" si="88"/>
        <v>0</v>
      </c>
      <c r="AA247" s="155">
        <f t="shared" si="89"/>
        <v>0</v>
      </c>
      <c r="AB247" s="155">
        <f t="shared" si="90"/>
        <v>0</v>
      </c>
      <c r="AC247" s="485">
        <f t="shared" si="91"/>
        <v>0</v>
      </c>
      <c r="AD247" s="484">
        <f t="shared" si="92"/>
        <v>0</v>
      </c>
    </row>
    <row r="248" spans="1:30">
      <c r="A248" s="15">
        <f>+IF((G248+SUM(H248:K248))&gt;0,MAX(A$13:A247)+1,0)</f>
        <v>0</v>
      </c>
      <c r="B248" s="492"/>
      <c r="C248" s="492"/>
      <c r="D248" s="492"/>
      <c r="E248" s="492"/>
      <c r="F248" s="232">
        <f t="shared" si="77"/>
        <v>0</v>
      </c>
      <c r="G248" s="168">
        <f t="shared" si="78"/>
        <v>0</v>
      </c>
      <c r="H248" s="492"/>
      <c r="I248" s="492"/>
      <c r="J248" s="492"/>
      <c r="K248" s="492"/>
      <c r="L248" s="492"/>
      <c r="M248" s="492"/>
      <c r="N248" s="168">
        <f t="shared" si="61"/>
        <v>0</v>
      </c>
      <c r="O248" s="493"/>
      <c r="P248" s="169">
        <f t="shared" si="46"/>
        <v>0</v>
      </c>
      <c r="Q248" s="247">
        <f t="shared" si="79"/>
        <v>0</v>
      </c>
      <c r="R248" s="247">
        <f t="shared" si="80"/>
        <v>0</v>
      </c>
      <c r="S248" s="155">
        <f t="shared" si="81"/>
        <v>0</v>
      </c>
      <c r="T248" s="155">
        <f t="shared" si="82"/>
        <v>0</v>
      </c>
      <c r="U248" s="215">
        <f t="shared" si="83"/>
        <v>0</v>
      </c>
      <c r="V248" s="202">
        <f t="shared" si="84"/>
        <v>0</v>
      </c>
      <c r="W248" s="155">
        <f t="shared" si="85"/>
        <v>0</v>
      </c>
      <c r="X248" s="155">
        <f t="shared" si="86"/>
        <v>0</v>
      </c>
      <c r="Y248" s="475">
        <f t="shared" si="87"/>
        <v>0</v>
      </c>
      <c r="Z248" s="474">
        <f t="shared" si="88"/>
        <v>0</v>
      </c>
      <c r="AA248" s="155">
        <f t="shared" si="89"/>
        <v>0</v>
      </c>
      <c r="AB248" s="155">
        <f t="shared" si="90"/>
        <v>0</v>
      </c>
      <c r="AC248" s="485">
        <f t="shared" si="91"/>
        <v>0</v>
      </c>
      <c r="AD248" s="484">
        <f t="shared" si="92"/>
        <v>0</v>
      </c>
    </row>
    <row r="249" spans="1:30">
      <c r="A249" s="15">
        <f>+IF((G249+SUM(H249:K249))&gt;0,MAX(A$13:A248)+1,0)</f>
        <v>0</v>
      </c>
      <c r="B249" s="492"/>
      <c r="C249" s="492"/>
      <c r="D249" s="492"/>
      <c r="E249" s="492"/>
      <c r="F249" s="232">
        <f t="shared" si="77"/>
        <v>0</v>
      </c>
      <c r="G249" s="168">
        <f t="shared" si="78"/>
        <v>0</v>
      </c>
      <c r="H249" s="492"/>
      <c r="I249" s="492"/>
      <c r="J249" s="492"/>
      <c r="K249" s="492"/>
      <c r="L249" s="492"/>
      <c r="M249" s="492"/>
      <c r="N249" s="168">
        <f t="shared" si="61"/>
        <v>0</v>
      </c>
      <c r="O249" s="493"/>
      <c r="P249" s="169">
        <f t="shared" si="46"/>
        <v>0</v>
      </c>
      <c r="Q249" s="247">
        <f t="shared" si="79"/>
        <v>0</v>
      </c>
      <c r="R249" s="247">
        <f t="shared" si="80"/>
        <v>0</v>
      </c>
      <c r="S249" s="155">
        <f t="shared" si="81"/>
        <v>0</v>
      </c>
      <c r="T249" s="155">
        <f t="shared" si="82"/>
        <v>0</v>
      </c>
      <c r="U249" s="215">
        <f t="shared" si="83"/>
        <v>0</v>
      </c>
      <c r="V249" s="202">
        <f t="shared" si="84"/>
        <v>0</v>
      </c>
      <c r="W249" s="155">
        <f t="shared" si="85"/>
        <v>0</v>
      </c>
      <c r="X249" s="155">
        <f t="shared" si="86"/>
        <v>0</v>
      </c>
      <c r="Y249" s="475">
        <f t="shared" si="87"/>
        <v>0</v>
      </c>
      <c r="Z249" s="474">
        <f t="shared" si="88"/>
        <v>0</v>
      </c>
      <c r="AA249" s="155">
        <f t="shared" si="89"/>
        <v>0</v>
      </c>
      <c r="AB249" s="155">
        <f t="shared" si="90"/>
        <v>0</v>
      </c>
      <c r="AC249" s="485">
        <f t="shared" si="91"/>
        <v>0</v>
      </c>
      <c r="AD249" s="484">
        <f t="shared" si="92"/>
        <v>0</v>
      </c>
    </row>
    <row r="250" spans="1:30">
      <c r="A250" s="15">
        <f>+IF((G250+SUM(H250:K250))&gt;0,MAX(A$13:A249)+1,0)</f>
        <v>0</v>
      </c>
      <c r="B250" s="16"/>
      <c r="C250" s="16"/>
      <c r="D250" s="16"/>
      <c r="E250" s="16"/>
      <c r="F250" s="232">
        <f t="shared" si="77"/>
        <v>0</v>
      </c>
      <c r="G250" s="168">
        <f t="shared" si="78"/>
        <v>0</v>
      </c>
      <c r="H250" s="16"/>
      <c r="I250" s="16"/>
      <c r="J250" s="16"/>
      <c r="K250" s="16"/>
      <c r="L250" s="16"/>
      <c r="M250" s="16"/>
      <c r="N250" s="168">
        <f t="shared" si="61"/>
        <v>0</v>
      </c>
      <c r="O250" s="161"/>
      <c r="P250" s="169">
        <f t="shared" si="46"/>
        <v>0</v>
      </c>
      <c r="Q250" s="247">
        <f t="shared" si="79"/>
        <v>0</v>
      </c>
      <c r="R250" s="247">
        <f t="shared" si="80"/>
        <v>0</v>
      </c>
      <c r="S250" s="155">
        <f t="shared" si="81"/>
        <v>0</v>
      </c>
      <c r="T250" s="155">
        <f t="shared" si="82"/>
        <v>0</v>
      </c>
      <c r="U250" s="215">
        <f t="shared" si="83"/>
        <v>0</v>
      </c>
      <c r="V250" s="202">
        <f t="shared" si="84"/>
        <v>0</v>
      </c>
      <c r="W250" s="155">
        <f t="shared" si="85"/>
        <v>0</v>
      </c>
      <c r="X250" s="155">
        <f t="shared" si="86"/>
        <v>0</v>
      </c>
      <c r="Y250" s="475">
        <f t="shared" si="87"/>
        <v>0</v>
      </c>
      <c r="Z250" s="474">
        <f t="shared" si="88"/>
        <v>0</v>
      </c>
      <c r="AA250" s="155">
        <f t="shared" si="89"/>
        <v>0</v>
      </c>
      <c r="AB250" s="155">
        <f t="shared" si="90"/>
        <v>0</v>
      </c>
      <c r="AC250" s="485">
        <f t="shared" si="91"/>
        <v>0</v>
      </c>
      <c r="AD250" s="484">
        <f t="shared" si="92"/>
        <v>0</v>
      </c>
    </row>
    <row r="251" spans="1:30">
      <c r="A251" s="15">
        <f>+IF((G251+SUM(H251:K251))&gt;0,MAX(A$13:A250)+1,0)</f>
        <v>0</v>
      </c>
      <c r="B251" s="16"/>
      <c r="C251" s="16"/>
      <c r="D251" s="16"/>
      <c r="E251" s="16"/>
      <c r="F251" s="232">
        <f t="shared" si="77"/>
        <v>0</v>
      </c>
      <c r="G251" s="168">
        <f t="shared" si="78"/>
        <v>0</v>
      </c>
      <c r="H251" s="16"/>
      <c r="I251" s="16"/>
      <c r="J251" s="16"/>
      <c r="K251" s="16"/>
      <c r="L251" s="16"/>
      <c r="M251" s="16"/>
      <c r="N251" s="168">
        <f t="shared" si="61"/>
        <v>0</v>
      </c>
      <c r="O251" s="161"/>
      <c r="P251" s="169">
        <f t="shared" si="46"/>
        <v>0</v>
      </c>
      <c r="Q251" s="247">
        <f t="shared" si="64"/>
        <v>0</v>
      </c>
      <c r="R251" s="247">
        <f t="shared" si="65"/>
        <v>0</v>
      </c>
      <c r="S251" s="155">
        <f t="shared" si="66"/>
        <v>0</v>
      </c>
      <c r="T251" s="155">
        <f t="shared" si="67"/>
        <v>0</v>
      </c>
      <c r="U251" s="215">
        <f t="shared" si="68"/>
        <v>0</v>
      </c>
      <c r="V251" s="202">
        <f t="shared" si="52"/>
        <v>0</v>
      </c>
      <c r="W251" s="155">
        <f t="shared" si="69"/>
        <v>0</v>
      </c>
      <c r="X251" s="155">
        <f t="shared" si="70"/>
        <v>0</v>
      </c>
      <c r="Y251" s="475">
        <f t="shared" si="71"/>
        <v>0</v>
      </c>
      <c r="Z251" s="474">
        <f t="shared" si="56"/>
        <v>0</v>
      </c>
      <c r="AA251" s="155">
        <f t="shared" si="72"/>
        <v>0</v>
      </c>
      <c r="AB251" s="155">
        <f t="shared" si="73"/>
        <v>0</v>
      </c>
      <c r="AC251" s="485">
        <f t="shared" si="74"/>
        <v>0</v>
      </c>
      <c r="AD251" s="484">
        <f t="shared" si="60"/>
        <v>0</v>
      </c>
    </row>
    <row r="252" spans="1:30">
      <c r="A252" s="15">
        <f>+IF((G252+SUM(H252:K252))&gt;0,MAX(A$13:A251)+1,0)</f>
        <v>0</v>
      </c>
      <c r="B252" s="16"/>
      <c r="C252" s="16"/>
      <c r="D252" s="16"/>
      <c r="E252" s="16"/>
      <c r="F252" s="232">
        <f t="shared" si="77"/>
        <v>0</v>
      </c>
      <c r="G252" s="168">
        <f t="shared" si="78"/>
        <v>0</v>
      </c>
      <c r="H252" s="16"/>
      <c r="I252" s="16"/>
      <c r="J252" s="16"/>
      <c r="K252" s="16"/>
      <c r="L252" s="16"/>
      <c r="M252" s="16"/>
      <c r="N252" s="168">
        <f t="shared" si="61"/>
        <v>0</v>
      </c>
      <c r="O252" s="161"/>
      <c r="P252" s="169">
        <f t="shared" si="46"/>
        <v>0</v>
      </c>
      <c r="Q252" s="247">
        <f t="shared" ref="Q252:Q283" si="93">+N252*(C252+H252-I252)</f>
        <v>0</v>
      </c>
      <c r="R252" s="247">
        <f t="shared" ref="R252:R283" si="94">+N252*D252+N252*E252*0.8+(J252-K252)*N252</f>
        <v>0</v>
      </c>
      <c r="S252" s="155">
        <f t="shared" ref="S252:S283" si="95">+P252*C252</f>
        <v>0</v>
      </c>
      <c r="T252" s="155">
        <f t="shared" ref="T252:T283" si="96">+P252*(D252+E252)</f>
        <v>0</v>
      </c>
      <c r="U252" s="215">
        <f t="shared" ref="U252:U283" si="97">(P252-$S$6)/$S$7*(C252+D252+E252)*$Y$8</f>
        <v>0</v>
      </c>
      <c r="V252" s="202">
        <f t="shared" si="52"/>
        <v>0</v>
      </c>
      <c r="W252" s="155">
        <f t="shared" ref="W252:W283" si="98">+P252*H252</f>
        <v>0</v>
      </c>
      <c r="X252" s="155">
        <f t="shared" ref="X252:X283" si="99">+P252*J252</f>
        <v>0</v>
      </c>
      <c r="Y252" s="475">
        <f t="shared" ref="Y252:Y283" si="100">+IFERROR((P252-$S$6)/$S$7*(H252+J252)*$Y$8,0)</f>
        <v>0</v>
      </c>
      <c r="Z252" s="474">
        <f t="shared" si="56"/>
        <v>0</v>
      </c>
      <c r="AA252" s="155">
        <f t="shared" ref="AA252:AA283" si="101">+P252*I252</f>
        <v>0</v>
      </c>
      <c r="AB252" s="155">
        <f t="shared" ref="AB252:AB283" si="102">+P252*K252</f>
        <v>0</v>
      </c>
      <c r="AC252" s="485">
        <f t="shared" ref="AC252:AC283" si="103">+(P252-$S$6)/$S$7*(I252+K252)*$Y$8</f>
        <v>0</v>
      </c>
      <c r="AD252" s="484">
        <f t="shared" si="60"/>
        <v>0</v>
      </c>
    </row>
    <row r="253" spans="1:30">
      <c r="A253" s="15">
        <f>+IF((G253+SUM(H253:K253))&gt;0,MAX(A$13:A252)+1,0)</f>
        <v>0</v>
      </c>
      <c r="B253" s="16"/>
      <c r="C253" s="16"/>
      <c r="D253" s="16"/>
      <c r="E253" s="16"/>
      <c r="F253" s="232">
        <f t="shared" si="77"/>
        <v>0</v>
      </c>
      <c r="G253" s="168">
        <f t="shared" si="78"/>
        <v>0</v>
      </c>
      <c r="H253" s="16"/>
      <c r="I253" s="16"/>
      <c r="J253" s="16"/>
      <c r="K253" s="16"/>
      <c r="L253" s="16"/>
      <c r="M253" s="16"/>
      <c r="N253" s="168">
        <f t="shared" si="61"/>
        <v>0</v>
      </c>
      <c r="O253" s="161"/>
      <c r="P253" s="169">
        <f t="shared" ref="P253:P309" si="104">+N253*O253</f>
        <v>0</v>
      </c>
      <c r="Q253" s="247">
        <f t="shared" si="93"/>
        <v>0</v>
      </c>
      <c r="R253" s="247">
        <f t="shared" si="94"/>
        <v>0</v>
      </c>
      <c r="S253" s="155">
        <f t="shared" si="95"/>
        <v>0</v>
      </c>
      <c r="T253" s="155">
        <f t="shared" si="96"/>
        <v>0</v>
      </c>
      <c r="U253" s="215">
        <f t="shared" si="97"/>
        <v>0</v>
      </c>
      <c r="V253" s="202">
        <f t="shared" ref="V253:V309" si="105">+U253*V$9</f>
        <v>0</v>
      </c>
      <c r="W253" s="155">
        <f t="shared" si="98"/>
        <v>0</v>
      </c>
      <c r="X253" s="155">
        <f t="shared" si="99"/>
        <v>0</v>
      </c>
      <c r="Y253" s="475">
        <f t="shared" si="100"/>
        <v>0</v>
      </c>
      <c r="Z253" s="474">
        <f t="shared" ref="Z253:Z309" si="106">+Y253*Z$9</f>
        <v>0</v>
      </c>
      <c r="AA253" s="155">
        <f t="shared" si="101"/>
        <v>0</v>
      </c>
      <c r="AB253" s="155">
        <f t="shared" si="102"/>
        <v>0</v>
      </c>
      <c r="AC253" s="485">
        <f t="shared" si="103"/>
        <v>0</v>
      </c>
      <c r="AD253" s="484">
        <f t="shared" ref="AD253:AD309" si="107">+AC253*AD$9</f>
        <v>0</v>
      </c>
    </row>
    <row r="254" spans="1:30">
      <c r="A254" s="15">
        <f>+IF((G254+SUM(H254:K254))&gt;0,MAX(A$13:A253)+1,0)</f>
        <v>0</v>
      </c>
      <c r="B254" s="16"/>
      <c r="C254" s="16"/>
      <c r="D254" s="16"/>
      <c r="E254" s="16"/>
      <c r="F254" s="232">
        <f t="shared" si="77"/>
        <v>0</v>
      </c>
      <c r="G254" s="168">
        <f t="shared" si="78"/>
        <v>0</v>
      </c>
      <c r="H254" s="16"/>
      <c r="I254" s="16"/>
      <c r="J254" s="16"/>
      <c r="K254" s="16"/>
      <c r="L254" s="16"/>
      <c r="M254" s="16"/>
      <c r="N254" s="168">
        <f t="shared" ref="N254:N308" si="108">+L254+M254</f>
        <v>0</v>
      </c>
      <c r="O254" s="161"/>
      <c r="P254" s="169">
        <f t="shared" si="104"/>
        <v>0</v>
      </c>
      <c r="Q254" s="247">
        <f t="shared" si="93"/>
        <v>0</v>
      </c>
      <c r="R254" s="247">
        <f t="shared" si="94"/>
        <v>0</v>
      </c>
      <c r="S254" s="155">
        <f t="shared" si="95"/>
        <v>0</v>
      </c>
      <c r="T254" s="155">
        <f t="shared" si="96"/>
        <v>0</v>
      </c>
      <c r="U254" s="215">
        <f t="shared" si="97"/>
        <v>0</v>
      </c>
      <c r="V254" s="202">
        <f t="shared" si="105"/>
        <v>0</v>
      </c>
      <c r="W254" s="155">
        <f t="shared" si="98"/>
        <v>0</v>
      </c>
      <c r="X254" s="155">
        <f t="shared" si="99"/>
        <v>0</v>
      </c>
      <c r="Y254" s="475">
        <f t="shared" si="100"/>
        <v>0</v>
      </c>
      <c r="Z254" s="474">
        <f t="shared" si="106"/>
        <v>0</v>
      </c>
      <c r="AA254" s="155">
        <f t="shared" si="101"/>
        <v>0</v>
      </c>
      <c r="AB254" s="155">
        <f t="shared" si="102"/>
        <v>0</v>
      </c>
      <c r="AC254" s="485">
        <f t="shared" si="103"/>
        <v>0</v>
      </c>
      <c r="AD254" s="484">
        <f t="shared" si="107"/>
        <v>0</v>
      </c>
    </row>
    <row r="255" spans="1:30">
      <c r="A255" s="15">
        <f>+IF((G255+SUM(H255:K255))&gt;0,MAX(A$13:A254)+1,0)</f>
        <v>0</v>
      </c>
      <c r="B255" s="16"/>
      <c r="C255" s="16"/>
      <c r="D255" s="16"/>
      <c r="E255" s="16"/>
      <c r="F255" s="232">
        <f t="shared" si="77"/>
        <v>0</v>
      </c>
      <c r="G255" s="168">
        <f t="shared" si="78"/>
        <v>0</v>
      </c>
      <c r="H255" s="16"/>
      <c r="I255" s="16"/>
      <c r="J255" s="16"/>
      <c r="K255" s="16"/>
      <c r="L255" s="16"/>
      <c r="M255" s="16"/>
      <c r="N255" s="168">
        <f t="shared" si="108"/>
        <v>0</v>
      </c>
      <c r="O255" s="161"/>
      <c r="P255" s="169">
        <f t="shared" si="104"/>
        <v>0</v>
      </c>
      <c r="Q255" s="247">
        <f t="shared" si="93"/>
        <v>0</v>
      </c>
      <c r="R255" s="247">
        <f t="shared" si="94"/>
        <v>0</v>
      </c>
      <c r="S255" s="155">
        <f t="shared" si="95"/>
        <v>0</v>
      </c>
      <c r="T255" s="155">
        <f t="shared" si="96"/>
        <v>0</v>
      </c>
      <c r="U255" s="215">
        <f t="shared" si="97"/>
        <v>0</v>
      </c>
      <c r="V255" s="202">
        <f t="shared" si="105"/>
        <v>0</v>
      </c>
      <c r="W255" s="155">
        <f t="shared" si="98"/>
        <v>0</v>
      </c>
      <c r="X255" s="155">
        <f t="shared" si="99"/>
        <v>0</v>
      </c>
      <c r="Y255" s="475">
        <f t="shared" si="100"/>
        <v>0</v>
      </c>
      <c r="Z255" s="474">
        <f t="shared" si="106"/>
        <v>0</v>
      </c>
      <c r="AA255" s="155">
        <f t="shared" si="101"/>
        <v>0</v>
      </c>
      <c r="AB255" s="155">
        <f t="shared" si="102"/>
        <v>0</v>
      </c>
      <c r="AC255" s="485">
        <f t="shared" si="103"/>
        <v>0</v>
      </c>
      <c r="AD255" s="484">
        <f t="shared" si="107"/>
        <v>0</v>
      </c>
    </row>
    <row r="256" spans="1:30">
      <c r="A256" s="15">
        <f>+IF((G256+SUM(H256:K256))&gt;0,MAX(A$13:A255)+1,0)</f>
        <v>0</v>
      </c>
      <c r="B256" s="16"/>
      <c r="C256" s="16"/>
      <c r="D256" s="16"/>
      <c r="E256" s="16"/>
      <c r="F256" s="232">
        <f t="shared" si="77"/>
        <v>0</v>
      </c>
      <c r="G256" s="168">
        <f t="shared" si="78"/>
        <v>0</v>
      </c>
      <c r="H256" s="16"/>
      <c r="I256" s="16"/>
      <c r="J256" s="16"/>
      <c r="K256" s="16"/>
      <c r="L256" s="16"/>
      <c r="M256" s="16"/>
      <c r="N256" s="168">
        <f t="shared" si="108"/>
        <v>0</v>
      </c>
      <c r="O256" s="161"/>
      <c r="P256" s="169">
        <f t="shared" si="104"/>
        <v>0</v>
      </c>
      <c r="Q256" s="247">
        <f t="shared" si="93"/>
        <v>0</v>
      </c>
      <c r="R256" s="247">
        <f t="shared" si="94"/>
        <v>0</v>
      </c>
      <c r="S256" s="155">
        <f t="shared" si="95"/>
        <v>0</v>
      </c>
      <c r="T256" s="155">
        <f t="shared" si="96"/>
        <v>0</v>
      </c>
      <c r="U256" s="215">
        <f t="shared" si="97"/>
        <v>0</v>
      </c>
      <c r="V256" s="202">
        <f t="shared" si="105"/>
        <v>0</v>
      </c>
      <c r="W256" s="155">
        <f t="shared" si="98"/>
        <v>0</v>
      </c>
      <c r="X256" s="155">
        <f t="shared" si="99"/>
        <v>0</v>
      </c>
      <c r="Y256" s="475">
        <f t="shared" si="100"/>
        <v>0</v>
      </c>
      <c r="Z256" s="474">
        <f t="shared" si="106"/>
        <v>0</v>
      </c>
      <c r="AA256" s="155">
        <f t="shared" si="101"/>
        <v>0</v>
      </c>
      <c r="AB256" s="155">
        <f t="shared" si="102"/>
        <v>0</v>
      </c>
      <c r="AC256" s="485">
        <f t="shared" si="103"/>
        <v>0</v>
      </c>
      <c r="AD256" s="484">
        <f t="shared" si="107"/>
        <v>0</v>
      </c>
    </row>
    <row r="257" spans="1:30">
      <c r="A257" s="15">
        <f>+IF((G257+SUM(H257:K257))&gt;0,MAX(A$13:A256)+1,0)</f>
        <v>0</v>
      </c>
      <c r="B257" s="16"/>
      <c r="C257" s="16"/>
      <c r="D257" s="16"/>
      <c r="E257" s="16"/>
      <c r="F257" s="232">
        <f t="shared" si="77"/>
        <v>0</v>
      </c>
      <c r="G257" s="168">
        <f t="shared" si="78"/>
        <v>0</v>
      </c>
      <c r="H257" s="16"/>
      <c r="I257" s="16"/>
      <c r="J257" s="16"/>
      <c r="K257" s="16"/>
      <c r="L257" s="16"/>
      <c r="M257" s="16"/>
      <c r="N257" s="168">
        <f t="shared" si="108"/>
        <v>0</v>
      </c>
      <c r="O257" s="161"/>
      <c r="P257" s="169">
        <f t="shared" si="104"/>
        <v>0</v>
      </c>
      <c r="Q257" s="247">
        <f t="shared" si="93"/>
        <v>0</v>
      </c>
      <c r="R257" s="247">
        <f t="shared" si="94"/>
        <v>0</v>
      </c>
      <c r="S257" s="155">
        <f t="shared" si="95"/>
        <v>0</v>
      </c>
      <c r="T257" s="155">
        <f t="shared" si="96"/>
        <v>0</v>
      </c>
      <c r="U257" s="215">
        <f t="shared" si="97"/>
        <v>0</v>
      </c>
      <c r="V257" s="202">
        <f t="shared" si="105"/>
        <v>0</v>
      </c>
      <c r="W257" s="155">
        <f t="shared" si="98"/>
        <v>0</v>
      </c>
      <c r="X257" s="155">
        <f t="shared" si="99"/>
        <v>0</v>
      </c>
      <c r="Y257" s="475">
        <f t="shared" si="100"/>
        <v>0</v>
      </c>
      <c r="Z257" s="474">
        <f t="shared" si="106"/>
        <v>0</v>
      </c>
      <c r="AA257" s="155">
        <f t="shared" si="101"/>
        <v>0</v>
      </c>
      <c r="AB257" s="155">
        <f t="shared" si="102"/>
        <v>0</v>
      </c>
      <c r="AC257" s="485">
        <f t="shared" si="103"/>
        <v>0</v>
      </c>
      <c r="AD257" s="484">
        <f t="shared" si="107"/>
        <v>0</v>
      </c>
    </row>
    <row r="258" spans="1:30">
      <c r="A258" s="15">
        <f>+IF((G258+SUM(H258:K258))&gt;0,MAX(A$13:A257)+1,0)</f>
        <v>0</v>
      </c>
      <c r="B258" s="16"/>
      <c r="C258" s="16"/>
      <c r="D258" s="16"/>
      <c r="E258" s="16"/>
      <c r="F258" s="232">
        <f t="shared" si="77"/>
        <v>0</v>
      </c>
      <c r="G258" s="168">
        <f t="shared" si="78"/>
        <v>0</v>
      </c>
      <c r="H258" s="16"/>
      <c r="I258" s="16"/>
      <c r="J258" s="16"/>
      <c r="K258" s="16"/>
      <c r="L258" s="16"/>
      <c r="M258" s="16"/>
      <c r="N258" s="168">
        <f t="shared" si="108"/>
        <v>0</v>
      </c>
      <c r="O258" s="161"/>
      <c r="P258" s="169">
        <f t="shared" si="104"/>
        <v>0</v>
      </c>
      <c r="Q258" s="247">
        <f t="shared" si="93"/>
        <v>0</v>
      </c>
      <c r="R258" s="247">
        <f t="shared" si="94"/>
        <v>0</v>
      </c>
      <c r="S258" s="155">
        <f t="shared" si="95"/>
        <v>0</v>
      </c>
      <c r="T258" s="155">
        <f t="shared" si="96"/>
        <v>0</v>
      </c>
      <c r="U258" s="215">
        <f t="shared" si="97"/>
        <v>0</v>
      </c>
      <c r="V258" s="202">
        <f t="shared" si="105"/>
        <v>0</v>
      </c>
      <c r="W258" s="155">
        <f t="shared" si="98"/>
        <v>0</v>
      </c>
      <c r="X258" s="155">
        <f t="shared" si="99"/>
        <v>0</v>
      </c>
      <c r="Y258" s="475">
        <f t="shared" si="100"/>
        <v>0</v>
      </c>
      <c r="Z258" s="474">
        <f t="shared" si="106"/>
        <v>0</v>
      </c>
      <c r="AA258" s="155">
        <f t="shared" si="101"/>
        <v>0</v>
      </c>
      <c r="AB258" s="155">
        <f t="shared" si="102"/>
        <v>0</v>
      </c>
      <c r="AC258" s="485">
        <f t="shared" si="103"/>
        <v>0</v>
      </c>
      <c r="AD258" s="484">
        <f t="shared" si="107"/>
        <v>0</v>
      </c>
    </row>
    <row r="259" spans="1:30">
      <c r="A259" s="15">
        <f>+IF((G259+SUM(H259:K259))&gt;0,MAX(A$13:A258)+1,0)</f>
        <v>0</v>
      </c>
      <c r="B259" s="16"/>
      <c r="C259" s="16"/>
      <c r="D259" s="16"/>
      <c r="E259" s="16"/>
      <c r="F259" s="232">
        <f t="shared" si="77"/>
        <v>0</v>
      </c>
      <c r="G259" s="168">
        <f t="shared" si="78"/>
        <v>0</v>
      </c>
      <c r="H259" s="16"/>
      <c r="I259" s="16"/>
      <c r="J259" s="16"/>
      <c r="K259" s="16"/>
      <c r="L259" s="16"/>
      <c r="M259" s="16"/>
      <c r="N259" s="168">
        <f t="shared" si="108"/>
        <v>0</v>
      </c>
      <c r="O259" s="161"/>
      <c r="P259" s="169">
        <f t="shared" si="104"/>
        <v>0</v>
      </c>
      <c r="Q259" s="247">
        <f t="shared" si="93"/>
        <v>0</v>
      </c>
      <c r="R259" s="247">
        <f t="shared" si="94"/>
        <v>0</v>
      </c>
      <c r="S259" s="155">
        <f t="shared" si="95"/>
        <v>0</v>
      </c>
      <c r="T259" s="155">
        <f t="shared" si="96"/>
        <v>0</v>
      </c>
      <c r="U259" s="215">
        <f t="shared" si="97"/>
        <v>0</v>
      </c>
      <c r="V259" s="202">
        <f t="shared" si="105"/>
        <v>0</v>
      </c>
      <c r="W259" s="155">
        <f t="shared" si="98"/>
        <v>0</v>
      </c>
      <c r="X259" s="155">
        <f t="shared" si="99"/>
        <v>0</v>
      </c>
      <c r="Y259" s="475">
        <f t="shared" si="100"/>
        <v>0</v>
      </c>
      <c r="Z259" s="474">
        <f t="shared" si="106"/>
        <v>0</v>
      </c>
      <c r="AA259" s="155">
        <f t="shared" si="101"/>
        <v>0</v>
      </c>
      <c r="AB259" s="155">
        <f t="shared" si="102"/>
        <v>0</v>
      </c>
      <c r="AC259" s="485">
        <f t="shared" si="103"/>
        <v>0</v>
      </c>
      <c r="AD259" s="484">
        <f t="shared" si="107"/>
        <v>0</v>
      </c>
    </row>
    <row r="260" spans="1:30">
      <c r="A260" s="15">
        <f>+IF((G260+SUM(H260:K260))&gt;0,MAX(A$13:A259)+1,0)</f>
        <v>0</v>
      </c>
      <c r="B260" s="16"/>
      <c r="C260" s="16"/>
      <c r="D260" s="16"/>
      <c r="E260" s="16"/>
      <c r="F260" s="232">
        <f t="shared" si="77"/>
        <v>0</v>
      </c>
      <c r="G260" s="168">
        <f t="shared" si="78"/>
        <v>0</v>
      </c>
      <c r="H260" s="16"/>
      <c r="I260" s="16"/>
      <c r="J260" s="16"/>
      <c r="K260" s="16"/>
      <c r="L260" s="16"/>
      <c r="M260" s="16"/>
      <c r="N260" s="168">
        <f t="shared" si="108"/>
        <v>0</v>
      </c>
      <c r="O260" s="161"/>
      <c r="P260" s="169">
        <f t="shared" si="104"/>
        <v>0</v>
      </c>
      <c r="Q260" s="247">
        <f t="shared" si="93"/>
        <v>0</v>
      </c>
      <c r="R260" s="247">
        <f t="shared" si="94"/>
        <v>0</v>
      </c>
      <c r="S260" s="155">
        <f t="shared" si="95"/>
        <v>0</v>
      </c>
      <c r="T260" s="155">
        <f t="shared" si="96"/>
        <v>0</v>
      </c>
      <c r="U260" s="215">
        <f t="shared" si="97"/>
        <v>0</v>
      </c>
      <c r="V260" s="202">
        <f t="shared" si="105"/>
        <v>0</v>
      </c>
      <c r="W260" s="155">
        <f t="shared" si="98"/>
        <v>0</v>
      </c>
      <c r="X260" s="155">
        <f t="shared" si="99"/>
        <v>0</v>
      </c>
      <c r="Y260" s="475">
        <f t="shared" si="100"/>
        <v>0</v>
      </c>
      <c r="Z260" s="474">
        <f t="shared" si="106"/>
        <v>0</v>
      </c>
      <c r="AA260" s="155">
        <f t="shared" si="101"/>
        <v>0</v>
      </c>
      <c r="AB260" s="155">
        <f t="shared" si="102"/>
        <v>0</v>
      </c>
      <c r="AC260" s="485">
        <f t="shared" si="103"/>
        <v>0</v>
      </c>
      <c r="AD260" s="484">
        <f t="shared" si="107"/>
        <v>0</v>
      </c>
    </row>
    <row r="261" spans="1:30">
      <c r="A261" s="15">
        <f>+IF((G261+SUM(H261:K261))&gt;0,MAX(A$13:A260)+1,0)</f>
        <v>0</v>
      </c>
      <c r="B261" s="16"/>
      <c r="C261" s="16"/>
      <c r="D261" s="16"/>
      <c r="E261" s="16"/>
      <c r="F261" s="232">
        <f t="shared" si="77"/>
        <v>0</v>
      </c>
      <c r="G261" s="168">
        <f t="shared" si="78"/>
        <v>0</v>
      </c>
      <c r="H261" s="16"/>
      <c r="I261" s="16"/>
      <c r="J261" s="16"/>
      <c r="K261" s="16"/>
      <c r="L261" s="16"/>
      <c r="M261" s="16"/>
      <c r="N261" s="168">
        <f t="shared" si="108"/>
        <v>0</v>
      </c>
      <c r="O261" s="161"/>
      <c r="P261" s="169">
        <f t="shared" si="104"/>
        <v>0</v>
      </c>
      <c r="Q261" s="247">
        <f t="shared" si="93"/>
        <v>0</v>
      </c>
      <c r="R261" s="247">
        <f t="shared" si="94"/>
        <v>0</v>
      </c>
      <c r="S261" s="155">
        <f t="shared" si="95"/>
        <v>0</v>
      </c>
      <c r="T261" s="155">
        <f t="shared" si="96"/>
        <v>0</v>
      </c>
      <c r="U261" s="215">
        <f t="shared" si="97"/>
        <v>0</v>
      </c>
      <c r="V261" s="202">
        <f t="shared" si="105"/>
        <v>0</v>
      </c>
      <c r="W261" s="155">
        <f t="shared" si="98"/>
        <v>0</v>
      </c>
      <c r="X261" s="155">
        <f t="shared" si="99"/>
        <v>0</v>
      </c>
      <c r="Y261" s="475">
        <f t="shared" si="100"/>
        <v>0</v>
      </c>
      <c r="Z261" s="474">
        <f t="shared" si="106"/>
        <v>0</v>
      </c>
      <c r="AA261" s="155">
        <f t="shared" si="101"/>
        <v>0</v>
      </c>
      <c r="AB261" s="155">
        <f t="shared" si="102"/>
        <v>0</v>
      </c>
      <c r="AC261" s="485">
        <f t="shared" si="103"/>
        <v>0</v>
      </c>
      <c r="AD261" s="484">
        <f t="shared" si="107"/>
        <v>0</v>
      </c>
    </row>
    <row r="262" spans="1:30">
      <c r="A262" s="15">
        <f>+IF((G262+SUM(H262:K262))&gt;0,MAX(A$13:A261)+1,0)</f>
        <v>0</v>
      </c>
      <c r="B262" s="16"/>
      <c r="C262" s="16"/>
      <c r="D262" s="16"/>
      <c r="E262" s="16"/>
      <c r="F262" s="232">
        <f t="shared" si="77"/>
        <v>0</v>
      </c>
      <c r="G262" s="168">
        <f t="shared" si="78"/>
        <v>0</v>
      </c>
      <c r="H262" s="16"/>
      <c r="I262" s="16"/>
      <c r="J262" s="16"/>
      <c r="K262" s="16"/>
      <c r="L262" s="16"/>
      <c r="M262" s="16"/>
      <c r="N262" s="168">
        <f t="shared" si="108"/>
        <v>0</v>
      </c>
      <c r="O262" s="161"/>
      <c r="P262" s="169">
        <f t="shared" si="104"/>
        <v>0</v>
      </c>
      <c r="Q262" s="247">
        <f t="shared" si="93"/>
        <v>0</v>
      </c>
      <c r="R262" s="247">
        <f t="shared" si="94"/>
        <v>0</v>
      </c>
      <c r="S262" s="155">
        <f t="shared" si="95"/>
        <v>0</v>
      </c>
      <c r="T262" s="155">
        <f t="shared" si="96"/>
        <v>0</v>
      </c>
      <c r="U262" s="215">
        <f t="shared" si="97"/>
        <v>0</v>
      </c>
      <c r="V262" s="202">
        <f t="shared" si="105"/>
        <v>0</v>
      </c>
      <c r="W262" s="155">
        <f t="shared" si="98"/>
        <v>0</v>
      </c>
      <c r="X262" s="155">
        <f t="shared" si="99"/>
        <v>0</v>
      </c>
      <c r="Y262" s="475">
        <f t="shared" si="100"/>
        <v>0</v>
      </c>
      <c r="Z262" s="474">
        <f t="shared" si="106"/>
        <v>0</v>
      </c>
      <c r="AA262" s="155">
        <f t="shared" si="101"/>
        <v>0</v>
      </c>
      <c r="AB262" s="155">
        <f t="shared" si="102"/>
        <v>0</v>
      </c>
      <c r="AC262" s="485">
        <f t="shared" si="103"/>
        <v>0</v>
      </c>
      <c r="AD262" s="484">
        <f t="shared" si="107"/>
        <v>0</v>
      </c>
    </row>
    <row r="263" spans="1:30">
      <c r="A263" s="15">
        <f>+IF((G263+SUM(H263:K263))&gt;0,MAX(A$13:A262)+1,0)</f>
        <v>0</v>
      </c>
      <c r="B263" s="16"/>
      <c r="C263" s="16"/>
      <c r="D263" s="16"/>
      <c r="E263" s="16"/>
      <c r="F263" s="232">
        <f t="shared" ref="F263:F299" si="109">+E263+D263</f>
        <v>0</v>
      </c>
      <c r="G263" s="168">
        <f t="shared" ref="G263:G299" si="110">SUM(C263:E263)</f>
        <v>0</v>
      </c>
      <c r="H263" s="16"/>
      <c r="I263" s="16"/>
      <c r="J263" s="16"/>
      <c r="K263" s="16"/>
      <c r="L263" s="16"/>
      <c r="M263" s="16"/>
      <c r="N263" s="168">
        <f t="shared" si="108"/>
        <v>0</v>
      </c>
      <c r="O263" s="161"/>
      <c r="P263" s="169">
        <f t="shared" si="104"/>
        <v>0</v>
      </c>
      <c r="Q263" s="247">
        <f t="shared" si="93"/>
        <v>0</v>
      </c>
      <c r="R263" s="247">
        <f t="shared" si="94"/>
        <v>0</v>
      </c>
      <c r="S263" s="155">
        <f t="shared" si="95"/>
        <v>0</v>
      </c>
      <c r="T263" s="155">
        <f t="shared" si="96"/>
        <v>0</v>
      </c>
      <c r="U263" s="215">
        <f t="shared" si="97"/>
        <v>0</v>
      </c>
      <c r="V263" s="202">
        <f t="shared" si="105"/>
        <v>0</v>
      </c>
      <c r="W263" s="155">
        <f t="shared" si="98"/>
        <v>0</v>
      </c>
      <c r="X263" s="155">
        <f t="shared" si="99"/>
        <v>0</v>
      </c>
      <c r="Y263" s="475">
        <f t="shared" si="100"/>
        <v>0</v>
      </c>
      <c r="Z263" s="474">
        <f t="shared" si="106"/>
        <v>0</v>
      </c>
      <c r="AA263" s="155">
        <f t="shared" si="101"/>
        <v>0</v>
      </c>
      <c r="AB263" s="155">
        <f t="shared" si="102"/>
        <v>0</v>
      </c>
      <c r="AC263" s="485">
        <f t="shared" si="103"/>
        <v>0</v>
      </c>
      <c r="AD263" s="484">
        <f t="shared" si="107"/>
        <v>0</v>
      </c>
    </row>
    <row r="264" spans="1:30">
      <c r="A264" s="15">
        <f>+IF((G264+SUM(H264:K264))&gt;0,MAX(A$13:A263)+1,0)</f>
        <v>0</v>
      </c>
      <c r="B264" s="16"/>
      <c r="C264" s="16"/>
      <c r="D264" s="16"/>
      <c r="E264" s="16"/>
      <c r="F264" s="232">
        <f t="shared" si="109"/>
        <v>0</v>
      </c>
      <c r="G264" s="168">
        <f t="shared" si="110"/>
        <v>0</v>
      </c>
      <c r="H264" s="16"/>
      <c r="I264" s="16"/>
      <c r="J264" s="16"/>
      <c r="K264" s="16"/>
      <c r="L264" s="16"/>
      <c r="M264" s="16"/>
      <c r="N264" s="168">
        <f t="shared" si="108"/>
        <v>0</v>
      </c>
      <c r="O264" s="161"/>
      <c r="P264" s="169">
        <f t="shared" si="104"/>
        <v>0</v>
      </c>
      <c r="Q264" s="247">
        <f t="shared" si="93"/>
        <v>0</v>
      </c>
      <c r="R264" s="247">
        <f t="shared" si="94"/>
        <v>0</v>
      </c>
      <c r="S264" s="155">
        <f t="shared" si="95"/>
        <v>0</v>
      </c>
      <c r="T264" s="155">
        <f t="shared" si="96"/>
        <v>0</v>
      </c>
      <c r="U264" s="215">
        <f t="shared" si="97"/>
        <v>0</v>
      </c>
      <c r="V264" s="202">
        <f t="shared" si="105"/>
        <v>0</v>
      </c>
      <c r="W264" s="155">
        <f t="shared" si="98"/>
        <v>0</v>
      </c>
      <c r="X264" s="155">
        <f t="shared" si="99"/>
        <v>0</v>
      </c>
      <c r="Y264" s="475">
        <f t="shared" si="100"/>
        <v>0</v>
      </c>
      <c r="Z264" s="474">
        <f t="shared" si="106"/>
        <v>0</v>
      </c>
      <c r="AA264" s="155">
        <f t="shared" si="101"/>
        <v>0</v>
      </c>
      <c r="AB264" s="155">
        <f t="shared" si="102"/>
        <v>0</v>
      </c>
      <c r="AC264" s="485">
        <f t="shared" si="103"/>
        <v>0</v>
      </c>
      <c r="AD264" s="484">
        <f t="shared" si="107"/>
        <v>0</v>
      </c>
    </row>
    <row r="265" spans="1:30">
      <c r="A265" s="15">
        <f>+IF((G265+SUM(H265:K265))&gt;0,MAX(A$13:A264)+1,0)</f>
        <v>0</v>
      </c>
      <c r="B265" s="16"/>
      <c r="C265" s="16"/>
      <c r="D265" s="16"/>
      <c r="E265" s="16"/>
      <c r="F265" s="232">
        <f t="shared" si="109"/>
        <v>0</v>
      </c>
      <c r="G265" s="168">
        <f t="shared" si="110"/>
        <v>0</v>
      </c>
      <c r="H265" s="16"/>
      <c r="I265" s="16"/>
      <c r="J265" s="16"/>
      <c r="K265" s="16"/>
      <c r="L265" s="16"/>
      <c r="M265" s="16"/>
      <c r="N265" s="168">
        <f t="shared" si="108"/>
        <v>0</v>
      </c>
      <c r="O265" s="161"/>
      <c r="P265" s="169">
        <f t="shared" si="104"/>
        <v>0</v>
      </c>
      <c r="Q265" s="247">
        <f t="shared" si="93"/>
        <v>0</v>
      </c>
      <c r="R265" s="247">
        <f t="shared" si="94"/>
        <v>0</v>
      </c>
      <c r="S265" s="155">
        <f t="shared" si="95"/>
        <v>0</v>
      </c>
      <c r="T265" s="155">
        <f t="shared" si="96"/>
        <v>0</v>
      </c>
      <c r="U265" s="215">
        <f t="shared" si="97"/>
        <v>0</v>
      </c>
      <c r="V265" s="202">
        <f t="shared" si="105"/>
        <v>0</v>
      </c>
      <c r="W265" s="155">
        <f t="shared" si="98"/>
        <v>0</v>
      </c>
      <c r="X265" s="155">
        <f t="shared" si="99"/>
        <v>0</v>
      </c>
      <c r="Y265" s="475">
        <f t="shared" si="100"/>
        <v>0</v>
      </c>
      <c r="Z265" s="474">
        <f t="shared" si="106"/>
        <v>0</v>
      </c>
      <c r="AA265" s="155">
        <f t="shared" si="101"/>
        <v>0</v>
      </c>
      <c r="AB265" s="155">
        <f t="shared" si="102"/>
        <v>0</v>
      </c>
      <c r="AC265" s="485">
        <f t="shared" si="103"/>
        <v>0</v>
      </c>
      <c r="AD265" s="484">
        <f t="shared" si="107"/>
        <v>0</v>
      </c>
    </row>
    <row r="266" spans="1:30">
      <c r="A266" s="15">
        <f>+IF((G266+SUM(H266:K266))&gt;0,MAX(A$13:A265)+1,0)</f>
        <v>0</v>
      </c>
      <c r="B266" s="16"/>
      <c r="C266" s="16"/>
      <c r="D266" s="16"/>
      <c r="E266" s="16"/>
      <c r="F266" s="232">
        <f t="shared" si="109"/>
        <v>0</v>
      </c>
      <c r="G266" s="168">
        <f t="shared" si="110"/>
        <v>0</v>
      </c>
      <c r="H266" s="16"/>
      <c r="I266" s="16"/>
      <c r="J266" s="16"/>
      <c r="K266" s="16"/>
      <c r="L266" s="16"/>
      <c r="M266" s="16"/>
      <c r="N266" s="168">
        <f t="shared" si="108"/>
        <v>0</v>
      </c>
      <c r="O266" s="161"/>
      <c r="P266" s="169">
        <f t="shared" si="104"/>
        <v>0</v>
      </c>
      <c r="Q266" s="247">
        <f t="shared" si="93"/>
        <v>0</v>
      </c>
      <c r="R266" s="247">
        <f t="shared" si="94"/>
        <v>0</v>
      </c>
      <c r="S266" s="155">
        <f t="shared" si="95"/>
        <v>0</v>
      </c>
      <c r="T266" s="155">
        <f t="shared" si="96"/>
        <v>0</v>
      </c>
      <c r="U266" s="215">
        <f t="shared" si="97"/>
        <v>0</v>
      </c>
      <c r="V266" s="202">
        <f t="shared" si="105"/>
        <v>0</v>
      </c>
      <c r="W266" s="155">
        <f t="shared" si="98"/>
        <v>0</v>
      </c>
      <c r="X266" s="155">
        <f t="shared" si="99"/>
        <v>0</v>
      </c>
      <c r="Y266" s="475">
        <f t="shared" si="100"/>
        <v>0</v>
      </c>
      <c r="Z266" s="474">
        <f t="shared" si="106"/>
        <v>0</v>
      </c>
      <c r="AA266" s="155">
        <f t="shared" si="101"/>
        <v>0</v>
      </c>
      <c r="AB266" s="155">
        <f t="shared" si="102"/>
        <v>0</v>
      </c>
      <c r="AC266" s="485">
        <f t="shared" si="103"/>
        <v>0</v>
      </c>
      <c r="AD266" s="484">
        <f t="shared" si="107"/>
        <v>0</v>
      </c>
    </row>
    <row r="267" spans="1:30">
      <c r="A267" s="15">
        <f>+IF((G267+SUM(H267:K267))&gt;0,MAX(A$13:A266)+1,0)</f>
        <v>0</v>
      </c>
      <c r="B267" s="16"/>
      <c r="C267" s="16"/>
      <c r="D267" s="16"/>
      <c r="E267" s="16"/>
      <c r="F267" s="232">
        <f t="shared" si="109"/>
        <v>0</v>
      </c>
      <c r="G267" s="168">
        <f t="shared" si="110"/>
        <v>0</v>
      </c>
      <c r="H267" s="16"/>
      <c r="I267" s="16"/>
      <c r="J267" s="16"/>
      <c r="K267" s="16"/>
      <c r="L267" s="16"/>
      <c r="M267" s="16"/>
      <c r="N267" s="168">
        <f t="shared" si="108"/>
        <v>0</v>
      </c>
      <c r="O267" s="161"/>
      <c r="P267" s="169">
        <f t="shared" si="104"/>
        <v>0</v>
      </c>
      <c r="Q267" s="247">
        <f t="shared" si="93"/>
        <v>0</v>
      </c>
      <c r="R267" s="247">
        <f t="shared" si="94"/>
        <v>0</v>
      </c>
      <c r="S267" s="155">
        <f t="shared" si="95"/>
        <v>0</v>
      </c>
      <c r="T267" s="155">
        <f t="shared" si="96"/>
        <v>0</v>
      </c>
      <c r="U267" s="215">
        <f t="shared" si="97"/>
        <v>0</v>
      </c>
      <c r="V267" s="202">
        <f t="shared" si="105"/>
        <v>0</v>
      </c>
      <c r="W267" s="155">
        <f t="shared" si="98"/>
        <v>0</v>
      </c>
      <c r="X267" s="155">
        <f t="shared" si="99"/>
        <v>0</v>
      </c>
      <c r="Y267" s="475">
        <f t="shared" si="100"/>
        <v>0</v>
      </c>
      <c r="Z267" s="474">
        <f t="shared" si="106"/>
        <v>0</v>
      </c>
      <c r="AA267" s="155">
        <f t="shared" si="101"/>
        <v>0</v>
      </c>
      <c r="AB267" s="155">
        <f t="shared" si="102"/>
        <v>0</v>
      </c>
      <c r="AC267" s="485">
        <f t="shared" si="103"/>
        <v>0</v>
      </c>
      <c r="AD267" s="484">
        <f t="shared" si="107"/>
        <v>0</v>
      </c>
    </row>
    <row r="268" spans="1:30">
      <c r="A268" s="15">
        <f>+IF((G268+SUM(H268:K268))&gt;0,MAX(A$13:A267)+1,0)</f>
        <v>0</v>
      </c>
      <c r="B268" s="16"/>
      <c r="C268" s="16"/>
      <c r="D268" s="16"/>
      <c r="E268" s="16"/>
      <c r="F268" s="232">
        <f t="shared" si="109"/>
        <v>0</v>
      </c>
      <c r="G268" s="168">
        <f t="shared" si="110"/>
        <v>0</v>
      </c>
      <c r="H268" s="16"/>
      <c r="I268" s="16"/>
      <c r="J268" s="16"/>
      <c r="K268" s="16"/>
      <c r="L268" s="16"/>
      <c r="M268" s="16"/>
      <c r="N268" s="168">
        <f t="shared" si="108"/>
        <v>0</v>
      </c>
      <c r="O268" s="161"/>
      <c r="P268" s="169">
        <f t="shared" si="104"/>
        <v>0</v>
      </c>
      <c r="Q268" s="247">
        <f t="shared" si="93"/>
        <v>0</v>
      </c>
      <c r="R268" s="247">
        <f t="shared" si="94"/>
        <v>0</v>
      </c>
      <c r="S268" s="155">
        <f t="shared" si="95"/>
        <v>0</v>
      </c>
      <c r="T268" s="155">
        <f t="shared" si="96"/>
        <v>0</v>
      </c>
      <c r="U268" s="215">
        <f t="shared" si="97"/>
        <v>0</v>
      </c>
      <c r="V268" s="202">
        <f t="shared" si="105"/>
        <v>0</v>
      </c>
      <c r="W268" s="155">
        <f t="shared" si="98"/>
        <v>0</v>
      </c>
      <c r="X268" s="155">
        <f t="shared" si="99"/>
        <v>0</v>
      </c>
      <c r="Y268" s="475">
        <f t="shared" si="100"/>
        <v>0</v>
      </c>
      <c r="Z268" s="474">
        <f t="shared" si="106"/>
        <v>0</v>
      </c>
      <c r="AA268" s="155">
        <f t="shared" si="101"/>
        <v>0</v>
      </c>
      <c r="AB268" s="155">
        <f t="shared" si="102"/>
        <v>0</v>
      </c>
      <c r="AC268" s="485">
        <f t="shared" si="103"/>
        <v>0</v>
      </c>
      <c r="AD268" s="484">
        <f t="shared" si="107"/>
        <v>0</v>
      </c>
    </row>
    <row r="269" spans="1:30">
      <c r="A269" s="15">
        <f>+IF((G269+SUM(H269:K269))&gt;0,MAX(A$13:A268)+1,0)</f>
        <v>0</v>
      </c>
      <c r="B269" s="16"/>
      <c r="C269" s="16"/>
      <c r="D269" s="16"/>
      <c r="E269" s="16"/>
      <c r="F269" s="232">
        <f t="shared" si="109"/>
        <v>0</v>
      </c>
      <c r="G269" s="168">
        <f t="shared" si="110"/>
        <v>0</v>
      </c>
      <c r="H269" s="16"/>
      <c r="I269" s="16"/>
      <c r="J269" s="16"/>
      <c r="K269" s="16"/>
      <c r="L269" s="16"/>
      <c r="M269" s="16"/>
      <c r="N269" s="168">
        <f t="shared" si="108"/>
        <v>0</v>
      </c>
      <c r="O269" s="161"/>
      <c r="P269" s="169">
        <f t="shared" si="104"/>
        <v>0</v>
      </c>
      <c r="Q269" s="247">
        <f t="shared" si="93"/>
        <v>0</v>
      </c>
      <c r="R269" s="247">
        <f t="shared" si="94"/>
        <v>0</v>
      </c>
      <c r="S269" s="155">
        <f t="shared" si="95"/>
        <v>0</v>
      </c>
      <c r="T269" s="155">
        <f t="shared" si="96"/>
        <v>0</v>
      </c>
      <c r="U269" s="215">
        <f t="shared" si="97"/>
        <v>0</v>
      </c>
      <c r="V269" s="202">
        <f t="shared" si="105"/>
        <v>0</v>
      </c>
      <c r="W269" s="155">
        <f t="shared" si="98"/>
        <v>0</v>
      </c>
      <c r="X269" s="155">
        <f t="shared" si="99"/>
        <v>0</v>
      </c>
      <c r="Y269" s="475">
        <f t="shared" si="100"/>
        <v>0</v>
      </c>
      <c r="Z269" s="474">
        <f t="shared" si="106"/>
        <v>0</v>
      </c>
      <c r="AA269" s="155">
        <f t="shared" si="101"/>
        <v>0</v>
      </c>
      <c r="AB269" s="155">
        <f t="shared" si="102"/>
        <v>0</v>
      </c>
      <c r="AC269" s="485">
        <f t="shared" si="103"/>
        <v>0</v>
      </c>
      <c r="AD269" s="484">
        <f t="shared" si="107"/>
        <v>0</v>
      </c>
    </row>
    <row r="270" spans="1:30">
      <c r="A270" s="15">
        <f>+IF((G270+SUM(H270:K270))&gt;0,MAX(A$13:A269)+1,0)</f>
        <v>0</v>
      </c>
      <c r="B270" s="16"/>
      <c r="C270" s="16"/>
      <c r="D270" s="16"/>
      <c r="E270" s="16"/>
      <c r="F270" s="232">
        <f t="shared" si="109"/>
        <v>0</v>
      </c>
      <c r="G270" s="168">
        <f t="shared" si="110"/>
        <v>0</v>
      </c>
      <c r="H270" s="16"/>
      <c r="I270" s="16"/>
      <c r="J270" s="16"/>
      <c r="K270" s="16"/>
      <c r="L270" s="16"/>
      <c r="M270" s="16"/>
      <c r="N270" s="168">
        <f t="shared" si="108"/>
        <v>0</v>
      </c>
      <c r="O270" s="161"/>
      <c r="P270" s="169">
        <f t="shared" si="104"/>
        <v>0</v>
      </c>
      <c r="Q270" s="247">
        <f t="shared" si="93"/>
        <v>0</v>
      </c>
      <c r="R270" s="247">
        <f t="shared" si="94"/>
        <v>0</v>
      </c>
      <c r="S270" s="155">
        <f t="shared" si="95"/>
        <v>0</v>
      </c>
      <c r="T270" s="155">
        <f t="shared" si="96"/>
        <v>0</v>
      </c>
      <c r="U270" s="215">
        <f t="shared" si="97"/>
        <v>0</v>
      </c>
      <c r="V270" s="202">
        <f t="shared" si="105"/>
        <v>0</v>
      </c>
      <c r="W270" s="155">
        <f t="shared" si="98"/>
        <v>0</v>
      </c>
      <c r="X270" s="155">
        <f t="shared" si="99"/>
        <v>0</v>
      </c>
      <c r="Y270" s="475">
        <f t="shared" si="100"/>
        <v>0</v>
      </c>
      <c r="Z270" s="474">
        <f t="shared" si="106"/>
        <v>0</v>
      </c>
      <c r="AA270" s="155">
        <f t="shared" si="101"/>
        <v>0</v>
      </c>
      <c r="AB270" s="155">
        <f t="shared" si="102"/>
        <v>0</v>
      </c>
      <c r="AC270" s="485">
        <f t="shared" si="103"/>
        <v>0</v>
      </c>
      <c r="AD270" s="484">
        <f t="shared" si="107"/>
        <v>0</v>
      </c>
    </row>
    <row r="271" spans="1:30">
      <c r="A271" s="15">
        <f>+IF((G271+SUM(H271:K271))&gt;0,MAX(A$13:A270)+1,0)</f>
        <v>0</v>
      </c>
      <c r="B271" s="16"/>
      <c r="C271" s="16"/>
      <c r="D271" s="16"/>
      <c r="E271" s="16"/>
      <c r="F271" s="232">
        <f t="shared" si="109"/>
        <v>0</v>
      </c>
      <c r="G271" s="168">
        <f t="shared" si="110"/>
        <v>0</v>
      </c>
      <c r="H271" s="16"/>
      <c r="I271" s="16"/>
      <c r="J271" s="16"/>
      <c r="K271" s="16"/>
      <c r="L271" s="16"/>
      <c r="M271" s="16"/>
      <c r="N271" s="168">
        <f t="shared" si="108"/>
        <v>0</v>
      </c>
      <c r="O271" s="161"/>
      <c r="P271" s="169">
        <f t="shared" si="104"/>
        <v>0</v>
      </c>
      <c r="Q271" s="247">
        <f t="shared" si="93"/>
        <v>0</v>
      </c>
      <c r="R271" s="247">
        <f t="shared" si="94"/>
        <v>0</v>
      </c>
      <c r="S271" s="155">
        <f t="shared" si="95"/>
        <v>0</v>
      </c>
      <c r="T271" s="155">
        <f t="shared" si="96"/>
        <v>0</v>
      </c>
      <c r="U271" s="215">
        <f t="shared" si="97"/>
        <v>0</v>
      </c>
      <c r="V271" s="202">
        <f t="shared" si="105"/>
        <v>0</v>
      </c>
      <c r="W271" s="155">
        <f t="shared" si="98"/>
        <v>0</v>
      </c>
      <c r="X271" s="155">
        <f t="shared" si="99"/>
        <v>0</v>
      </c>
      <c r="Y271" s="475">
        <f t="shared" si="100"/>
        <v>0</v>
      </c>
      <c r="Z271" s="474">
        <f t="shared" si="106"/>
        <v>0</v>
      </c>
      <c r="AA271" s="155">
        <f t="shared" si="101"/>
        <v>0</v>
      </c>
      <c r="AB271" s="155">
        <f t="shared" si="102"/>
        <v>0</v>
      </c>
      <c r="AC271" s="485">
        <f t="shared" si="103"/>
        <v>0</v>
      </c>
      <c r="AD271" s="484">
        <f t="shared" si="107"/>
        <v>0</v>
      </c>
    </row>
    <row r="272" spans="1:30">
      <c r="A272" s="15">
        <f>+IF((G272+SUM(H272:K272))&gt;0,MAX(A$13:A271)+1,0)</f>
        <v>0</v>
      </c>
      <c r="B272" s="16"/>
      <c r="C272" s="16"/>
      <c r="D272" s="16"/>
      <c r="E272" s="16"/>
      <c r="F272" s="232">
        <f t="shared" si="109"/>
        <v>0</v>
      </c>
      <c r="G272" s="168">
        <f t="shared" si="110"/>
        <v>0</v>
      </c>
      <c r="H272" s="16"/>
      <c r="I272" s="16"/>
      <c r="J272" s="16"/>
      <c r="K272" s="16"/>
      <c r="L272" s="16"/>
      <c r="M272" s="16"/>
      <c r="N272" s="168">
        <f t="shared" si="108"/>
        <v>0</v>
      </c>
      <c r="O272" s="161"/>
      <c r="P272" s="169">
        <f t="shared" si="104"/>
        <v>0</v>
      </c>
      <c r="Q272" s="247">
        <f t="shared" si="93"/>
        <v>0</v>
      </c>
      <c r="R272" s="247">
        <f t="shared" si="94"/>
        <v>0</v>
      </c>
      <c r="S272" s="155">
        <f t="shared" si="95"/>
        <v>0</v>
      </c>
      <c r="T272" s="155">
        <f t="shared" si="96"/>
        <v>0</v>
      </c>
      <c r="U272" s="215">
        <f t="shared" si="97"/>
        <v>0</v>
      </c>
      <c r="V272" s="202">
        <f t="shared" si="105"/>
        <v>0</v>
      </c>
      <c r="W272" s="155">
        <f t="shared" si="98"/>
        <v>0</v>
      </c>
      <c r="X272" s="155">
        <f t="shared" si="99"/>
        <v>0</v>
      </c>
      <c r="Y272" s="475">
        <f t="shared" si="100"/>
        <v>0</v>
      </c>
      <c r="Z272" s="474">
        <f t="shared" si="106"/>
        <v>0</v>
      </c>
      <c r="AA272" s="155">
        <f t="shared" si="101"/>
        <v>0</v>
      </c>
      <c r="AB272" s="155">
        <f t="shared" si="102"/>
        <v>0</v>
      </c>
      <c r="AC272" s="485">
        <f t="shared" si="103"/>
        <v>0</v>
      </c>
      <c r="AD272" s="484">
        <f t="shared" si="107"/>
        <v>0</v>
      </c>
    </row>
    <row r="273" spans="1:30">
      <c r="A273" s="15">
        <f>+IF((G273+SUM(H273:K273))&gt;0,MAX(A$13:A272)+1,0)</f>
        <v>0</v>
      </c>
      <c r="B273" s="16"/>
      <c r="C273" s="16"/>
      <c r="D273" s="16"/>
      <c r="E273" s="16"/>
      <c r="F273" s="232">
        <f t="shared" si="109"/>
        <v>0</v>
      </c>
      <c r="G273" s="168">
        <f t="shared" si="110"/>
        <v>0</v>
      </c>
      <c r="H273" s="16"/>
      <c r="I273" s="16"/>
      <c r="J273" s="16"/>
      <c r="K273" s="16"/>
      <c r="L273" s="16"/>
      <c r="M273" s="16"/>
      <c r="N273" s="168">
        <f t="shared" si="108"/>
        <v>0</v>
      </c>
      <c r="O273" s="161"/>
      <c r="P273" s="169">
        <f t="shared" si="104"/>
        <v>0</v>
      </c>
      <c r="Q273" s="247">
        <f t="shared" si="93"/>
        <v>0</v>
      </c>
      <c r="R273" s="247">
        <f t="shared" si="94"/>
        <v>0</v>
      </c>
      <c r="S273" s="155">
        <f t="shared" si="95"/>
        <v>0</v>
      </c>
      <c r="T273" s="155">
        <f t="shared" si="96"/>
        <v>0</v>
      </c>
      <c r="U273" s="215">
        <f t="shared" si="97"/>
        <v>0</v>
      </c>
      <c r="V273" s="202">
        <f t="shared" si="105"/>
        <v>0</v>
      </c>
      <c r="W273" s="155">
        <f t="shared" si="98"/>
        <v>0</v>
      </c>
      <c r="X273" s="155">
        <f t="shared" si="99"/>
        <v>0</v>
      </c>
      <c r="Y273" s="475">
        <f t="shared" si="100"/>
        <v>0</v>
      </c>
      <c r="Z273" s="474">
        <f t="shared" si="106"/>
        <v>0</v>
      </c>
      <c r="AA273" s="155">
        <f t="shared" si="101"/>
        <v>0</v>
      </c>
      <c r="AB273" s="155">
        <f t="shared" si="102"/>
        <v>0</v>
      </c>
      <c r="AC273" s="485">
        <f t="shared" si="103"/>
        <v>0</v>
      </c>
      <c r="AD273" s="484">
        <f t="shared" si="107"/>
        <v>0</v>
      </c>
    </row>
    <row r="274" spans="1:30">
      <c r="A274" s="15">
        <f>+IF((G274+SUM(H274:K274))&gt;0,MAX(A$13:A273)+1,0)</f>
        <v>0</v>
      </c>
      <c r="B274" s="16"/>
      <c r="C274" s="16"/>
      <c r="D274" s="16"/>
      <c r="E274" s="16"/>
      <c r="F274" s="232">
        <f t="shared" si="109"/>
        <v>0</v>
      </c>
      <c r="G274" s="168">
        <f t="shared" si="110"/>
        <v>0</v>
      </c>
      <c r="H274" s="16"/>
      <c r="I274" s="16"/>
      <c r="J274" s="16"/>
      <c r="K274" s="16"/>
      <c r="L274" s="16"/>
      <c r="M274" s="16"/>
      <c r="N274" s="168">
        <f t="shared" si="108"/>
        <v>0</v>
      </c>
      <c r="O274" s="161"/>
      <c r="P274" s="169">
        <f t="shared" si="104"/>
        <v>0</v>
      </c>
      <c r="Q274" s="247">
        <f t="shared" si="93"/>
        <v>0</v>
      </c>
      <c r="R274" s="247">
        <f t="shared" si="94"/>
        <v>0</v>
      </c>
      <c r="S274" s="155">
        <f t="shared" si="95"/>
        <v>0</v>
      </c>
      <c r="T274" s="155">
        <f t="shared" si="96"/>
        <v>0</v>
      </c>
      <c r="U274" s="215">
        <f t="shared" si="97"/>
        <v>0</v>
      </c>
      <c r="V274" s="202">
        <f t="shared" si="105"/>
        <v>0</v>
      </c>
      <c r="W274" s="155">
        <f t="shared" si="98"/>
        <v>0</v>
      </c>
      <c r="X274" s="155">
        <f t="shared" si="99"/>
        <v>0</v>
      </c>
      <c r="Y274" s="475">
        <f t="shared" si="100"/>
        <v>0</v>
      </c>
      <c r="Z274" s="474">
        <f t="shared" si="106"/>
        <v>0</v>
      </c>
      <c r="AA274" s="155">
        <f t="shared" si="101"/>
        <v>0</v>
      </c>
      <c r="AB274" s="155">
        <f t="shared" si="102"/>
        <v>0</v>
      </c>
      <c r="AC274" s="485">
        <f t="shared" si="103"/>
        <v>0</v>
      </c>
      <c r="AD274" s="484">
        <f t="shared" si="107"/>
        <v>0</v>
      </c>
    </row>
    <row r="275" spans="1:30">
      <c r="A275" s="15">
        <f>+IF((G275+SUM(H275:K275))&gt;0,MAX(A$13:A274)+1,0)</f>
        <v>0</v>
      </c>
      <c r="B275" s="16"/>
      <c r="C275" s="16"/>
      <c r="D275" s="16"/>
      <c r="E275" s="16"/>
      <c r="F275" s="232">
        <f t="shared" si="109"/>
        <v>0</v>
      </c>
      <c r="G275" s="168">
        <f t="shared" si="110"/>
        <v>0</v>
      </c>
      <c r="H275" s="16"/>
      <c r="I275" s="16"/>
      <c r="J275" s="16"/>
      <c r="K275" s="16"/>
      <c r="L275" s="16"/>
      <c r="M275" s="16"/>
      <c r="N275" s="168">
        <f t="shared" si="108"/>
        <v>0</v>
      </c>
      <c r="O275" s="161"/>
      <c r="P275" s="169">
        <f t="shared" si="104"/>
        <v>0</v>
      </c>
      <c r="Q275" s="247">
        <f t="shared" si="93"/>
        <v>0</v>
      </c>
      <c r="R275" s="247">
        <f t="shared" si="94"/>
        <v>0</v>
      </c>
      <c r="S275" s="155">
        <f t="shared" si="95"/>
        <v>0</v>
      </c>
      <c r="T275" s="155">
        <f t="shared" si="96"/>
        <v>0</v>
      </c>
      <c r="U275" s="215">
        <f t="shared" si="97"/>
        <v>0</v>
      </c>
      <c r="V275" s="202">
        <f t="shared" si="105"/>
        <v>0</v>
      </c>
      <c r="W275" s="155">
        <f t="shared" si="98"/>
        <v>0</v>
      </c>
      <c r="X275" s="155">
        <f t="shared" si="99"/>
        <v>0</v>
      </c>
      <c r="Y275" s="475">
        <f t="shared" si="100"/>
        <v>0</v>
      </c>
      <c r="Z275" s="474">
        <f t="shared" si="106"/>
        <v>0</v>
      </c>
      <c r="AA275" s="155">
        <f t="shared" si="101"/>
        <v>0</v>
      </c>
      <c r="AB275" s="155">
        <f t="shared" si="102"/>
        <v>0</v>
      </c>
      <c r="AC275" s="485">
        <f t="shared" si="103"/>
        <v>0</v>
      </c>
      <c r="AD275" s="484">
        <f t="shared" si="107"/>
        <v>0</v>
      </c>
    </row>
    <row r="276" spans="1:30">
      <c r="A276" s="15">
        <f>+IF((G276+SUM(H276:K276))&gt;0,MAX(A$13:A275)+1,0)</f>
        <v>0</v>
      </c>
      <c r="B276" s="16"/>
      <c r="C276" s="16"/>
      <c r="D276" s="16"/>
      <c r="E276" s="16"/>
      <c r="F276" s="232">
        <f t="shared" si="109"/>
        <v>0</v>
      </c>
      <c r="G276" s="168">
        <f t="shared" si="110"/>
        <v>0</v>
      </c>
      <c r="H276" s="16"/>
      <c r="I276" s="16"/>
      <c r="J276" s="16"/>
      <c r="K276" s="16"/>
      <c r="L276" s="16"/>
      <c r="M276" s="16"/>
      <c r="N276" s="168">
        <f t="shared" si="108"/>
        <v>0</v>
      </c>
      <c r="O276" s="161"/>
      <c r="P276" s="169">
        <f t="shared" si="104"/>
        <v>0</v>
      </c>
      <c r="Q276" s="247">
        <f t="shared" si="93"/>
        <v>0</v>
      </c>
      <c r="R276" s="247">
        <f t="shared" si="94"/>
        <v>0</v>
      </c>
      <c r="S276" s="155">
        <f t="shared" si="95"/>
        <v>0</v>
      </c>
      <c r="T276" s="155">
        <f t="shared" si="96"/>
        <v>0</v>
      </c>
      <c r="U276" s="215">
        <f t="shared" si="97"/>
        <v>0</v>
      </c>
      <c r="V276" s="202">
        <f t="shared" si="105"/>
        <v>0</v>
      </c>
      <c r="W276" s="155">
        <f t="shared" si="98"/>
        <v>0</v>
      </c>
      <c r="X276" s="155">
        <f t="shared" si="99"/>
        <v>0</v>
      </c>
      <c r="Y276" s="475">
        <f t="shared" si="100"/>
        <v>0</v>
      </c>
      <c r="Z276" s="474">
        <f t="shared" si="106"/>
        <v>0</v>
      </c>
      <c r="AA276" s="155">
        <f t="shared" si="101"/>
        <v>0</v>
      </c>
      <c r="AB276" s="155">
        <f t="shared" si="102"/>
        <v>0</v>
      </c>
      <c r="AC276" s="485">
        <f t="shared" si="103"/>
        <v>0</v>
      </c>
      <c r="AD276" s="484">
        <f t="shared" si="107"/>
        <v>0</v>
      </c>
    </row>
    <row r="277" spans="1:30">
      <c r="A277" s="15">
        <f>+IF((G277+SUM(H277:K277))&gt;0,MAX(A$13:A276)+1,0)</f>
        <v>0</v>
      </c>
      <c r="B277" s="16"/>
      <c r="C277" s="16"/>
      <c r="D277" s="16"/>
      <c r="E277" s="16"/>
      <c r="F277" s="232">
        <f t="shared" si="109"/>
        <v>0</v>
      </c>
      <c r="G277" s="168">
        <f t="shared" si="110"/>
        <v>0</v>
      </c>
      <c r="H277" s="16"/>
      <c r="I277" s="16"/>
      <c r="J277" s="16"/>
      <c r="K277" s="16"/>
      <c r="L277" s="16"/>
      <c r="M277" s="16"/>
      <c r="N277" s="168">
        <f t="shared" si="108"/>
        <v>0</v>
      </c>
      <c r="O277" s="161"/>
      <c r="P277" s="169">
        <f t="shared" si="104"/>
        <v>0</v>
      </c>
      <c r="Q277" s="247">
        <f t="shared" si="93"/>
        <v>0</v>
      </c>
      <c r="R277" s="247">
        <f t="shared" si="94"/>
        <v>0</v>
      </c>
      <c r="S277" s="155">
        <f t="shared" si="95"/>
        <v>0</v>
      </c>
      <c r="T277" s="155">
        <f t="shared" si="96"/>
        <v>0</v>
      </c>
      <c r="U277" s="215">
        <f t="shared" si="97"/>
        <v>0</v>
      </c>
      <c r="V277" s="202">
        <f t="shared" si="105"/>
        <v>0</v>
      </c>
      <c r="W277" s="155">
        <f t="shared" si="98"/>
        <v>0</v>
      </c>
      <c r="X277" s="155">
        <f t="shared" si="99"/>
        <v>0</v>
      </c>
      <c r="Y277" s="475">
        <f t="shared" si="100"/>
        <v>0</v>
      </c>
      <c r="Z277" s="474">
        <f t="shared" si="106"/>
        <v>0</v>
      </c>
      <c r="AA277" s="155">
        <f t="shared" si="101"/>
        <v>0</v>
      </c>
      <c r="AB277" s="155">
        <f t="shared" si="102"/>
        <v>0</v>
      </c>
      <c r="AC277" s="485">
        <f t="shared" si="103"/>
        <v>0</v>
      </c>
      <c r="AD277" s="484">
        <f t="shared" si="107"/>
        <v>0</v>
      </c>
    </row>
    <row r="278" spans="1:30">
      <c r="A278" s="15">
        <f>+IF((G278+SUM(H278:K278))&gt;0,MAX(A$13:A277)+1,0)</f>
        <v>0</v>
      </c>
      <c r="B278" s="16"/>
      <c r="C278" s="16"/>
      <c r="D278" s="16"/>
      <c r="E278" s="16"/>
      <c r="F278" s="232">
        <f t="shared" si="109"/>
        <v>0</v>
      </c>
      <c r="G278" s="168">
        <f t="shared" si="110"/>
        <v>0</v>
      </c>
      <c r="H278" s="16"/>
      <c r="I278" s="16"/>
      <c r="J278" s="16"/>
      <c r="K278" s="16"/>
      <c r="L278" s="16"/>
      <c r="M278" s="16"/>
      <c r="N278" s="168">
        <f t="shared" si="108"/>
        <v>0</v>
      </c>
      <c r="O278" s="161"/>
      <c r="P278" s="169">
        <f t="shared" si="104"/>
        <v>0</v>
      </c>
      <c r="Q278" s="247">
        <f t="shared" si="93"/>
        <v>0</v>
      </c>
      <c r="R278" s="247">
        <f t="shared" si="94"/>
        <v>0</v>
      </c>
      <c r="S278" s="155">
        <f t="shared" si="95"/>
        <v>0</v>
      </c>
      <c r="T278" s="155">
        <f t="shared" si="96"/>
        <v>0</v>
      </c>
      <c r="U278" s="215">
        <f t="shared" si="97"/>
        <v>0</v>
      </c>
      <c r="V278" s="202">
        <f t="shared" si="105"/>
        <v>0</v>
      </c>
      <c r="W278" s="155">
        <f t="shared" si="98"/>
        <v>0</v>
      </c>
      <c r="X278" s="155">
        <f t="shared" si="99"/>
        <v>0</v>
      </c>
      <c r="Y278" s="475">
        <f t="shared" si="100"/>
        <v>0</v>
      </c>
      <c r="Z278" s="474">
        <f t="shared" si="106"/>
        <v>0</v>
      </c>
      <c r="AA278" s="155">
        <f t="shared" si="101"/>
        <v>0</v>
      </c>
      <c r="AB278" s="155">
        <f t="shared" si="102"/>
        <v>0</v>
      </c>
      <c r="AC278" s="485">
        <f t="shared" si="103"/>
        <v>0</v>
      </c>
      <c r="AD278" s="484">
        <f t="shared" si="107"/>
        <v>0</v>
      </c>
    </row>
    <row r="279" spans="1:30">
      <c r="A279" s="15">
        <f>+IF((G279+SUM(H279:K279))&gt;0,MAX(A$13:A278)+1,0)</f>
        <v>0</v>
      </c>
      <c r="B279" s="16"/>
      <c r="C279" s="16"/>
      <c r="D279" s="16"/>
      <c r="E279" s="16"/>
      <c r="F279" s="232">
        <f t="shared" si="109"/>
        <v>0</v>
      </c>
      <c r="G279" s="168">
        <f t="shared" si="110"/>
        <v>0</v>
      </c>
      <c r="H279" s="16"/>
      <c r="I279" s="16"/>
      <c r="J279" s="16"/>
      <c r="K279" s="16"/>
      <c r="L279" s="16"/>
      <c r="M279" s="16"/>
      <c r="N279" s="168">
        <f t="shared" si="108"/>
        <v>0</v>
      </c>
      <c r="O279" s="161"/>
      <c r="P279" s="169">
        <f t="shared" si="104"/>
        <v>0</v>
      </c>
      <c r="Q279" s="247">
        <f t="shared" si="93"/>
        <v>0</v>
      </c>
      <c r="R279" s="247">
        <f t="shared" si="94"/>
        <v>0</v>
      </c>
      <c r="S279" s="155">
        <f t="shared" si="95"/>
        <v>0</v>
      </c>
      <c r="T279" s="155">
        <f t="shared" si="96"/>
        <v>0</v>
      </c>
      <c r="U279" s="215">
        <f t="shared" si="97"/>
        <v>0</v>
      </c>
      <c r="V279" s="202">
        <f t="shared" si="105"/>
        <v>0</v>
      </c>
      <c r="W279" s="155">
        <f t="shared" si="98"/>
        <v>0</v>
      </c>
      <c r="X279" s="155">
        <f t="shared" si="99"/>
        <v>0</v>
      </c>
      <c r="Y279" s="475">
        <f t="shared" si="100"/>
        <v>0</v>
      </c>
      <c r="Z279" s="474">
        <f t="shared" si="106"/>
        <v>0</v>
      </c>
      <c r="AA279" s="155">
        <f t="shared" si="101"/>
        <v>0</v>
      </c>
      <c r="AB279" s="155">
        <f t="shared" si="102"/>
        <v>0</v>
      </c>
      <c r="AC279" s="485">
        <f t="shared" si="103"/>
        <v>0</v>
      </c>
      <c r="AD279" s="484">
        <f t="shared" si="107"/>
        <v>0</v>
      </c>
    </row>
    <row r="280" spans="1:30">
      <c r="A280" s="15">
        <f>+IF((G280+SUM(H280:K280))&gt;0,MAX(A$13:A279)+1,0)</f>
        <v>0</v>
      </c>
      <c r="B280" s="16"/>
      <c r="C280" s="16"/>
      <c r="D280" s="16"/>
      <c r="E280" s="16"/>
      <c r="F280" s="232">
        <f t="shared" si="109"/>
        <v>0</v>
      </c>
      <c r="G280" s="168">
        <f t="shared" si="110"/>
        <v>0</v>
      </c>
      <c r="H280" s="16"/>
      <c r="I280" s="16"/>
      <c r="J280" s="16"/>
      <c r="K280" s="16"/>
      <c r="L280" s="16"/>
      <c r="M280" s="16"/>
      <c r="N280" s="168">
        <f t="shared" si="108"/>
        <v>0</v>
      </c>
      <c r="O280" s="161"/>
      <c r="P280" s="169">
        <f t="shared" si="104"/>
        <v>0</v>
      </c>
      <c r="Q280" s="247">
        <f t="shared" si="93"/>
        <v>0</v>
      </c>
      <c r="R280" s="247">
        <f t="shared" si="94"/>
        <v>0</v>
      </c>
      <c r="S280" s="155">
        <f t="shared" si="95"/>
        <v>0</v>
      </c>
      <c r="T280" s="155">
        <f t="shared" si="96"/>
        <v>0</v>
      </c>
      <c r="U280" s="215">
        <f t="shared" si="97"/>
        <v>0</v>
      </c>
      <c r="V280" s="202">
        <f t="shared" si="105"/>
        <v>0</v>
      </c>
      <c r="W280" s="155">
        <f t="shared" si="98"/>
        <v>0</v>
      </c>
      <c r="X280" s="155">
        <f t="shared" si="99"/>
        <v>0</v>
      </c>
      <c r="Y280" s="475">
        <f t="shared" si="100"/>
        <v>0</v>
      </c>
      <c r="Z280" s="474">
        <f t="shared" si="106"/>
        <v>0</v>
      </c>
      <c r="AA280" s="155">
        <f t="shared" si="101"/>
        <v>0</v>
      </c>
      <c r="AB280" s="155">
        <f t="shared" si="102"/>
        <v>0</v>
      </c>
      <c r="AC280" s="485">
        <f t="shared" si="103"/>
        <v>0</v>
      </c>
      <c r="AD280" s="484">
        <f t="shared" si="107"/>
        <v>0</v>
      </c>
    </row>
    <row r="281" spans="1:30">
      <c r="A281" s="15">
        <f>+IF((G281+SUM(H281:K281))&gt;0,MAX(A$13:A280)+1,0)</f>
        <v>0</v>
      </c>
      <c r="B281" s="16"/>
      <c r="C281" s="16"/>
      <c r="D281" s="16"/>
      <c r="E281" s="16"/>
      <c r="F281" s="232">
        <f t="shared" si="109"/>
        <v>0</v>
      </c>
      <c r="G281" s="168">
        <f t="shared" si="110"/>
        <v>0</v>
      </c>
      <c r="H281" s="16"/>
      <c r="I281" s="16"/>
      <c r="J281" s="16"/>
      <c r="K281" s="16"/>
      <c r="L281" s="16"/>
      <c r="M281" s="16"/>
      <c r="N281" s="168">
        <f t="shared" si="108"/>
        <v>0</v>
      </c>
      <c r="O281" s="161"/>
      <c r="P281" s="169">
        <f t="shared" si="104"/>
        <v>0</v>
      </c>
      <c r="Q281" s="247">
        <f t="shared" si="93"/>
        <v>0</v>
      </c>
      <c r="R281" s="247">
        <f t="shared" si="94"/>
        <v>0</v>
      </c>
      <c r="S281" s="155">
        <f t="shared" si="95"/>
        <v>0</v>
      </c>
      <c r="T281" s="155">
        <f t="shared" si="96"/>
        <v>0</v>
      </c>
      <c r="U281" s="215">
        <f t="shared" si="97"/>
        <v>0</v>
      </c>
      <c r="V281" s="202">
        <f t="shared" si="105"/>
        <v>0</v>
      </c>
      <c r="W281" s="155">
        <f t="shared" si="98"/>
        <v>0</v>
      </c>
      <c r="X281" s="155">
        <f t="shared" si="99"/>
        <v>0</v>
      </c>
      <c r="Y281" s="475">
        <f t="shared" si="100"/>
        <v>0</v>
      </c>
      <c r="Z281" s="474">
        <f t="shared" si="106"/>
        <v>0</v>
      </c>
      <c r="AA281" s="155">
        <f t="shared" si="101"/>
        <v>0</v>
      </c>
      <c r="AB281" s="155">
        <f t="shared" si="102"/>
        <v>0</v>
      </c>
      <c r="AC281" s="485">
        <f t="shared" si="103"/>
        <v>0</v>
      </c>
      <c r="AD281" s="484">
        <f t="shared" si="107"/>
        <v>0</v>
      </c>
    </row>
    <row r="282" spans="1:30">
      <c r="A282" s="15">
        <f>+IF((G282+SUM(H282:K282))&gt;0,MAX(A$13:A281)+1,0)</f>
        <v>0</v>
      </c>
      <c r="B282" s="16"/>
      <c r="C282" s="16"/>
      <c r="D282" s="16"/>
      <c r="E282" s="16"/>
      <c r="F282" s="232">
        <f t="shared" si="109"/>
        <v>0</v>
      </c>
      <c r="G282" s="168">
        <f t="shared" si="110"/>
        <v>0</v>
      </c>
      <c r="H282" s="16"/>
      <c r="I282" s="16"/>
      <c r="J282" s="16"/>
      <c r="K282" s="16"/>
      <c r="L282" s="16"/>
      <c r="M282" s="16"/>
      <c r="N282" s="168">
        <f t="shared" si="108"/>
        <v>0</v>
      </c>
      <c r="O282" s="161"/>
      <c r="P282" s="169">
        <f t="shared" si="104"/>
        <v>0</v>
      </c>
      <c r="Q282" s="247">
        <f t="shared" si="93"/>
        <v>0</v>
      </c>
      <c r="R282" s="247">
        <f t="shared" si="94"/>
        <v>0</v>
      </c>
      <c r="S282" s="155">
        <f t="shared" si="95"/>
        <v>0</v>
      </c>
      <c r="T282" s="155">
        <f t="shared" si="96"/>
        <v>0</v>
      </c>
      <c r="U282" s="215">
        <f t="shared" si="97"/>
        <v>0</v>
      </c>
      <c r="V282" s="202">
        <f t="shared" si="105"/>
        <v>0</v>
      </c>
      <c r="W282" s="155">
        <f t="shared" si="98"/>
        <v>0</v>
      </c>
      <c r="X282" s="155">
        <f t="shared" si="99"/>
        <v>0</v>
      </c>
      <c r="Y282" s="475">
        <f t="shared" si="100"/>
        <v>0</v>
      </c>
      <c r="Z282" s="474">
        <f t="shared" si="106"/>
        <v>0</v>
      </c>
      <c r="AA282" s="155">
        <f t="shared" si="101"/>
        <v>0</v>
      </c>
      <c r="AB282" s="155">
        <f t="shared" si="102"/>
        <v>0</v>
      </c>
      <c r="AC282" s="485">
        <f t="shared" si="103"/>
        <v>0</v>
      </c>
      <c r="AD282" s="484">
        <f t="shared" si="107"/>
        <v>0</v>
      </c>
    </row>
    <row r="283" spans="1:30">
      <c r="A283" s="15">
        <f>+IF((G283+SUM(H283:K283))&gt;0,MAX(A$13:A282)+1,0)</f>
        <v>0</v>
      </c>
      <c r="B283" s="16"/>
      <c r="C283" s="16"/>
      <c r="D283" s="16"/>
      <c r="E283" s="16"/>
      <c r="F283" s="232">
        <f t="shared" si="109"/>
        <v>0</v>
      </c>
      <c r="G283" s="168">
        <f t="shared" si="110"/>
        <v>0</v>
      </c>
      <c r="H283" s="16"/>
      <c r="I283" s="16"/>
      <c r="J283" s="16"/>
      <c r="K283" s="16"/>
      <c r="L283" s="16"/>
      <c r="M283" s="16"/>
      <c r="N283" s="168">
        <f t="shared" si="108"/>
        <v>0</v>
      </c>
      <c r="O283" s="161"/>
      <c r="P283" s="169">
        <f t="shared" si="104"/>
        <v>0</v>
      </c>
      <c r="Q283" s="247">
        <f t="shared" si="93"/>
        <v>0</v>
      </c>
      <c r="R283" s="247">
        <f t="shared" si="94"/>
        <v>0</v>
      </c>
      <c r="S283" s="155">
        <f t="shared" si="95"/>
        <v>0</v>
      </c>
      <c r="T283" s="155">
        <f t="shared" si="96"/>
        <v>0</v>
      </c>
      <c r="U283" s="215">
        <f t="shared" si="97"/>
        <v>0</v>
      </c>
      <c r="V283" s="202">
        <f t="shared" si="105"/>
        <v>0</v>
      </c>
      <c r="W283" s="155">
        <f t="shared" si="98"/>
        <v>0</v>
      </c>
      <c r="X283" s="155">
        <f t="shared" si="99"/>
        <v>0</v>
      </c>
      <c r="Y283" s="475">
        <f t="shared" si="100"/>
        <v>0</v>
      </c>
      <c r="Z283" s="474">
        <f t="shared" si="106"/>
        <v>0</v>
      </c>
      <c r="AA283" s="155">
        <f t="shared" si="101"/>
        <v>0</v>
      </c>
      <c r="AB283" s="155">
        <f t="shared" si="102"/>
        <v>0</v>
      </c>
      <c r="AC283" s="485">
        <f t="shared" si="103"/>
        <v>0</v>
      </c>
      <c r="AD283" s="484">
        <f t="shared" si="107"/>
        <v>0</v>
      </c>
    </row>
    <row r="284" spans="1:30">
      <c r="A284" s="15">
        <f>+IF((G284+SUM(H284:K284))&gt;0,MAX(A$13:A283)+1,0)</f>
        <v>0</v>
      </c>
      <c r="B284" s="16"/>
      <c r="C284" s="16"/>
      <c r="D284" s="16"/>
      <c r="E284" s="16"/>
      <c r="F284" s="232">
        <f t="shared" si="109"/>
        <v>0</v>
      </c>
      <c r="G284" s="168">
        <f t="shared" si="110"/>
        <v>0</v>
      </c>
      <c r="H284" s="16"/>
      <c r="I284" s="16"/>
      <c r="J284" s="16"/>
      <c r="K284" s="16"/>
      <c r="L284" s="16"/>
      <c r="M284" s="16"/>
      <c r="N284" s="168">
        <f t="shared" si="108"/>
        <v>0</v>
      </c>
      <c r="O284" s="161"/>
      <c r="P284" s="169">
        <f t="shared" si="104"/>
        <v>0</v>
      </c>
      <c r="Q284" s="247">
        <f t="shared" ref="Q284:Q309" si="111">+N284*(C284+H284-I284)</f>
        <v>0</v>
      </c>
      <c r="R284" s="247">
        <f t="shared" ref="R284:R309" si="112">+N284*D284+N284*E284*0.8+(J284-K284)*N284</f>
        <v>0</v>
      </c>
      <c r="S284" s="155">
        <f t="shared" ref="S284:S309" si="113">+P284*C284</f>
        <v>0</v>
      </c>
      <c r="T284" s="155">
        <f t="shared" ref="T284:T309" si="114">+P284*(D284+E284)</f>
        <v>0</v>
      </c>
      <c r="U284" s="215">
        <f t="shared" ref="U284:U309" si="115">(P284-$S$6)/$S$7*(C284+D284+E284)*$Y$8</f>
        <v>0</v>
      </c>
      <c r="V284" s="202">
        <f t="shared" si="105"/>
        <v>0</v>
      </c>
      <c r="W284" s="155">
        <f t="shared" ref="W284:W309" si="116">+P284*H284</f>
        <v>0</v>
      </c>
      <c r="X284" s="155">
        <f t="shared" ref="X284:X309" si="117">+P284*J284</f>
        <v>0</v>
      </c>
      <c r="Y284" s="475">
        <f t="shared" ref="Y284:Y309" si="118">+IFERROR((P284-$S$6)/$S$7*(H284+J284)*$Y$8,0)</f>
        <v>0</v>
      </c>
      <c r="Z284" s="474">
        <f t="shared" si="106"/>
        <v>0</v>
      </c>
      <c r="AA284" s="155">
        <f t="shared" ref="AA284:AA309" si="119">+P284*I284</f>
        <v>0</v>
      </c>
      <c r="AB284" s="155">
        <f t="shared" ref="AB284:AB309" si="120">+P284*K284</f>
        <v>0</v>
      </c>
      <c r="AC284" s="485">
        <f t="shared" ref="AC284:AC309" si="121">+(P284-$S$6)/$S$7*(I284+K284)*$Y$8</f>
        <v>0</v>
      </c>
      <c r="AD284" s="484">
        <f t="shared" si="107"/>
        <v>0</v>
      </c>
    </row>
    <row r="285" spans="1:30">
      <c r="A285" s="15">
        <f>+IF((G285+SUM(H285:K285))&gt;0,MAX(A$13:A284)+1,0)</f>
        <v>0</v>
      </c>
      <c r="B285" s="16"/>
      <c r="C285" s="16"/>
      <c r="D285" s="16"/>
      <c r="E285" s="16"/>
      <c r="F285" s="232">
        <f t="shared" si="109"/>
        <v>0</v>
      </c>
      <c r="G285" s="168">
        <f t="shared" si="110"/>
        <v>0</v>
      </c>
      <c r="H285" s="16"/>
      <c r="I285" s="16"/>
      <c r="J285" s="16"/>
      <c r="K285" s="16"/>
      <c r="L285" s="16"/>
      <c r="M285" s="16"/>
      <c r="N285" s="168">
        <f t="shared" si="108"/>
        <v>0</v>
      </c>
      <c r="O285" s="161"/>
      <c r="P285" s="169">
        <f t="shared" si="104"/>
        <v>0</v>
      </c>
      <c r="Q285" s="247">
        <f t="shared" si="111"/>
        <v>0</v>
      </c>
      <c r="R285" s="247">
        <f t="shared" si="112"/>
        <v>0</v>
      </c>
      <c r="S285" s="155">
        <f t="shared" si="113"/>
        <v>0</v>
      </c>
      <c r="T285" s="155">
        <f t="shared" si="114"/>
        <v>0</v>
      </c>
      <c r="U285" s="215">
        <f t="shared" si="115"/>
        <v>0</v>
      </c>
      <c r="V285" s="202">
        <f t="shared" si="105"/>
        <v>0</v>
      </c>
      <c r="W285" s="155">
        <f t="shared" si="116"/>
        <v>0</v>
      </c>
      <c r="X285" s="155">
        <f t="shared" si="117"/>
        <v>0</v>
      </c>
      <c r="Y285" s="475">
        <f t="shared" si="118"/>
        <v>0</v>
      </c>
      <c r="Z285" s="474">
        <f t="shared" si="106"/>
        <v>0</v>
      </c>
      <c r="AA285" s="155">
        <f t="shared" si="119"/>
        <v>0</v>
      </c>
      <c r="AB285" s="155">
        <f t="shared" si="120"/>
        <v>0</v>
      </c>
      <c r="AC285" s="485">
        <f t="shared" si="121"/>
        <v>0</v>
      </c>
      <c r="AD285" s="484">
        <f t="shared" si="107"/>
        <v>0</v>
      </c>
    </row>
    <row r="286" spans="1:30">
      <c r="A286" s="15">
        <f>+IF((G286+SUM(H286:K286))&gt;0,MAX(A$13:A285)+1,0)</f>
        <v>0</v>
      </c>
      <c r="B286" s="492"/>
      <c r="C286" s="492"/>
      <c r="D286" s="492"/>
      <c r="E286" s="492"/>
      <c r="F286" s="232">
        <f t="shared" ref="F286:F296" si="122">+E286+D286</f>
        <v>0</v>
      </c>
      <c r="G286" s="168">
        <f t="shared" ref="G286:G296" si="123">SUM(C286:E286)</f>
        <v>0</v>
      </c>
      <c r="H286" s="492"/>
      <c r="I286" s="492"/>
      <c r="J286" s="492"/>
      <c r="K286" s="492"/>
      <c r="L286" s="492"/>
      <c r="M286" s="492"/>
      <c r="N286" s="168">
        <f t="shared" si="108"/>
        <v>0</v>
      </c>
      <c r="O286" s="493"/>
      <c r="P286" s="169">
        <f t="shared" ref="P286:P297" si="124">+N286*O286</f>
        <v>0</v>
      </c>
      <c r="Q286" s="247">
        <f t="shared" ref="Q286:Q297" si="125">+N286*(C286+H286-I286)</f>
        <v>0</v>
      </c>
      <c r="R286" s="247">
        <f t="shared" ref="R286:R297" si="126">+N286*D286+N286*E286*0.8+(J286-K286)*N286</f>
        <v>0</v>
      </c>
      <c r="S286" s="155">
        <f t="shared" ref="S286:S294" si="127">+P286*C286</f>
        <v>0</v>
      </c>
      <c r="T286" s="155">
        <f t="shared" ref="T286:T294" si="128">+P286*(D286+E286)</f>
        <v>0</v>
      </c>
      <c r="U286" s="215">
        <f t="shared" ref="U286:U294" si="129">(P286-$S$6)/$S$7*(C286+D286+E286)*$Y$8</f>
        <v>0</v>
      </c>
      <c r="V286" s="202">
        <f t="shared" ref="V286:V294" si="130">+U286*V$9</f>
        <v>0</v>
      </c>
      <c r="W286" s="155">
        <f t="shared" ref="W286:W294" si="131">+P286*H286</f>
        <v>0</v>
      </c>
      <c r="X286" s="155">
        <f t="shared" ref="X286:X294" si="132">+P286*J286</f>
        <v>0</v>
      </c>
      <c r="Y286" s="475">
        <f t="shared" ref="Y286:Y294" si="133">+IFERROR((P286-$S$6)/$S$7*(H286+J286)*$Y$8,0)</f>
        <v>0</v>
      </c>
      <c r="Z286" s="474">
        <f t="shared" ref="Z286:Z294" si="134">+Y286*Z$9</f>
        <v>0</v>
      </c>
      <c r="AA286" s="155">
        <f t="shared" ref="AA286:AA294" si="135">+P286*I286</f>
        <v>0</v>
      </c>
      <c r="AB286" s="155">
        <f t="shared" ref="AB286:AB294" si="136">+P286*K286</f>
        <v>0</v>
      </c>
      <c r="AC286" s="485">
        <f t="shared" ref="AC286:AC294" si="137">+(P286-$S$6)/$S$7*(I286+K286)*$Y$8</f>
        <v>0</v>
      </c>
      <c r="AD286" s="484">
        <f t="shared" ref="AD286:AD294" si="138">+AC286*AD$9</f>
        <v>0</v>
      </c>
    </row>
    <row r="287" spans="1:30">
      <c r="A287" s="15">
        <f>+IF((G287+SUM(H287:K287))&gt;0,MAX(A$13:A286)+1,0)</f>
        <v>0</v>
      </c>
      <c r="B287" s="492"/>
      <c r="C287" s="492"/>
      <c r="D287" s="492"/>
      <c r="E287" s="492"/>
      <c r="F287" s="232">
        <f t="shared" si="122"/>
        <v>0</v>
      </c>
      <c r="G287" s="168">
        <f t="shared" si="123"/>
        <v>0</v>
      </c>
      <c r="H287" s="492"/>
      <c r="I287" s="492"/>
      <c r="J287" s="492"/>
      <c r="K287" s="492"/>
      <c r="L287" s="492"/>
      <c r="M287" s="492"/>
      <c r="N287" s="168">
        <f t="shared" si="108"/>
        <v>0</v>
      </c>
      <c r="O287" s="493"/>
      <c r="P287" s="169">
        <f t="shared" si="124"/>
        <v>0</v>
      </c>
      <c r="Q287" s="247">
        <f t="shared" si="125"/>
        <v>0</v>
      </c>
      <c r="R287" s="247">
        <f t="shared" si="126"/>
        <v>0</v>
      </c>
      <c r="S287" s="155">
        <f t="shared" si="127"/>
        <v>0</v>
      </c>
      <c r="T287" s="155">
        <f t="shared" si="128"/>
        <v>0</v>
      </c>
      <c r="U287" s="215">
        <f t="shared" si="129"/>
        <v>0</v>
      </c>
      <c r="V287" s="202">
        <f t="shared" si="130"/>
        <v>0</v>
      </c>
      <c r="W287" s="155">
        <f t="shared" si="131"/>
        <v>0</v>
      </c>
      <c r="X287" s="155">
        <f t="shared" si="132"/>
        <v>0</v>
      </c>
      <c r="Y287" s="475">
        <f t="shared" si="133"/>
        <v>0</v>
      </c>
      <c r="Z287" s="474">
        <f t="shared" si="134"/>
        <v>0</v>
      </c>
      <c r="AA287" s="155">
        <f t="shared" si="135"/>
        <v>0</v>
      </c>
      <c r="AB287" s="155">
        <f t="shared" si="136"/>
        <v>0</v>
      </c>
      <c r="AC287" s="485">
        <f t="shared" si="137"/>
        <v>0</v>
      </c>
      <c r="AD287" s="484">
        <f t="shared" si="138"/>
        <v>0</v>
      </c>
    </row>
    <row r="288" spans="1:30">
      <c r="A288" s="15">
        <f>+IF((G288+SUM(H288:K288))&gt;0,MAX(A$13:A287)+1,0)</f>
        <v>0</v>
      </c>
      <c r="B288" s="492"/>
      <c r="C288" s="492"/>
      <c r="D288" s="492"/>
      <c r="E288" s="492"/>
      <c r="F288" s="232">
        <f t="shared" si="122"/>
        <v>0</v>
      </c>
      <c r="G288" s="168">
        <f t="shared" si="123"/>
        <v>0</v>
      </c>
      <c r="H288" s="492"/>
      <c r="I288" s="492"/>
      <c r="J288" s="492"/>
      <c r="K288" s="492"/>
      <c r="L288" s="492"/>
      <c r="M288" s="492"/>
      <c r="N288" s="168">
        <f t="shared" si="108"/>
        <v>0</v>
      </c>
      <c r="O288" s="493"/>
      <c r="P288" s="169">
        <f t="shared" si="124"/>
        <v>0</v>
      </c>
      <c r="Q288" s="247">
        <f t="shared" si="125"/>
        <v>0</v>
      </c>
      <c r="R288" s="247">
        <f t="shared" si="126"/>
        <v>0</v>
      </c>
      <c r="S288" s="155">
        <f t="shared" si="127"/>
        <v>0</v>
      </c>
      <c r="T288" s="155">
        <f t="shared" si="128"/>
        <v>0</v>
      </c>
      <c r="U288" s="215">
        <f t="shared" si="129"/>
        <v>0</v>
      </c>
      <c r="V288" s="202">
        <f t="shared" si="130"/>
        <v>0</v>
      </c>
      <c r="W288" s="155">
        <f t="shared" si="131"/>
        <v>0</v>
      </c>
      <c r="X288" s="155">
        <f t="shared" si="132"/>
        <v>0</v>
      </c>
      <c r="Y288" s="475">
        <f t="shared" si="133"/>
        <v>0</v>
      </c>
      <c r="Z288" s="474">
        <f t="shared" si="134"/>
        <v>0</v>
      </c>
      <c r="AA288" s="155">
        <f t="shared" si="135"/>
        <v>0</v>
      </c>
      <c r="AB288" s="155">
        <f t="shared" si="136"/>
        <v>0</v>
      </c>
      <c r="AC288" s="485">
        <f t="shared" si="137"/>
        <v>0</v>
      </c>
      <c r="AD288" s="484">
        <f t="shared" si="138"/>
        <v>0</v>
      </c>
    </row>
    <row r="289" spans="1:30">
      <c r="A289" s="15">
        <f>+IF((G289+SUM(H289:K289))&gt;0,MAX(A$13:A288)+1,0)</f>
        <v>0</v>
      </c>
      <c r="B289" s="492"/>
      <c r="C289" s="492"/>
      <c r="D289" s="492"/>
      <c r="E289" s="492"/>
      <c r="F289" s="232">
        <f t="shared" si="122"/>
        <v>0</v>
      </c>
      <c r="G289" s="168">
        <f t="shared" si="123"/>
        <v>0</v>
      </c>
      <c r="H289" s="492"/>
      <c r="I289" s="492"/>
      <c r="J289" s="492"/>
      <c r="K289" s="492"/>
      <c r="L289" s="492"/>
      <c r="M289" s="492"/>
      <c r="N289" s="168">
        <f t="shared" si="108"/>
        <v>0</v>
      </c>
      <c r="O289" s="493"/>
      <c r="P289" s="169">
        <f t="shared" si="124"/>
        <v>0</v>
      </c>
      <c r="Q289" s="247">
        <f t="shared" si="125"/>
        <v>0</v>
      </c>
      <c r="R289" s="247">
        <f t="shared" si="126"/>
        <v>0</v>
      </c>
      <c r="S289" s="155">
        <f t="shared" si="127"/>
        <v>0</v>
      </c>
      <c r="T289" s="155">
        <f t="shared" si="128"/>
        <v>0</v>
      </c>
      <c r="U289" s="215">
        <f t="shared" si="129"/>
        <v>0</v>
      </c>
      <c r="V289" s="202">
        <f t="shared" si="130"/>
        <v>0</v>
      </c>
      <c r="W289" s="155">
        <f t="shared" si="131"/>
        <v>0</v>
      </c>
      <c r="X289" s="155">
        <f t="shared" si="132"/>
        <v>0</v>
      </c>
      <c r="Y289" s="475">
        <f t="shared" si="133"/>
        <v>0</v>
      </c>
      <c r="Z289" s="474">
        <f t="shared" si="134"/>
        <v>0</v>
      </c>
      <c r="AA289" s="155">
        <f t="shared" si="135"/>
        <v>0</v>
      </c>
      <c r="AB289" s="155">
        <f t="shared" si="136"/>
        <v>0</v>
      </c>
      <c r="AC289" s="485">
        <f t="shared" si="137"/>
        <v>0</v>
      </c>
      <c r="AD289" s="484">
        <f t="shared" si="138"/>
        <v>0</v>
      </c>
    </row>
    <row r="290" spans="1:30">
      <c r="A290" s="15">
        <f>+IF((G290+SUM(H290:K290))&gt;0,MAX(A$13:A289)+1,0)</f>
        <v>0</v>
      </c>
      <c r="B290" s="492"/>
      <c r="C290" s="492"/>
      <c r="D290" s="492"/>
      <c r="E290" s="492"/>
      <c r="F290" s="232">
        <f t="shared" si="122"/>
        <v>0</v>
      </c>
      <c r="G290" s="168">
        <f t="shared" si="123"/>
        <v>0</v>
      </c>
      <c r="H290" s="492"/>
      <c r="I290" s="492"/>
      <c r="J290" s="492"/>
      <c r="K290" s="492"/>
      <c r="L290" s="492"/>
      <c r="M290" s="492"/>
      <c r="N290" s="168">
        <f t="shared" si="108"/>
        <v>0</v>
      </c>
      <c r="O290" s="493"/>
      <c r="P290" s="169">
        <f t="shared" si="124"/>
        <v>0</v>
      </c>
      <c r="Q290" s="247">
        <f t="shared" si="125"/>
        <v>0</v>
      </c>
      <c r="R290" s="247">
        <f t="shared" si="126"/>
        <v>0</v>
      </c>
      <c r="S290" s="155">
        <f t="shared" si="127"/>
        <v>0</v>
      </c>
      <c r="T290" s="155">
        <f t="shared" si="128"/>
        <v>0</v>
      </c>
      <c r="U290" s="215">
        <f t="shared" si="129"/>
        <v>0</v>
      </c>
      <c r="V290" s="202">
        <f t="shared" si="130"/>
        <v>0</v>
      </c>
      <c r="W290" s="155">
        <f t="shared" si="131"/>
        <v>0</v>
      </c>
      <c r="X290" s="155">
        <f t="shared" si="132"/>
        <v>0</v>
      </c>
      <c r="Y290" s="475">
        <f t="shared" si="133"/>
        <v>0</v>
      </c>
      <c r="Z290" s="474">
        <f t="shared" si="134"/>
        <v>0</v>
      </c>
      <c r="AA290" s="155">
        <f t="shared" si="135"/>
        <v>0</v>
      </c>
      <c r="AB290" s="155">
        <f t="shared" si="136"/>
        <v>0</v>
      </c>
      <c r="AC290" s="485">
        <f t="shared" si="137"/>
        <v>0</v>
      </c>
      <c r="AD290" s="484">
        <f t="shared" si="138"/>
        <v>0</v>
      </c>
    </row>
    <row r="291" spans="1:30">
      <c r="A291" s="15">
        <f>+IF((G291+SUM(H291:K291))&gt;0,MAX(A$13:A290)+1,0)</f>
        <v>0</v>
      </c>
      <c r="B291" s="492"/>
      <c r="C291" s="492"/>
      <c r="D291" s="492"/>
      <c r="E291" s="492"/>
      <c r="F291" s="232">
        <f t="shared" si="122"/>
        <v>0</v>
      </c>
      <c r="G291" s="168">
        <f t="shared" si="123"/>
        <v>0</v>
      </c>
      <c r="H291" s="492"/>
      <c r="I291" s="492"/>
      <c r="J291" s="492"/>
      <c r="K291" s="492"/>
      <c r="L291" s="492"/>
      <c r="M291" s="492"/>
      <c r="N291" s="168">
        <f t="shared" si="108"/>
        <v>0</v>
      </c>
      <c r="O291" s="493"/>
      <c r="P291" s="169">
        <f t="shared" si="124"/>
        <v>0</v>
      </c>
      <c r="Q291" s="247">
        <f t="shared" si="125"/>
        <v>0</v>
      </c>
      <c r="R291" s="247">
        <f t="shared" si="126"/>
        <v>0</v>
      </c>
      <c r="S291" s="155">
        <f t="shared" si="127"/>
        <v>0</v>
      </c>
      <c r="T291" s="155">
        <f t="shared" si="128"/>
        <v>0</v>
      </c>
      <c r="U291" s="215">
        <f t="shared" si="129"/>
        <v>0</v>
      </c>
      <c r="V291" s="202">
        <f t="shared" si="130"/>
        <v>0</v>
      </c>
      <c r="W291" s="155">
        <f t="shared" si="131"/>
        <v>0</v>
      </c>
      <c r="X291" s="155">
        <f t="shared" si="132"/>
        <v>0</v>
      </c>
      <c r="Y291" s="475">
        <f t="shared" si="133"/>
        <v>0</v>
      </c>
      <c r="Z291" s="474">
        <f t="shared" si="134"/>
        <v>0</v>
      </c>
      <c r="AA291" s="155">
        <f t="shared" si="135"/>
        <v>0</v>
      </c>
      <c r="AB291" s="155">
        <f t="shared" si="136"/>
        <v>0</v>
      </c>
      <c r="AC291" s="485">
        <f t="shared" si="137"/>
        <v>0</v>
      </c>
      <c r="AD291" s="484">
        <f t="shared" si="138"/>
        <v>0</v>
      </c>
    </row>
    <row r="292" spans="1:30">
      <c r="A292" s="15">
        <f>+IF((G292+SUM(H292:K292))&gt;0,MAX(A$13:A291)+1,0)</f>
        <v>0</v>
      </c>
      <c r="B292" s="16"/>
      <c r="C292" s="16"/>
      <c r="D292" s="16"/>
      <c r="E292" s="16"/>
      <c r="F292" s="232">
        <f t="shared" si="122"/>
        <v>0</v>
      </c>
      <c r="G292" s="168">
        <f t="shared" si="123"/>
        <v>0</v>
      </c>
      <c r="H292" s="16"/>
      <c r="I292" s="16"/>
      <c r="J292" s="16"/>
      <c r="K292" s="16"/>
      <c r="L292" s="16"/>
      <c r="M292" s="16"/>
      <c r="N292" s="168">
        <f t="shared" si="108"/>
        <v>0</v>
      </c>
      <c r="O292" s="161"/>
      <c r="P292" s="169">
        <f t="shared" si="124"/>
        <v>0</v>
      </c>
      <c r="Q292" s="247">
        <f t="shared" si="125"/>
        <v>0</v>
      </c>
      <c r="R292" s="247">
        <f t="shared" si="126"/>
        <v>0</v>
      </c>
      <c r="S292" s="155">
        <f t="shared" si="127"/>
        <v>0</v>
      </c>
      <c r="T292" s="155">
        <f t="shared" si="128"/>
        <v>0</v>
      </c>
      <c r="U292" s="215">
        <f t="shared" si="129"/>
        <v>0</v>
      </c>
      <c r="V292" s="202">
        <f t="shared" si="130"/>
        <v>0</v>
      </c>
      <c r="W292" s="155">
        <f t="shared" si="131"/>
        <v>0</v>
      </c>
      <c r="X292" s="155">
        <f t="shared" si="132"/>
        <v>0</v>
      </c>
      <c r="Y292" s="475">
        <f t="shared" si="133"/>
        <v>0</v>
      </c>
      <c r="Z292" s="474">
        <f t="shared" si="134"/>
        <v>0</v>
      </c>
      <c r="AA292" s="155">
        <f t="shared" si="135"/>
        <v>0</v>
      </c>
      <c r="AB292" s="155">
        <f t="shared" si="136"/>
        <v>0</v>
      </c>
      <c r="AC292" s="485">
        <f t="shared" si="137"/>
        <v>0</v>
      </c>
      <c r="AD292" s="484">
        <f t="shared" si="138"/>
        <v>0</v>
      </c>
    </row>
    <row r="293" spans="1:30">
      <c r="A293" s="15">
        <f>+IF((G293+SUM(H293:K293))&gt;0,MAX(A$13:A292)+1,0)</f>
        <v>0</v>
      </c>
      <c r="B293" s="16"/>
      <c r="C293" s="16"/>
      <c r="D293" s="16"/>
      <c r="E293" s="16"/>
      <c r="F293" s="232">
        <f t="shared" si="122"/>
        <v>0</v>
      </c>
      <c r="G293" s="168">
        <f t="shared" si="123"/>
        <v>0</v>
      </c>
      <c r="H293" s="16"/>
      <c r="I293" s="16"/>
      <c r="J293" s="16"/>
      <c r="K293" s="16"/>
      <c r="L293" s="16"/>
      <c r="M293" s="16"/>
      <c r="N293" s="168">
        <f t="shared" si="108"/>
        <v>0</v>
      </c>
      <c r="O293" s="161"/>
      <c r="P293" s="169">
        <f t="shared" si="124"/>
        <v>0</v>
      </c>
      <c r="Q293" s="247">
        <f t="shared" si="125"/>
        <v>0</v>
      </c>
      <c r="R293" s="247">
        <f t="shared" si="126"/>
        <v>0</v>
      </c>
      <c r="S293" s="155">
        <f t="shared" si="127"/>
        <v>0</v>
      </c>
      <c r="T293" s="155">
        <f t="shared" si="128"/>
        <v>0</v>
      </c>
      <c r="U293" s="215">
        <f t="shared" si="129"/>
        <v>0</v>
      </c>
      <c r="V293" s="202">
        <f t="shared" si="130"/>
        <v>0</v>
      </c>
      <c r="W293" s="155">
        <f t="shared" si="131"/>
        <v>0</v>
      </c>
      <c r="X293" s="155">
        <f t="shared" si="132"/>
        <v>0</v>
      </c>
      <c r="Y293" s="475">
        <f t="shared" si="133"/>
        <v>0</v>
      </c>
      <c r="Z293" s="474">
        <f t="shared" si="134"/>
        <v>0</v>
      </c>
      <c r="AA293" s="155">
        <f t="shared" si="135"/>
        <v>0</v>
      </c>
      <c r="AB293" s="155">
        <f t="shared" si="136"/>
        <v>0</v>
      </c>
      <c r="AC293" s="485">
        <f t="shared" si="137"/>
        <v>0</v>
      </c>
      <c r="AD293" s="484">
        <f t="shared" si="138"/>
        <v>0</v>
      </c>
    </row>
    <row r="294" spans="1:30">
      <c r="A294" s="15">
        <f>+IF((G294+SUM(H294:K294))&gt;0,MAX(A$13:A293)+1,0)</f>
        <v>0</v>
      </c>
      <c r="B294" s="16"/>
      <c r="C294" s="16"/>
      <c r="D294" s="16"/>
      <c r="E294" s="16"/>
      <c r="F294" s="232">
        <f t="shared" si="122"/>
        <v>0</v>
      </c>
      <c r="G294" s="168">
        <f t="shared" si="123"/>
        <v>0</v>
      </c>
      <c r="H294" s="16"/>
      <c r="I294" s="16"/>
      <c r="J294" s="16"/>
      <c r="K294" s="16"/>
      <c r="L294" s="16"/>
      <c r="M294" s="16"/>
      <c r="N294" s="168">
        <f t="shared" si="108"/>
        <v>0</v>
      </c>
      <c r="O294" s="161"/>
      <c r="P294" s="169">
        <f t="shared" si="124"/>
        <v>0</v>
      </c>
      <c r="Q294" s="247">
        <f t="shared" si="125"/>
        <v>0</v>
      </c>
      <c r="R294" s="247">
        <f t="shared" si="126"/>
        <v>0</v>
      </c>
      <c r="S294" s="155">
        <f t="shared" si="127"/>
        <v>0</v>
      </c>
      <c r="T294" s="155">
        <f t="shared" si="128"/>
        <v>0</v>
      </c>
      <c r="U294" s="215">
        <f t="shared" si="129"/>
        <v>0</v>
      </c>
      <c r="V294" s="202">
        <f t="shared" si="130"/>
        <v>0</v>
      </c>
      <c r="W294" s="155">
        <f t="shared" si="131"/>
        <v>0</v>
      </c>
      <c r="X294" s="155">
        <f t="shared" si="132"/>
        <v>0</v>
      </c>
      <c r="Y294" s="475">
        <f t="shared" si="133"/>
        <v>0</v>
      </c>
      <c r="Z294" s="474">
        <f t="shared" si="134"/>
        <v>0</v>
      </c>
      <c r="AA294" s="155">
        <f t="shared" si="135"/>
        <v>0</v>
      </c>
      <c r="AB294" s="155">
        <f t="shared" si="136"/>
        <v>0</v>
      </c>
      <c r="AC294" s="485">
        <f t="shared" si="137"/>
        <v>0</v>
      </c>
      <c r="AD294" s="484">
        <f t="shared" si="138"/>
        <v>0</v>
      </c>
    </row>
    <row r="295" spans="1:30">
      <c r="A295" s="15">
        <f>+IF((G295+SUM(H295:K295))&gt;0,MAX(A$13:A294)+1,0)</f>
        <v>0</v>
      </c>
      <c r="B295" s="16"/>
      <c r="C295" s="16"/>
      <c r="D295" s="16"/>
      <c r="E295" s="16"/>
      <c r="F295" s="232">
        <f t="shared" si="122"/>
        <v>0</v>
      </c>
      <c r="G295" s="168">
        <f t="shared" si="123"/>
        <v>0</v>
      </c>
      <c r="H295" s="16"/>
      <c r="I295" s="16"/>
      <c r="J295" s="16"/>
      <c r="K295" s="16"/>
      <c r="L295" s="16"/>
      <c r="M295" s="16"/>
      <c r="N295" s="168">
        <f t="shared" si="108"/>
        <v>0</v>
      </c>
      <c r="O295" s="161"/>
      <c r="P295" s="169">
        <f t="shared" si="124"/>
        <v>0</v>
      </c>
      <c r="Q295" s="247">
        <f t="shared" si="125"/>
        <v>0</v>
      </c>
      <c r="R295" s="247">
        <f t="shared" si="126"/>
        <v>0</v>
      </c>
      <c r="S295" s="155">
        <f t="shared" si="113"/>
        <v>0</v>
      </c>
      <c r="T295" s="155">
        <f t="shared" si="114"/>
        <v>0</v>
      </c>
      <c r="U295" s="215">
        <f t="shared" si="115"/>
        <v>0</v>
      </c>
      <c r="V295" s="202">
        <f t="shared" si="105"/>
        <v>0</v>
      </c>
      <c r="W295" s="155">
        <f t="shared" si="116"/>
        <v>0</v>
      </c>
      <c r="X295" s="155">
        <f t="shared" si="117"/>
        <v>0</v>
      </c>
      <c r="Y295" s="475">
        <f t="shared" si="118"/>
        <v>0</v>
      </c>
      <c r="Z295" s="474">
        <f t="shared" si="106"/>
        <v>0</v>
      </c>
      <c r="AA295" s="155">
        <f t="shared" si="119"/>
        <v>0</v>
      </c>
      <c r="AB295" s="155">
        <f t="shared" si="120"/>
        <v>0</v>
      </c>
      <c r="AC295" s="485">
        <f t="shared" si="121"/>
        <v>0</v>
      </c>
      <c r="AD295" s="484">
        <f t="shared" si="107"/>
        <v>0</v>
      </c>
    </row>
    <row r="296" spans="1:30">
      <c r="A296" s="15">
        <f>+IF((G296+SUM(H296:K296))&gt;0,MAX(A$13:A295)+1,0)</f>
        <v>0</v>
      </c>
      <c r="B296" s="16"/>
      <c r="C296" s="16"/>
      <c r="D296" s="16"/>
      <c r="E296" s="16"/>
      <c r="F296" s="232">
        <f t="shared" si="122"/>
        <v>0</v>
      </c>
      <c r="G296" s="168">
        <f t="shared" si="123"/>
        <v>0</v>
      </c>
      <c r="H296" s="16"/>
      <c r="I296" s="16"/>
      <c r="J296" s="16"/>
      <c r="K296" s="16"/>
      <c r="L296" s="16"/>
      <c r="M296" s="16"/>
      <c r="N296" s="168">
        <f t="shared" si="108"/>
        <v>0</v>
      </c>
      <c r="O296" s="161"/>
      <c r="P296" s="169">
        <f t="shared" si="124"/>
        <v>0</v>
      </c>
      <c r="Q296" s="247">
        <f t="shared" si="125"/>
        <v>0</v>
      </c>
      <c r="R296" s="247">
        <f t="shared" si="126"/>
        <v>0</v>
      </c>
      <c r="S296" s="155">
        <f t="shared" si="113"/>
        <v>0</v>
      </c>
      <c r="T296" s="155">
        <f t="shared" si="114"/>
        <v>0</v>
      </c>
      <c r="U296" s="215">
        <f t="shared" si="115"/>
        <v>0</v>
      </c>
      <c r="V296" s="202">
        <f t="shared" si="105"/>
        <v>0</v>
      </c>
      <c r="W296" s="155">
        <f t="shared" si="116"/>
        <v>0</v>
      </c>
      <c r="X296" s="155">
        <f t="shared" si="117"/>
        <v>0</v>
      </c>
      <c r="Y296" s="475">
        <f t="shared" si="118"/>
        <v>0</v>
      </c>
      <c r="Z296" s="474">
        <f t="shared" si="106"/>
        <v>0</v>
      </c>
      <c r="AA296" s="155">
        <f t="shared" si="119"/>
        <v>0</v>
      </c>
      <c r="AB296" s="155">
        <f t="shared" si="120"/>
        <v>0</v>
      </c>
      <c r="AC296" s="485">
        <f t="shared" si="121"/>
        <v>0</v>
      </c>
      <c r="AD296" s="484">
        <f t="shared" si="107"/>
        <v>0</v>
      </c>
    </row>
    <row r="297" spans="1:30">
      <c r="A297" s="15">
        <f>+IF((G297+SUM(H297:K297))&gt;0,MAX(A$13:A296)+1,0)</f>
        <v>0</v>
      </c>
      <c r="B297" s="16"/>
      <c r="C297" s="16"/>
      <c r="D297" s="16"/>
      <c r="E297" s="16"/>
      <c r="F297" s="232">
        <f t="shared" si="109"/>
        <v>0</v>
      </c>
      <c r="G297" s="168">
        <f t="shared" si="110"/>
        <v>0</v>
      </c>
      <c r="H297" s="16"/>
      <c r="I297" s="16"/>
      <c r="J297" s="16"/>
      <c r="K297" s="16"/>
      <c r="L297" s="16"/>
      <c r="M297" s="16"/>
      <c r="N297" s="168">
        <f t="shared" si="108"/>
        <v>0</v>
      </c>
      <c r="O297" s="161"/>
      <c r="P297" s="169">
        <f t="shared" si="124"/>
        <v>0</v>
      </c>
      <c r="Q297" s="247">
        <f t="shared" si="125"/>
        <v>0</v>
      </c>
      <c r="R297" s="247">
        <f t="shared" si="126"/>
        <v>0</v>
      </c>
      <c r="S297" s="155">
        <f t="shared" si="113"/>
        <v>0</v>
      </c>
      <c r="T297" s="155">
        <f t="shared" si="114"/>
        <v>0</v>
      </c>
      <c r="U297" s="215">
        <f t="shared" si="115"/>
        <v>0</v>
      </c>
      <c r="V297" s="202">
        <f t="shared" si="105"/>
        <v>0</v>
      </c>
      <c r="W297" s="155">
        <f t="shared" si="116"/>
        <v>0</v>
      </c>
      <c r="X297" s="155">
        <f t="shared" si="117"/>
        <v>0</v>
      </c>
      <c r="Y297" s="475">
        <f t="shared" si="118"/>
        <v>0</v>
      </c>
      <c r="Z297" s="474">
        <f t="shared" si="106"/>
        <v>0</v>
      </c>
      <c r="AA297" s="155">
        <f t="shared" si="119"/>
        <v>0</v>
      </c>
      <c r="AB297" s="155">
        <f t="shared" si="120"/>
        <v>0</v>
      </c>
      <c r="AC297" s="485">
        <f t="shared" si="121"/>
        <v>0</v>
      </c>
      <c r="AD297" s="484">
        <f t="shared" si="107"/>
        <v>0</v>
      </c>
    </row>
    <row r="298" spans="1:30">
      <c r="A298" s="15">
        <f>+IF((G298+SUM(H298:K298))&gt;0,MAX(A$13:A297)+1,0)</f>
        <v>0</v>
      </c>
      <c r="B298" s="16"/>
      <c r="C298" s="16"/>
      <c r="D298" s="16"/>
      <c r="E298" s="16"/>
      <c r="F298" s="232">
        <f t="shared" si="109"/>
        <v>0</v>
      </c>
      <c r="G298" s="168">
        <f t="shared" si="110"/>
        <v>0</v>
      </c>
      <c r="H298" s="16"/>
      <c r="I298" s="16"/>
      <c r="J298" s="16"/>
      <c r="K298" s="16"/>
      <c r="L298" s="16"/>
      <c r="M298" s="16"/>
      <c r="N298" s="168">
        <f t="shared" si="108"/>
        <v>0</v>
      </c>
      <c r="O298" s="161"/>
      <c r="P298" s="169">
        <f t="shared" si="104"/>
        <v>0</v>
      </c>
      <c r="Q298" s="247">
        <f t="shared" si="111"/>
        <v>0</v>
      </c>
      <c r="R298" s="247">
        <f t="shared" si="112"/>
        <v>0</v>
      </c>
      <c r="S298" s="155">
        <f t="shared" si="113"/>
        <v>0</v>
      </c>
      <c r="T298" s="155">
        <f t="shared" si="114"/>
        <v>0</v>
      </c>
      <c r="U298" s="215">
        <f t="shared" si="115"/>
        <v>0</v>
      </c>
      <c r="V298" s="202">
        <f t="shared" si="105"/>
        <v>0</v>
      </c>
      <c r="W298" s="155">
        <f t="shared" si="116"/>
        <v>0</v>
      </c>
      <c r="X298" s="155">
        <f t="shared" si="117"/>
        <v>0</v>
      </c>
      <c r="Y298" s="475">
        <f t="shared" si="118"/>
        <v>0</v>
      </c>
      <c r="Z298" s="474">
        <f t="shared" si="106"/>
        <v>0</v>
      </c>
      <c r="AA298" s="155">
        <f t="shared" si="119"/>
        <v>0</v>
      </c>
      <c r="AB298" s="155">
        <f t="shared" si="120"/>
        <v>0</v>
      </c>
      <c r="AC298" s="485">
        <f t="shared" si="121"/>
        <v>0</v>
      </c>
      <c r="AD298" s="484">
        <f t="shared" si="107"/>
        <v>0</v>
      </c>
    </row>
    <row r="299" spans="1:30">
      <c r="A299" s="15">
        <f>+IF((G299+SUM(H299:K299))&gt;0,MAX(A$13:A298)+1,0)</f>
        <v>0</v>
      </c>
      <c r="B299" s="16"/>
      <c r="C299" s="16"/>
      <c r="D299" s="16"/>
      <c r="E299" s="16"/>
      <c r="F299" s="232">
        <f t="shared" si="109"/>
        <v>0</v>
      </c>
      <c r="G299" s="168">
        <f t="shared" si="110"/>
        <v>0</v>
      </c>
      <c r="H299" s="16"/>
      <c r="I299" s="16"/>
      <c r="J299" s="16"/>
      <c r="K299" s="16"/>
      <c r="L299" s="16"/>
      <c r="M299" s="16"/>
      <c r="N299" s="168">
        <f t="shared" si="108"/>
        <v>0</v>
      </c>
      <c r="O299" s="161"/>
      <c r="P299" s="169">
        <f t="shared" si="104"/>
        <v>0</v>
      </c>
      <c r="Q299" s="247">
        <f t="shared" si="111"/>
        <v>0</v>
      </c>
      <c r="R299" s="247">
        <f t="shared" si="112"/>
        <v>0</v>
      </c>
      <c r="S299" s="155">
        <f t="shared" si="113"/>
        <v>0</v>
      </c>
      <c r="T299" s="155">
        <f t="shared" si="114"/>
        <v>0</v>
      </c>
      <c r="U299" s="215">
        <f t="shared" si="115"/>
        <v>0</v>
      </c>
      <c r="V299" s="202">
        <f t="shared" si="105"/>
        <v>0</v>
      </c>
      <c r="W299" s="155">
        <f t="shared" si="116"/>
        <v>0</v>
      </c>
      <c r="X299" s="155">
        <f t="shared" si="117"/>
        <v>0</v>
      </c>
      <c r="Y299" s="475">
        <f t="shared" si="118"/>
        <v>0</v>
      </c>
      <c r="Z299" s="474">
        <f t="shared" si="106"/>
        <v>0</v>
      </c>
      <c r="AA299" s="155">
        <f t="shared" si="119"/>
        <v>0</v>
      </c>
      <c r="AB299" s="155">
        <f t="shared" si="120"/>
        <v>0</v>
      </c>
      <c r="AC299" s="485">
        <f t="shared" si="121"/>
        <v>0</v>
      </c>
      <c r="AD299" s="484">
        <f t="shared" si="107"/>
        <v>0</v>
      </c>
    </row>
    <row r="300" spans="1:30">
      <c r="A300" s="15">
        <f>+IF((G300+SUM(H300:K300))&gt;0,MAX(A$13:A299)+1,0)</f>
        <v>0</v>
      </c>
      <c r="B300" s="16"/>
      <c r="C300" s="16"/>
      <c r="D300" s="16"/>
      <c r="E300" s="16"/>
      <c r="F300" s="232">
        <f t="shared" ref="F300:F308" si="139">+E300+D300</f>
        <v>0</v>
      </c>
      <c r="G300" s="168">
        <f t="shared" ref="G300:G308" si="140">SUM(C300:E300)</f>
        <v>0</v>
      </c>
      <c r="H300" s="16"/>
      <c r="I300" s="16"/>
      <c r="J300" s="16"/>
      <c r="K300" s="16"/>
      <c r="L300" s="16"/>
      <c r="M300" s="16"/>
      <c r="N300" s="168">
        <f t="shared" si="108"/>
        <v>0</v>
      </c>
      <c r="O300" s="161"/>
      <c r="P300" s="169">
        <f t="shared" si="104"/>
        <v>0</v>
      </c>
      <c r="Q300" s="247">
        <f t="shared" si="111"/>
        <v>0</v>
      </c>
      <c r="R300" s="247">
        <f t="shared" si="112"/>
        <v>0</v>
      </c>
      <c r="S300" s="155">
        <f t="shared" si="113"/>
        <v>0</v>
      </c>
      <c r="T300" s="155">
        <f t="shared" si="114"/>
        <v>0</v>
      </c>
      <c r="U300" s="215">
        <f t="shared" si="115"/>
        <v>0</v>
      </c>
      <c r="V300" s="202">
        <f t="shared" si="105"/>
        <v>0</v>
      </c>
      <c r="W300" s="155">
        <f t="shared" si="116"/>
        <v>0</v>
      </c>
      <c r="X300" s="155">
        <f t="shared" si="117"/>
        <v>0</v>
      </c>
      <c r="Y300" s="475">
        <f t="shared" si="118"/>
        <v>0</v>
      </c>
      <c r="Z300" s="474">
        <f t="shared" si="106"/>
        <v>0</v>
      </c>
      <c r="AA300" s="155">
        <f t="shared" si="119"/>
        <v>0</v>
      </c>
      <c r="AB300" s="155">
        <f t="shared" si="120"/>
        <v>0</v>
      </c>
      <c r="AC300" s="485">
        <f t="shared" si="121"/>
        <v>0</v>
      </c>
      <c r="AD300" s="484">
        <f t="shared" si="107"/>
        <v>0</v>
      </c>
    </row>
    <row r="301" spans="1:30">
      <c r="A301" s="15">
        <f>+IF((G301+SUM(H301:K301))&gt;0,MAX(A$13:A300)+1,0)</f>
        <v>0</v>
      </c>
      <c r="B301" s="16"/>
      <c r="C301" s="16"/>
      <c r="D301" s="16"/>
      <c r="E301" s="16"/>
      <c r="F301" s="232">
        <f t="shared" si="139"/>
        <v>0</v>
      </c>
      <c r="G301" s="168">
        <f t="shared" si="140"/>
        <v>0</v>
      </c>
      <c r="H301" s="16"/>
      <c r="I301" s="16"/>
      <c r="J301" s="16"/>
      <c r="K301" s="16"/>
      <c r="L301" s="16"/>
      <c r="M301" s="16"/>
      <c r="N301" s="168">
        <f t="shared" si="108"/>
        <v>0</v>
      </c>
      <c r="O301" s="161"/>
      <c r="P301" s="169">
        <f t="shared" si="104"/>
        <v>0</v>
      </c>
      <c r="Q301" s="247">
        <f t="shared" si="111"/>
        <v>0</v>
      </c>
      <c r="R301" s="247">
        <f t="shared" si="112"/>
        <v>0</v>
      </c>
      <c r="S301" s="155">
        <f t="shared" si="113"/>
        <v>0</v>
      </c>
      <c r="T301" s="155">
        <f t="shared" si="114"/>
        <v>0</v>
      </c>
      <c r="U301" s="215">
        <f t="shared" si="115"/>
        <v>0</v>
      </c>
      <c r="V301" s="202">
        <f t="shared" si="105"/>
        <v>0</v>
      </c>
      <c r="W301" s="155">
        <f t="shared" si="116"/>
        <v>0</v>
      </c>
      <c r="X301" s="155">
        <f t="shared" si="117"/>
        <v>0</v>
      </c>
      <c r="Y301" s="475">
        <f t="shared" si="118"/>
        <v>0</v>
      </c>
      <c r="Z301" s="474">
        <f t="shared" si="106"/>
        <v>0</v>
      </c>
      <c r="AA301" s="155">
        <f t="shared" si="119"/>
        <v>0</v>
      </c>
      <c r="AB301" s="155">
        <f t="shared" si="120"/>
        <v>0</v>
      </c>
      <c r="AC301" s="485">
        <f t="shared" si="121"/>
        <v>0</v>
      </c>
      <c r="AD301" s="484">
        <f t="shared" si="107"/>
        <v>0</v>
      </c>
    </row>
    <row r="302" spans="1:30">
      <c r="A302" s="15">
        <f>+IF((G302+SUM(H302:K302))&gt;0,MAX(A$13:A301)+1,0)</f>
        <v>0</v>
      </c>
      <c r="B302" s="16"/>
      <c r="C302" s="16"/>
      <c r="D302" s="16"/>
      <c r="E302" s="16"/>
      <c r="F302" s="232">
        <f t="shared" si="139"/>
        <v>0</v>
      </c>
      <c r="G302" s="168">
        <f t="shared" si="140"/>
        <v>0</v>
      </c>
      <c r="H302" s="16"/>
      <c r="I302" s="16"/>
      <c r="J302" s="16"/>
      <c r="K302" s="16"/>
      <c r="L302" s="16"/>
      <c r="M302" s="16"/>
      <c r="N302" s="168">
        <f t="shared" si="108"/>
        <v>0</v>
      </c>
      <c r="O302" s="161"/>
      <c r="P302" s="169">
        <f t="shared" si="104"/>
        <v>0</v>
      </c>
      <c r="Q302" s="247">
        <f t="shared" si="111"/>
        <v>0</v>
      </c>
      <c r="R302" s="247">
        <f t="shared" si="112"/>
        <v>0</v>
      </c>
      <c r="S302" s="155">
        <f t="shared" si="113"/>
        <v>0</v>
      </c>
      <c r="T302" s="155">
        <f t="shared" si="114"/>
        <v>0</v>
      </c>
      <c r="U302" s="215">
        <f t="shared" si="115"/>
        <v>0</v>
      </c>
      <c r="V302" s="202">
        <f t="shared" si="105"/>
        <v>0</v>
      </c>
      <c r="W302" s="155">
        <f t="shared" si="116"/>
        <v>0</v>
      </c>
      <c r="X302" s="155">
        <f t="shared" si="117"/>
        <v>0</v>
      </c>
      <c r="Y302" s="475">
        <f t="shared" si="118"/>
        <v>0</v>
      </c>
      <c r="Z302" s="474">
        <f t="shared" si="106"/>
        <v>0</v>
      </c>
      <c r="AA302" s="155">
        <f t="shared" si="119"/>
        <v>0</v>
      </c>
      <c r="AB302" s="155">
        <f t="shared" si="120"/>
        <v>0</v>
      </c>
      <c r="AC302" s="485">
        <f t="shared" si="121"/>
        <v>0</v>
      </c>
      <c r="AD302" s="484">
        <f t="shared" si="107"/>
        <v>0</v>
      </c>
    </row>
    <row r="303" spans="1:30">
      <c r="A303" s="15">
        <f>+IF((G303+SUM(H303:K303))&gt;0,MAX(A$13:A302)+1,0)</f>
        <v>0</v>
      </c>
      <c r="B303" s="16"/>
      <c r="C303" s="16"/>
      <c r="D303" s="16"/>
      <c r="E303" s="16"/>
      <c r="F303" s="232">
        <f t="shared" si="139"/>
        <v>0</v>
      </c>
      <c r="G303" s="168">
        <f t="shared" si="140"/>
        <v>0</v>
      </c>
      <c r="H303" s="16"/>
      <c r="I303" s="16"/>
      <c r="J303" s="16"/>
      <c r="K303" s="16"/>
      <c r="L303" s="16"/>
      <c r="M303" s="16"/>
      <c r="N303" s="168">
        <f t="shared" si="108"/>
        <v>0</v>
      </c>
      <c r="O303" s="161"/>
      <c r="P303" s="169">
        <f t="shared" si="104"/>
        <v>0</v>
      </c>
      <c r="Q303" s="247">
        <f t="shared" si="111"/>
        <v>0</v>
      </c>
      <c r="R303" s="247">
        <f t="shared" si="112"/>
        <v>0</v>
      </c>
      <c r="S303" s="155">
        <f t="shared" si="113"/>
        <v>0</v>
      </c>
      <c r="T303" s="155">
        <f t="shared" si="114"/>
        <v>0</v>
      </c>
      <c r="U303" s="215">
        <f t="shared" si="115"/>
        <v>0</v>
      </c>
      <c r="V303" s="202">
        <f t="shared" si="105"/>
        <v>0</v>
      </c>
      <c r="W303" s="155">
        <f t="shared" si="116"/>
        <v>0</v>
      </c>
      <c r="X303" s="155">
        <f t="shared" si="117"/>
        <v>0</v>
      </c>
      <c r="Y303" s="475">
        <f t="shared" si="118"/>
        <v>0</v>
      </c>
      <c r="Z303" s="474">
        <f t="shared" si="106"/>
        <v>0</v>
      </c>
      <c r="AA303" s="155">
        <f t="shared" si="119"/>
        <v>0</v>
      </c>
      <c r="AB303" s="155">
        <f t="shared" si="120"/>
        <v>0</v>
      </c>
      <c r="AC303" s="485">
        <f t="shared" si="121"/>
        <v>0</v>
      </c>
      <c r="AD303" s="484">
        <f t="shared" si="107"/>
        <v>0</v>
      </c>
    </row>
    <row r="304" spans="1:30">
      <c r="A304" s="15">
        <f>+IF((G304+SUM(H304:K304))&gt;0,MAX(A$13:A303)+1,0)</f>
        <v>0</v>
      </c>
      <c r="B304" s="16"/>
      <c r="C304" s="16"/>
      <c r="D304" s="16"/>
      <c r="E304" s="16"/>
      <c r="F304" s="232">
        <f t="shared" si="139"/>
        <v>0</v>
      </c>
      <c r="G304" s="168">
        <f t="shared" si="140"/>
        <v>0</v>
      </c>
      <c r="H304" s="16"/>
      <c r="I304" s="16"/>
      <c r="J304" s="16"/>
      <c r="K304" s="16"/>
      <c r="L304" s="16"/>
      <c r="M304" s="16"/>
      <c r="N304" s="168">
        <f t="shared" si="108"/>
        <v>0</v>
      </c>
      <c r="O304" s="161"/>
      <c r="P304" s="169">
        <f t="shared" si="104"/>
        <v>0</v>
      </c>
      <c r="Q304" s="247">
        <f t="shared" si="111"/>
        <v>0</v>
      </c>
      <c r="R304" s="247">
        <f t="shared" si="112"/>
        <v>0</v>
      </c>
      <c r="S304" s="155">
        <f t="shared" si="113"/>
        <v>0</v>
      </c>
      <c r="T304" s="155">
        <f t="shared" si="114"/>
        <v>0</v>
      </c>
      <c r="U304" s="215">
        <f t="shared" si="115"/>
        <v>0</v>
      </c>
      <c r="V304" s="202">
        <f t="shared" si="105"/>
        <v>0</v>
      </c>
      <c r="W304" s="155">
        <f t="shared" si="116"/>
        <v>0</v>
      </c>
      <c r="X304" s="155">
        <f t="shared" si="117"/>
        <v>0</v>
      </c>
      <c r="Y304" s="475">
        <f t="shared" si="118"/>
        <v>0</v>
      </c>
      <c r="Z304" s="474">
        <f t="shared" si="106"/>
        <v>0</v>
      </c>
      <c r="AA304" s="155">
        <f t="shared" si="119"/>
        <v>0</v>
      </c>
      <c r="AB304" s="155">
        <f t="shared" si="120"/>
        <v>0</v>
      </c>
      <c r="AC304" s="485">
        <f t="shared" si="121"/>
        <v>0</v>
      </c>
      <c r="AD304" s="484">
        <f t="shared" si="107"/>
        <v>0</v>
      </c>
    </row>
    <row r="305" spans="1:30">
      <c r="A305" s="15">
        <f>+IF((G305+SUM(H305:K305))&gt;0,MAX(A$13:A304)+1,0)</f>
        <v>0</v>
      </c>
      <c r="B305" s="16"/>
      <c r="C305" s="16"/>
      <c r="D305" s="16"/>
      <c r="E305" s="16"/>
      <c r="F305" s="232">
        <f t="shared" si="139"/>
        <v>0</v>
      </c>
      <c r="G305" s="168">
        <f t="shared" si="140"/>
        <v>0</v>
      </c>
      <c r="H305" s="16"/>
      <c r="I305" s="16"/>
      <c r="J305" s="16"/>
      <c r="K305" s="16"/>
      <c r="L305" s="16"/>
      <c r="M305" s="16"/>
      <c r="N305" s="168">
        <f t="shared" si="108"/>
        <v>0</v>
      </c>
      <c r="O305" s="161"/>
      <c r="P305" s="169">
        <f t="shared" si="104"/>
        <v>0</v>
      </c>
      <c r="Q305" s="247">
        <f t="shared" si="111"/>
        <v>0</v>
      </c>
      <c r="R305" s="247">
        <f t="shared" si="112"/>
        <v>0</v>
      </c>
      <c r="S305" s="155">
        <f t="shared" si="113"/>
        <v>0</v>
      </c>
      <c r="T305" s="155">
        <f t="shared" si="114"/>
        <v>0</v>
      </c>
      <c r="U305" s="215">
        <f t="shared" si="115"/>
        <v>0</v>
      </c>
      <c r="V305" s="202">
        <f t="shared" si="105"/>
        <v>0</v>
      </c>
      <c r="W305" s="155">
        <f t="shared" si="116"/>
        <v>0</v>
      </c>
      <c r="X305" s="155">
        <f t="shared" si="117"/>
        <v>0</v>
      </c>
      <c r="Y305" s="475">
        <f t="shared" si="118"/>
        <v>0</v>
      </c>
      <c r="Z305" s="474">
        <f t="shared" si="106"/>
        <v>0</v>
      </c>
      <c r="AA305" s="155">
        <f t="shared" si="119"/>
        <v>0</v>
      </c>
      <c r="AB305" s="155">
        <f t="shared" si="120"/>
        <v>0</v>
      </c>
      <c r="AC305" s="485">
        <f t="shared" si="121"/>
        <v>0</v>
      </c>
      <c r="AD305" s="484">
        <f t="shared" si="107"/>
        <v>0</v>
      </c>
    </row>
    <row r="306" spans="1:30">
      <c r="A306" s="15">
        <f>+IF((G306+SUM(H306:K306))&gt;0,MAX(A$13:A305)+1,0)</f>
        <v>0</v>
      </c>
      <c r="B306" s="16"/>
      <c r="C306" s="16"/>
      <c r="D306" s="16"/>
      <c r="E306" s="16"/>
      <c r="F306" s="232">
        <f t="shared" si="139"/>
        <v>0</v>
      </c>
      <c r="G306" s="168">
        <f t="shared" si="140"/>
        <v>0</v>
      </c>
      <c r="H306" s="16"/>
      <c r="I306" s="16"/>
      <c r="J306" s="16"/>
      <c r="K306" s="16"/>
      <c r="L306" s="16"/>
      <c r="M306" s="16"/>
      <c r="N306" s="168">
        <f t="shared" si="108"/>
        <v>0</v>
      </c>
      <c r="O306" s="161"/>
      <c r="P306" s="169">
        <f t="shared" si="104"/>
        <v>0</v>
      </c>
      <c r="Q306" s="247">
        <f t="shared" si="111"/>
        <v>0</v>
      </c>
      <c r="R306" s="247">
        <f t="shared" si="112"/>
        <v>0</v>
      </c>
      <c r="S306" s="155">
        <f t="shared" si="113"/>
        <v>0</v>
      </c>
      <c r="T306" s="155">
        <f t="shared" si="114"/>
        <v>0</v>
      </c>
      <c r="U306" s="215">
        <f t="shared" si="115"/>
        <v>0</v>
      </c>
      <c r="V306" s="202">
        <f t="shared" si="105"/>
        <v>0</v>
      </c>
      <c r="W306" s="155">
        <f t="shared" si="116"/>
        <v>0</v>
      </c>
      <c r="X306" s="155">
        <f t="shared" si="117"/>
        <v>0</v>
      </c>
      <c r="Y306" s="475">
        <f t="shared" si="118"/>
        <v>0</v>
      </c>
      <c r="Z306" s="474">
        <f t="shared" si="106"/>
        <v>0</v>
      </c>
      <c r="AA306" s="155">
        <f t="shared" si="119"/>
        <v>0</v>
      </c>
      <c r="AB306" s="155">
        <f t="shared" si="120"/>
        <v>0</v>
      </c>
      <c r="AC306" s="485">
        <f t="shared" si="121"/>
        <v>0</v>
      </c>
      <c r="AD306" s="484">
        <f t="shared" si="107"/>
        <v>0</v>
      </c>
    </row>
    <row r="307" spans="1:30">
      <c r="A307" s="15">
        <f>+IF((G307+SUM(H307:K307))&gt;0,MAX(A$13:A306)+1,0)</f>
        <v>0</v>
      </c>
      <c r="B307" s="16"/>
      <c r="C307" s="16"/>
      <c r="D307" s="16"/>
      <c r="E307" s="16"/>
      <c r="F307" s="232">
        <f t="shared" si="139"/>
        <v>0</v>
      </c>
      <c r="G307" s="168">
        <f t="shared" si="140"/>
        <v>0</v>
      </c>
      <c r="H307" s="16"/>
      <c r="I307" s="16"/>
      <c r="J307" s="16"/>
      <c r="K307" s="16"/>
      <c r="L307" s="16"/>
      <c r="M307" s="16"/>
      <c r="N307" s="168">
        <f t="shared" si="108"/>
        <v>0</v>
      </c>
      <c r="O307" s="161"/>
      <c r="P307" s="169">
        <f t="shared" si="104"/>
        <v>0</v>
      </c>
      <c r="Q307" s="247">
        <f t="shared" si="111"/>
        <v>0</v>
      </c>
      <c r="R307" s="247">
        <f t="shared" si="112"/>
        <v>0</v>
      </c>
      <c r="S307" s="155">
        <f t="shared" si="113"/>
        <v>0</v>
      </c>
      <c r="T307" s="155">
        <f t="shared" si="114"/>
        <v>0</v>
      </c>
      <c r="U307" s="215">
        <f t="shared" si="115"/>
        <v>0</v>
      </c>
      <c r="V307" s="202">
        <f t="shared" si="105"/>
        <v>0</v>
      </c>
      <c r="W307" s="155">
        <f t="shared" si="116"/>
        <v>0</v>
      </c>
      <c r="X307" s="155">
        <f t="shared" si="117"/>
        <v>0</v>
      </c>
      <c r="Y307" s="475">
        <f t="shared" si="118"/>
        <v>0</v>
      </c>
      <c r="Z307" s="474">
        <f t="shared" si="106"/>
        <v>0</v>
      </c>
      <c r="AA307" s="155">
        <f t="shared" si="119"/>
        <v>0</v>
      </c>
      <c r="AB307" s="155">
        <f t="shared" si="120"/>
        <v>0</v>
      </c>
      <c r="AC307" s="485">
        <f t="shared" si="121"/>
        <v>0</v>
      </c>
      <c r="AD307" s="484">
        <f t="shared" si="107"/>
        <v>0</v>
      </c>
    </row>
    <row r="308" spans="1:30">
      <c r="A308" s="15">
        <f>+IF((G308+SUM(H308:K308))&gt;0,MAX(A$13:A307)+1,0)</f>
        <v>0</v>
      </c>
      <c r="B308" s="16"/>
      <c r="C308" s="16"/>
      <c r="D308" s="16"/>
      <c r="E308" s="16"/>
      <c r="F308" s="232">
        <f t="shared" si="139"/>
        <v>0</v>
      </c>
      <c r="G308" s="168">
        <f t="shared" si="140"/>
        <v>0</v>
      </c>
      <c r="H308" s="16"/>
      <c r="I308" s="16"/>
      <c r="J308" s="16"/>
      <c r="K308" s="16"/>
      <c r="L308" s="16"/>
      <c r="M308" s="16"/>
      <c r="N308" s="168">
        <f t="shared" si="108"/>
        <v>0</v>
      </c>
      <c r="O308" s="161"/>
      <c r="P308" s="169">
        <f t="shared" si="104"/>
        <v>0</v>
      </c>
      <c r="Q308" s="247">
        <f t="shared" si="111"/>
        <v>0</v>
      </c>
      <c r="R308" s="247">
        <f t="shared" si="112"/>
        <v>0</v>
      </c>
      <c r="S308" s="155">
        <f t="shared" si="113"/>
        <v>0</v>
      </c>
      <c r="T308" s="155">
        <f t="shared" si="114"/>
        <v>0</v>
      </c>
      <c r="U308" s="215">
        <f t="shared" si="115"/>
        <v>0</v>
      </c>
      <c r="V308" s="202">
        <f t="shared" si="105"/>
        <v>0</v>
      </c>
      <c r="W308" s="155">
        <f t="shared" si="116"/>
        <v>0</v>
      </c>
      <c r="X308" s="155">
        <f t="shared" si="117"/>
        <v>0</v>
      </c>
      <c r="Y308" s="475">
        <f t="shared" si="118"/>
        <v>0</v>
      </c>
      <c r="Z308" s="474">
        <f t="shared" si="106"/>
        <v>0</v>
      </c>
      <c r="AA308" s="155">
        <f t="shared" si="119"/>
        <v>0</v>
      </c>
      <c r="AB308" s="155">
        <f t="shared" si="120"/>
        <v>0</v>
      </c>
      <c r="AC308" s="485">
        <f t="shared" si="121"/>
        <v>0</v>
      </c>
      <c r="AD308" s="484">
        <f t="shared" si="107"/>
        <v>0</v>
      </c>
    </row>
    <row r="309" spans="1:30" ht="12" thickBot="1">
      <c r="A309" s="15">
        <f>+IF((G309+SUM(H309:K309))&gt;0,MAX(A$13:A308)+1,0)</f>
        <v>0</v>
      </c>
      <c r="B309" s="16"/>
      <c r="C309" s="16"/>
      <c r="D309" s="16"/>
      <c r="E309" s="16"/>
      <c r="F309" s="232">
        <f>+E309+D309</f>
        <v>0</v>
      </c>
      <c r="G309" s="168">
        <f>SUM(C309:E309)</f>
        <v>0</v>
      </c>
      <c r="H309" s="16"/>
      <c r="I309" s="16"/>
      <c r="J309" s="16"/>
      <c r="K309" s="16"/>
      <c r="L309" s="16"/>
      <c r="M309" s="16"/>
      <c r="N309" s="168">
        <f>+L309+M309</f>
        <v>0</v>
      </c>
      <c r="O309" s="161"/>
      <c r="P309" s="169">
        <f t="shared" si="104"/>
        <v>0</v>
      </c>
      <c r="Q309" s="247">
        <f t="shared" si="111"/>
        <v>0</v>
      </c>
      <c r="R309" s="247">
        <f t="shared" si="112"/>
        <v>0</v>
      </c>
      <c r="S309" s="155">
        <f t="shared" si="113"/>
        <v>0</v>
      </c>
      <c r="T309" s="155">
        <f t="shared" si="114"/>
        <v>0</v>
      </c>
      <c r="U309" s="215">
        <f t="shared" si="115"/>
        <v>0</v>
      </c>
      <c r="V309" s="202">
        <f t="shared" si="105"/>
        <v>0</v>
      </c>
      <c r="W309" s="155">
        <f t="shared" si="116"/>
        <v>0</v>
      </c>
      <c r="X309" s="155">
        <f t="shared" si="117"/>
        <v>0</v>
      </c>
      <c r="Y309" s="475">
        <f t="shared" si="118"/>
        <v>0</v>
      </c>
      <c r="Z309" s="474">
        <f t="shared" si="106"/>
        <v>0</v>
      </c>
      <c r="AA309" s="155">
        <f t="shared" si="119"/>
        <v>0</v>
      </c>
      <c r="AB309" s="155">
        <f t="shared" si="120"/>
        <v>0</v>
      </c>
      <c r="AC309" s="485">
        <f t="shared" si="121"/>
        <v>0</v>
      </c>
      <c r="AD309" s="484">
        <f t="shared" si="107"/>
        <v>0</v>
      </c>
    </row>
    <row r="310" spans="1:30" ht="12" thickBot="1">
      <c r="B310" s="170" t="s">
        <v>54</v>
      </c>
      <c r="C310" s="171">
        <f t="shared" ref="C310:N310" si="141">SUM(C14:C309)</f>
        <v>0</v>
      </c>
      <c r="D310" s="171">
        <f t="shared" si="141"/>
        <v>0</v>
      </c>
      <c r="E310" s="171">
        <f t="shared" si="141"/>
        <v>0</v>
      </c>
      <c r="F310" s="171">
        <f t="shared" si="141"/>
        <v>0</v>
      </c>
      <c r="G310" s="171">
        <f t="shared" si="141"/>
        <v>0</v>
      </c>
      <c r="H310" s="171">
        <f t="shared" si="141"/>
        <v>0</v>
      </c>
      <c r="I310" s="171">
        <f t="shared" si="141"/>
        <v>0</v>
      </c>
      <c r="J310" s="171">
        <f t="shared" si="141"/>
        <v>0</v>
      </c>
      <c r="K310" s="171">
        <f t="shared" si="141"/>
        <v>0</v>
      </c>
      <c r="L310" s="171">
        <f t="shared" si="141"/>
        <v>0</v>
      </c>
      <c r="M310" s="171">
        <f t="shared" si="141"/>
        <v>0</v>
      </c>
      <c r="N310" s="171">
        <f t="shared" si="141"/>
        <v>0</v>
      </c>
      <c r="O310" s="264"/>
      <c r="P310" s="264">
        <f>SUM(P14:P309)</f>
        <v>0</v>
      </c>
      <c r="Q310" s="264"/>
      <c r="R310" s="264"/>
      <c r="S310" s="264">
        <f t="shared" ref="S310:AD310" si="142">SUM(S14:S309)</f>
        <v>0</v>
      </c>
      <c r="T310" s="264">
        <f t="shared" si="142"/>
        <v>0</v>
      </c>
      <c r="U310" s="264">
        <f t="shared" si="142"/>
        <v>0</v>
      </c>
      <c r="V310" s="264">
        <f t="shared" si="142"/>
        <v>0</v>
      </c>
      <c r="W310" s="264">
        <f t="shared" si="142"/>
        <v>0</v>
      </c>
      <c r="X310" s="264">
        <f t="shared" si="142"/>
        <v>0</v>
      </c>
      <c r="Y310" s="264">
        <f t="shared" si="142"/>
        <v>0</v>
      </c>
      <c r="Z310" s="264">
        <f t="shared" si="142"/>
        <v>0</v>
      </c>
      <c r="AA310" s="264">
        <f t="shared" si="142"/>
        <v>0</v>
      </c>
      <c r="AB310" s="264">
        <f t="shared" si="142"/>
        <v>0</v>
      </c>
      <c r="AC310" s="264">
        <f t="shared" si="142"/>
        <v>0</v>
      </c>
      <c r="AD310" s="264">
        <f t="shared" si="142"/>
        <v>0</v>
      </c>
    </row>
    <row r="311" spans="1:30" ht="22.5">
      <c r="B311" s="8" t="s">
        <v>55</v>
      </c>
      <c r="C311" s="6"/>
      <c r="D311" s="6"/>
      <c r="E311" s="6"/>
      <c r="F311" s="89"/>
      <c r="G311" s="108"/>
      <c r="H311" s="108"/>
      <c r="I311" s="108"/>
      <c r="J311" s="108"/>
      <c r="K311" s="108"/>
      <c r="L311" s="16"/>
      <c r="M311" s="16"/>
      <c r="N311" s="26"/>
      <c r="O311" s="161"/>
      <c r="P311" s="162"/>
    </row>
    <row r="312" spans="1:30" ht="33.75">
      <c r="B312" s="166" t="s">
        <v>902</v>
      </c>
      <c r="C312" s="167">
        <f>+SUM(C313:C412)</f>
        <v>0</v>
      </c>
      <c r="D312" s="167">
        <f t="shared" ref="D312:AD312" si="143">+SUM(D313:D412)</f>
        <v>0</v>
      </c>
      <c r="E312" s="167">
        <f t="shared" si="143"/>
        <v>0</v>
      </c>
      <c r="F312" s="167">
        <f t="shared" si="143"/>
        <v>0</v>
      </c>
      <c r="G312" s="167">
        <f t="shared" si="143"/>
        <v>0</v>
      </c>
      <c r="H312" s="167">
        <f t="shared" si="143"/>
        <v>0</v>
      </c>
      <c r="I312" s="167">
        <f t="shared" si="143"/>
        <v>0</v>
      </c>
      <c r="J312" s="167">
        <f t="shared" si="143"/>
        <v>0</v>
      </c>
      <c r="K312" s="167">
        <f t="shared" si="143"/>
        <v>0</v>
      </c>
      <c r="L312" s="167">
        <f t="shared" si="143"/>
        <v>0</v>
      </c>
      <c r="M312" s="167">
        <f t="shared" si="143"/>
        <v>0</v>
      </c>
      <c r="N312" s="167">
        <f t="shared" si="143"/>
        <v>0</v>
      </c>
      <c r="O312" s="167">
        <f t="shared" si="143"/>
        <v>0</v>
      </c>
      <c r="P312" s="167">
        <f t="shared" si="143"/>
        <v>0</v>
      </c>
      <c r="Q312" s="167">
        <f t="shared" si="143"/>
        <v>0</v>
      </c>
      <c r="R312" s="167">
        <f t="shared" si="143"/>
        <v>0</v>
      </c>
      <c r="S312" s="167">
        <f t="shared" si="143"/>
        <v>0</v>
      </c>
      <c r="T312" s="167">
        <f t="shared" si="143"/>
        <v>0</v>
      </c>
      <c r="U312" s="167">
        <f t="shared" si="143"/>
        <v>0</v>
      </c>
      <c r="V312" s="167">
        <f t="shared" si="143"/>
        <v>0</v>
      </c>
      <c r="W312" s="167">
        <f t="shared" si="143"/>
        <v>0</v>
      </c>
      <c r="X312" s="167">
        <f t="shared" si="143"/>
        <v>0</v>
      </c>
      <c r="Y312" s="167">
        <f t="shared" si="143"/>
        <v>0</v>
      </c>
      <c r="Z312" s="167">
        <f t="shared" si="143"/>
        <v>0</v>
      </c>
      <c r="AA312" s="167">
        <f t="shared" si="143"/>
        <v>0</v>
      </c>
      <c r="AB312" s="167">
        <f t="shared" si="143"/>
        <v>0</v>
      </c>
      <c r="AC312" s="167">
        <f t="shared" si="143"/>
        <v>0</v>
      </c>
      <c r="AD312" s="167">
        <f t="shared" si="143"/>
        <v>0</v>
      </c>
    </row>
    <row r="313" spans="1:30">
      <c r="A313" s="15">
        <f>+IF((G313+SUM(H313:K313))&gt;0,MAX(A$13:A312)+1,0)</f>
        <v>0</v>
      </c>
      <c r="B313" s="18"/>
      <c r="C313" s="16"/>
      <c r="D313" s="16"/>
      <c r="E313" s="16"/>
      <c r="F313" s="184">
        <f>+E313+D313</f>
        <v>0</v>
      </c>
      <c r="G313" s="26">
        <f>SUM(C313:E313)</f>
        <v>0</v>
      </c>
      <c r="H313" s="16"/>
      <c r="I313" s="16"/>
      <c r="J313" s="16"/>
      <c r="K313" s="16"/>
      <c r="L313" s="16"/>
      <c r="M313" s="16"/>
      <c r="N313" s="26">
        <f>+M313+L313</f>
        <v>0</v>
      </c>
      <c r="O313" s="161"/>
      <c r="P313" s="169">
        <f t="shared" ref="P313:P376" si="144">+N313*O313</f>
        <v>0</v>
      </c>
      <c r="Q313" s="247">
        <f t="shared" ref="Q313:Q344" si="145">+N313*(C313+H313-I313)</f>
        <v>0</v>
      </c>
      <c r="R313" s="247">
        <f t="shared" ref="R313:R344" si="146">+N313*D313+N313*E313*0.8+(J313-K313)*N313</f>
        <v>0</v>
      </c>
      <c r="S313" s="155">
        <f t="shared" ref="S313:S344" si="147">+P313*C313</f>
        <v>0</v>
      </c>
      <c r="T313" s="155">
        <f t="shared" ref="T313:T344" si="148">+P313*(D313+E313)</f>
        <v>0</v>
      </c>
      <c r="U313" s="215">
        <f t="shared" ref="U313:U344" si="149">(P313-$S$6)/$S$7*(C313+D313+E313)*$Y$8</f>
        <v>0</v>
      </c>
      <c r="V313" s="202">
        <f>+U313*V$9</f>
        <v>0</v>
      </c>
      <c r="W313" s="155">
        <f t="shared" ref="W313:W344" si="150">+P313*H313</f>
        <v>0</v>
      </c>
      <c r="X313" s="155">
        <f t="shared" ref="X313:X344" si="151">+P313*J313</f>
        <v>0</v>
      </c>
      <c r="Y313" s="475">
        <f t="shared" ref="Y313:Y344" si="152">+(P313-$S$6)/$S$7*(H313+J313)*$Y$8</f>
        <v>0</v>
      </c>
      <c r="Z313" s="474">
        <f>+Y313*Z$9</f>
        <v>0</v>
      </c>
      <c r="AA313" s="155">
        <f t="shared" ref="AA313:AA344" si="153">+P313*I313</f>
        <v>0</v>
      </c>
      <c r="AB313" s="155">
        <f t="shared" ref="AB313:AB344" si="154">+P313*K313</f>
        <v>0</v>
      </c>
      <c r="AC313" s="485">
        <f t="shared" ref="AC313:AC344" si="155">+(P313-$S$6)/$S$7*(I313+K313)*$Y$8</f>
        <v>0</v>
      </c>
      <c r="AD313" s="484">
        <f>+AC313*AD$9</f>
        <v>0</v>
      </c>
    </row>
    <row r="314" spans="1:30">
      <c r="A314" s="15">
        <f>+IF((G314+SUM(H314:K314))&gt;0,MAX(A$13:A313)+1,0)</f>
        <v>0</v>
      </c>
      <c r="B314" s="18"/>
      <c r="C314" s="16"/>
      <c r="D314" s="16"/>
      <c r="E314" s="16"/>
      <c r="F314" s="184">
        <f t="shared" ref="F314:F323" si="156">+E314+D314</f>
        <v>0</v>
      </c>
      <c r="G314" s="26">
        <f t="shared" ref="G314:G323" si="157">SUM(C314:E314)</f>
        <v>0</v>
      </c>
      <c r="H314" s="16"/>
      <c r="I314" s="16"/>
      <c r="J314" s="16"/>
      <c r="K314" s="16"/>
      <c r="L314" s="16"/>
      <c r="M314" s="16"/>
      <c r="N314" s="26">
        <f t="shared" ref="N314:N323" si="158">+M314+L314</f>
        <v>0</v>
      </c>
      <c r="O314" s="161"/>
      <c r="P314" s="169">
        <f t="shared" si="144"/>
        <v>0</v>
      </c>
      <c r="Q314" s="247">
        <f t="shared" si="145"/>
        <v>0</v>
      </c>
      <c r="R314" s="247">
        <f t="shared" si="146"/>
        <v>0</v>
      </c>
      <c r="S314" s="155">
        <f t="shared" si="147"/>
        <v>0</v>
      </c>
      <c r="T314" s="155">
        <f t="shared" si="148"/>
        <v>0</v>
      </c>
      <c r="U314" s="215">
        <f t="shared" si="149"/>
        <v>0</v>
      </c>
      <c r="V314" s="202">
        <f t="shared" ref="V314:V377" si="159">+U314*V$9</f>
        <v>0</v>
      </c>
      <c r="W314" s="155">
        <f t="shared" si="150"/>
        <v>0</v>
      </c>
      <c r="X314" s="155">
        <f t="shared" si="151"/>
        <v>0</v>
      </c>
      <c r="Y314" s="475">
        <f t="shared" si="152"/>
        <v>0</v>
      </c>
      <c r="Z314" s="474">
        <f t="shared" ref="Z314:Z323" si="160">+Y314*Z$9</f>
        <v>0</v>
      </c>
      <c r="AA314" s="155">
        <f t="shared" si="153"/>
        <v>0</v>
      </c>
      <c r="AB314" s="155">
        <f t="shared" si="154"/>
        <v>0</v>
      </c>
      <c r="AC314" s="485">
        <f t="shared" si="155"/>
        <v>0</v>
      </c>
      <c r="AD314" s="484">
        <f t="shared" ref="AD314:AD323" si="161">+AC314*AD$9</f>
        <v>0</v>
      </c>
    </row>
    <row r="315" spans="1:30">
      <c r="A315" s="15">
        <f>+IF((G315+SUM(H315:K315))&gt;0,MAX(A$13:A314)+1,0)</f>
        <v>0</v>
      </c>
      <c r="B315" s="18"/>
      <c r="C315" s="16"/>
      <c r="D315" s="16"/>
      <c r="E315" s="16"/>
      <c r="F315" s="184">
        <f t="shared" si="156"/>
        <v>0</v>
      </c>
      <c r="G315" s="26">
        <f t="shared" si="157"/>
        <v>0</v>
      </c>
      <c r="H315" s="16"/>
      <c r="I315" s="16"/>
      <c r="J315" s="16"/>
      <c r="K315" s="16"/>
      <c r="L315" s="16"/>
      <c r="M315" s="16"/>
      <c r="N315" s="26">
        <f t="shared" si="158"/>
        <v>0</v>
      </c>
      <c r="O315" s="161"/>
      <c r="P315" s="169">
        <f t="shared" si="144"/>
        <v>0</v>
      </c>
      <c r="Q315" s="247">
        <f t="shared" si="145"/>
        <v>0</v>
      </c>
      <c r="R315" s="247">
        <f t="shared" si="146"/>
        <v>0</v>
      </c>
      <c r="S315" s="155">
        <f t="shared" si="147"/>
        <v>0</v>
      </c>
      <c r="T315" s="155">
        <f t="shared" si="148"/>
        <v>0</v>
      </c>
      <c r="U315" s="215">
        <f t="shared" si="149"/>
        <v>0</v>
      </c>
      <c r="V315" s="202">
        <f t="shared" si="159"/>
        <v>0</v>
      </c>
      <c r="W315" s="155">
        <f t="shared" si="150"/>
        <v>0</v>
      </c>
      <c r="X315" s="155">
        <f t="shared" si="151"/>
        <v>0</v>
      </c>
      <c r="Y315" s="475">
        <f t="shared" si="152"/>
        <v>0</v>
      </c>
      <c r="Z315" s="474">
        <f t="shared" si="160"/>
        <v>0</v>
      </c>
      <c r="AA315" s="155">
        <f t="shared" si="153"/>
        <v>0</v>
      </c>
      <c r="AB315" s="155">
        <f t="shared" si="154"/>
        <v>0</v>
      </c>
      <c r="AC315" s="485">
        <f t="shared" si="155"/>
        <v>0</v>
      </c>
      <c r="AD315" s="484">
        <f t="shared" si="161"/>
        <v>0</v>
      </c>
    </row>
    <row r="316" spans="1:30">
      <c r="A316" s="15">
        <f>+IF((G316+SUM(H316:K316))&gt;0,MAX(A$13:A315)+1,0)</f>
        <v>0</v>
      </c>
      <c r="B316" s="18"/>
      <c r="C316" s="16"/>
      <c r="D316" s="16"/>
      <c r="E316" s="16"/>
      <c r="F316" s="184">
        <f t="shared" si="156"/>
        <v>0</v>
      </c>
      <c r="G316" s="26">
        <f t="shared" si="157"/>
        <v>0</v>
      </c>
      <c r="H316" s="16"/>
      <c r="I316" s="16"/>
      <c r="J316" s="16"/>
      <c r="K316" s="16"/>
      <c r="L316" s="16"/>
      <c r="M316" s="16"/>
      <c r="N316" s="26">
        <f t="shared" si="158"/>
        <v>0</v>
      </c>
      <c r="O316" s="161"/>
      <c r="P316" s="169">
        <f t="shared" si="144"/>
        <v>0</v>
      </c>
      <c r="Q316" s="247">
        <f t="shared" si="145"/>
        <v>0</v>
      </c>
      <c r="R316" s="247">
        <f t="shared" si="146"/>
        <v>0</v>
      </c>
      <c r="S316" s="155">
        <f t="shared" si="147"/>
        <v>0</v>
      </c>
      <c r="T316" s="155">
        <f t="shared" si="148"/>
        <v>0</v>
      </c>
      <c r="U316" s="215">
        <f t="shared" si="149"/>
        <v>0</v>
      </c>
      <c r="V316" s="202">
        <f t="shared" si="159"/>
        <v>0</v>
      </c>
      <c r="W316" s="155">
        <f t="shared" si="150"/>
        <v>0</v>
      </c>
      <c r="X316" s="155">
        <f t="shared" si="151"/>
        <v>0</v>
      </c>
      <c r="Y316" s="475">
        <f t="shared" si="152"/>
        <v>0</v>
      </c>
      <c r="Z316" s="474">
        <f t="shared" si="160"/>
        <v>0</v>
      </c>
      <c r="AA316" s="155">
        <f t="shared" si="153"/>
        <v>0</v>
      </c>
      <c r="AB316" s="155">
        <f t="shared" si="154"/>
        <v>0</v>
      </c>
      <c r="AC316" s="485">
        <f t="shared" si="155"/>
        <v>0</v>
      </c>
      <c r="AD316" s="484">
        <f t="shared" si="161"/>
        <v>0</v>
      </c>
    </row>
    <row r="317" spans="1:30">
      <c r="A317" s="15">
        <f>+IF((G317+SUM(H317:K317))&gt;0,MAX(A$13:A316)+1,0)</f>
        <v>0</v>
      </c>
      <c r="B317" s="18"/>
      <c r="C317" s="16"/>
      <c r="D317" s="16"/>
      <c r="E317" s="16"/>
      <c r="F317" s="184">
        <f t="shared" si="156"/>
        <v>0</v>
      </c>
      <c r="G317" s="26">
        <f t="shared" si="157"/>
        <v>0</v>
      </c>
      <c r="H317" s="16"/>
      <c r="I317" s="16"/>
      <c r="J317" s="16"/>
      <c r="K317" s="16"/>
      <c r="L317" s="16"/>
      <c r="M317" s="16"/>
      <c r="N317" s="26">
        <f t="shared" si="158"/>
        <v>0</v>
      </c>
      <c r="O317" s="161"/>
      <c r="P317" s="169">
        <f t="shared" si="144"/>
        <v>0</v>
      </c>
      <c r="Q317" s="247">
        <f t="shared" si="145"/>
        <v>0</v>
      </c>
      <c r="R317" s="247">
        <f t="shared" si="146"/>
        <v>0</v>
      </c>
      <c r="S317" s="155">
        <f t="shared" si="147"/>
        <v>0</v>
      </c>
      <c r="T317" s="155">
        <f t="shared" si="148"/>
        <v>0</v>
      </c>
      <c r="U317" s="215">
        <f t="shared" si="149"/>
        <v>0</v>
      </c>
      <c r="V317" s="202">
        <f t="shared" si="159"/>
        <v>0</v>
      </c>
      <c r="W317" s="155">
        <f t="shared" si="150"/>
        <v>0</v>
      </c>
      <c r="X317" s="155">
        <f t="shared" si="151"/>
        <v>0</v>
      </c>
      <c r="Y317" s="475">
        <f t="shared" si="152"/>
        <v>0</v>
      </c>
      <c r="Z317" s="474">
        <f t="shared" si="160"/>
        <v>0</v>
      </c>
      <c r="AA317" s="155">
        <f t="shared" si="153"/>
        <v>0</v>
      </c>
      <c r="AB317" s="155">
        <f t="shared" si="154"/>
        <v>0</v>
      </c>
      <c r="AC317" s="485">
        <f t="shared" si="155"/>
        <v>0</v>
      </c>
      <c r="AD317" s="484">
        <f t="shared" si="161"/>
        <v>0</v>
      </c>
    </row>
    <row r="318" spans="1:30">
      <c r="A318" s="15">
        <f>+IF((G318+SUM(H318:K318))&gt;0,MAX(A$13:A317)+1,0)</f>
        <v>0</v>
      </c>
      <c r="B318" s="18"/>
      <c r="C318" s="16"/>
      <c r="D318" s="16"/>
      <c r="E318" s="16"/>
      <c r="F318" s="184">
        <f t="shared" si="156"/>
        <v>0</v>
      </c>
      <c r="G318" s="26">
        <f t="shared" si="157"/>
        <v>0</v>
      </c>
      <c r="H318" s="16"/>
      <c r="I318" s="16"/>
      <c r="J318" s="16"/>
      <c r="K318" s="16"/>
      <c r="L318" s="16"/>
      <c r="M318" s="16"/>
      <c r="N318" s="26">
        <f t="shared" si="158"/>
        <v>0</v>
      </c>
      <c r="O318" s="161"/>
      <c r="P318" s="169">
        <f t="shared" si="144"/>
        <v>0</v>
      </c>
      <c r="Q318" s="247">
        <f t="shared" si="145"/>
        <v>0</v>
      </c>
      <c r="R318" s="247">
        <f t="shared" si="146"/>
        <v>0</v>
      </c>
      <c r="S318" s="155">
        <f t="shared" si="147"/>
        <v>0</v>
      </c>
      <c r="T318" s="155">
        <f t="shared" si="148"/>
        <v>0</v>
      </c>
      <c r="U318" s="215">
        <f t="shared" si="149"/>
        <v>0</v>
      </c>
      <c r="V318" s="202">
        <f t="shared" si="159"/>
        <v>0</v>
      </c>
      <c r="W318" s="155">
        <f t="shared" si="150"/>
        <v>0</v>
      </c>
      <c r="X318" s="155">
        <f t="shared" si="151"/>
        <v>0</v>
      </c>
      <c r="Y318" s="475">
        <f t="shared" si="152"/>
        <v>0</v>
      </c>
      <c r="Z318" s="474">
        <f t="shared" si="160"/>
        <v>0</v>
      </c>
      <c r="AA318" s="155">
        <f t="shared" si="153"/>
        <v>0</v>
      </c>
      <c r="AB318" s="155">
        <f t="shared" si="154"/>
        <v>0</v>
      </c>
      <c r="AC318" s="485">
        <f t="shared" si="155"/>
        <v>0</v>
      </c>
      <c r="AD318" s="484">
        <f t="shared" si="161"/>
        <v>0</v>
      </c>
    </row>
    <row r="319" spans="1:30">
      <c r="A319" s="15">
        <f>+IF((G319+SUM(H319:K319))&gt;0,MAX(A$13:A318)+1,0)</f>
        <v>0</v>
      </c>
      <c r="B319" s="18"/>
      <c r="C319" s="16"/>
      <c r="D319" s="16"/>
      <c r="E319" s="16"/>
      <c r="F319" s="184">
        <f t="shared" si="156"/>
        <v>0</v>
      </c>
      <c r="G319" s="26">
        <f t="shared" si="157"/>
        <v>0</v>
      </c>
      <c r="H319" s="16"/>
      <c r="I319" s="16"/>
      <c r="J319" s="16"/>
      <c r="K319" s="16"/>
      <c r="L319" s="16"/>
      <c r="M319" s="16"/>
      <c r="N319" s="26">
        <f t="shared" si="158"/>
        <v>0</v>
      </c>
      <c r="O319" s="161"/>
      <c r="P319" s="169">
        <f t="shared" si="144"/>
        <v>0</v>
      </c>
      <c r="Q319" s="247">
        <f t="shared" si="145"/>
        <v>0</v>
      </c>
      <c r="R319" s="247">
        <f t="shared" si="146"/>
        <v>0</v>
      </c>
      <c r="S319" s="155">
        <f t="shared" si="147"/>
        <v>0</v>
      </c>
      <c r="T319" s="155">
        <f t="shared" si="148"/>
        <v>0</v>
      </c>
      <c r="U319" s="215">
        <f t="shared" si="149"/>
        <v>0</v>
      </c>
      <c r="V319" s="202">
        <f t="shared" si="159"/>
        <v>0</v>
      </c>
      <c r="W319" s="155">
        <f t="shared" si="150"/>
        <v>0</v>
      </c>
      <c r="X319" s="155">
        <f t="shared" si="151"/>
        <v>0</v>
      </c>
      <c r="Y319" s="475">
        <f t="shared" si="152"/>
        <v>0</v>
      </c>
      <c r="Z319" s="474">
        <f t="shared" si="160"/>
        <v>0</v>
      </c>
      <c r="AA319" s="155">
        <f t="shared" si="153"/>
        <v>0</v>
      </c>
      <c r="AB319" s="155">
        <f t="shared" si="154"/>
        <v>0</v>
      </c>
      <c r="AC319" s="485">
        <f t="shared" si="155"/>
        <v>0</v>
      </c>
      <c r="AD319" s="484">
        <f t="shared" si="161"/>
        <v>0</v>
      </c>
    </row>
    <row r="320" spans="1:30">
      <c r="A320" s="15">
        <f>+IF((G320+SUM(H320:K320))&gt;0,MAX(A$13:A319)+1,0)</f>
        <v>0</v>
      </c>
      <c r="B320" s="18"/>
      <c r="C320" s="16"/>
      <c r="D320" s="16"/>
      <c r="E320" s="16"/>
      <c r="F320" s="184">
        <f t="shared" si="156"/>
        <v>0</v>
      </c>
      <c r="G320" s="26">
        <f t="shared" si="157"/>
        <v>0</v>
      </c>
      <c r="H320" s="16"/>
      <c r="I320" s="16"/>
      <c r="J320" s="16"/>
      <c r="K320" s="16"/>
      <c r="L320" s="16"/>
      <c r="M320" s="16"/>
      <c r="N320" s="26">
        <f t="shared" si="158"/>
        <v>0</v>
      </c>
      <c r="O320" s="161"/>
      <c r="P320" s="169">
        <f t="shared" si="144"/>
        <v>0</v>
      </c>
      <c r="Q320" s="247">
        <f t="shared" si="145"/>
        <v>0</v>
      </c>
      <c r="R320" s="247">
        <f t="shared" si="146"/>
        <v>0</v>
      </c>
      <c r="S320" s="155">
        <f t="shared" si="147"/>
        <v>0</v>
      </c>
      <c r="T320" s="155">
        <f t="shared" si="148"/>
        <v>0</v>
      </c>
      <c r="U320" s="215">
        <f t="shared" si="149"/>
        <v>0</v>
      </c>
      <c r="V320" s="202">
        <f t="shared" si="159"/>
        <v>0</v>
      </c>
      <c r="W320" s="155">
        <f t="shared" si="150"/>
        <v>0</v>
      </c>
      <c r="X320" s="155">
        <f t="shared" si="151"/>
        <v>0</v>
      </c>
      <c r="Y320" s="475">
        <f t="shared" si="152"/>
        <v>0</v>
      </c>
      <c r="Z320" s="474">
        <f t="shared" si="160"/>
        <v>0</v>
      </c>
      <c r="AA320" s="155">
        <f t="shared" si="153"/>
        <v>0</v>
      </c>
      <c r="AB320" s="155">
        <f t="shared" si="154"/>
        <v>0</v>
      </c>
      <c r="AC320" s="485">
        <f t="shared" si="155"/>
        <v>0</v>
      </c>
      <c r="AD320" s="484">
        <f t="shared" si="161"/>
        <v>0</v>
      </c>
    </row>
    <row r="321" spans="1:30">
      <c r="A321" s="15">
        <f>+IF((G321+SUM(H321:K321))&gt;0,MAX(A$13:A320)+1,0)</f>
        <v>0</v>
      </c>
      <c r="B321" s="18"/>
      <c r="C321" s="16"/>
      <c r="D321" s="16"/>
      <c r="E321" s="16"/>
      <c r="F321" s="184">
        <f t="shared" si="156"/>
        <v>0</v>
      </c>
      <c r="G321" s="26">
        <f t="shared" si="157"/>
        <v>0</v>
      </c>
      <c r="H321" s="16"/>
      <c r="I321" s="16"/>
      <c r="J321" s="16"/>
      <c r="K321" s="16"/>
      <c r="L321" s="16"/>
      <c r="M321" s="16"/>
      <c r="N321" s="26">
        <f t="shared" si="158"/>
        <v>0</v>
      </c>
      <c r="O321" s="161"/>
      <c r="P321" s="169">
        <f t="shared" si="144"/>
        <v>0</v>
      </c>
      <c r="Q321" s="247">
        <f t="shared" si="145"/>
        <v>0</v>
      </c>
      <c r="R321" s="247">
        <f t="shared" si="146"/>
        <v>0</v>
      </c>
      <c r="S321" s="155">
        <f t="shared" si="147"/>
        <v>0</v>
      </c>
      <c r="T321" s="155">
        <f t="shared" si="148"/>
        <v>0</v>
      </c>
      <c r="U321" s="215">
        <f t="shared" si="149"/>
        <v>0</v>
      </c>
      <c r="V321" s="202">
        <f t="shared" si="159"/>
        <v>0</v>
      </c>
      <c r="W321" s="155">
        <f t="shared" si="150"/>
        <v>0</v>
      </c>
      <c r="X321" s="155">
        <f t="shared" si="151"/>
        <v>0</v>
      </c>
      <c r="Y321" s="475">
        <f t="shared" si="152"/>
        <v>0</v>
      </c>
      <c r="Z321" s="474">
        <f t="shared" si="160"/>
        <v>0</v>
      </c>
      <c r="AA321" s="155">
        <f t="shared" si="153"/>
        <v>0</v>
      </c>
      <c r="AB321" s="155">
        <f t="shared" si="154"/>
        <v>0</v>
      </c>
      <c r="AC321" s="485">
        <f t="shared" si="155"/>
        <v>0</v>
      </c>
      <c r="AD321" s="484">
        <f t="shared" si="161"/>
        <v>0</v>
      </c>
    </row>
    <row r="322" spans="1:30">
      <c r="A322" s="15">
        <f>+IF((G322+SUM(H322:K322))&gt;0,MAX(A$13:A321)+1,0)</f>
        <v>0</v>
      </c>
      <c r="B322" s="18"/>
      <c r="C322" s="16"/>
      <c r="D322" s="16"/>
      <c r="E322" s="16"/>
      <c r="F322" s="184">
        <f t="shared" si="156"/>
        <v>0</v>
      </c>
      <c r="G322" s="26">
        <f t="shared" si="157"/>
        <v>0</v>
      </c>
      <c r="H322" s="16"/>
      <c r="I322" s="16"/>
      <c r="J322" s="16"/>
      <c r="K322" s="16"/>
      <c r="L322" s="16"/>
      <c r="M322" s="16"/>
      <c r="N322" s="26">
        <f t="shared" si="158"/>
        <v>0</v>
      </c>
      <c r="O322" s="161"/>
      <c r="P322" s="169">
        <f t="shared" si="144"/>
        <v>0</v>
      </c>
      <c r="Q322" s="247">
        <f t="shared" si="145"/>
        <v>0</v>
      </c>
      <c r="R322" s="247">
        <f t="shared" si="146"/>
        <v>0</v>
      </c>
      <c r="S322" s="155">
        <f t="shared" si="147"/>
        <v>0</v>
      </c>
      <c r="T322" s="155">
        <f t="shared" si="148"/>
        <v>0</v>
      </c>
      <c r="U322" s="215">
        <f t="shared" si="149"/>
        <v>0</v>
      </c>
      <c r="V322" s="202">
        <f t="shared" si="159"/>
        <v>0</v>
      </c>
      <c r="W322" s="155">
        <f t="shared" si="150"/>
        <v>0</v>
      </c>
      <c r="X322" s="155">
        <f t="shared" si="151"/>
        <v>0</v>
      </c>
      <c r="Y322" s="475">
        <f t="shared" si="152"/>
        <v>0</v>
      </c>
      <c r="Z322" s="474">
        <f t="shared" si="160"/>
        <v>0</v>
      </c>
      <c r="AA322" s="155">
        <f t="shared" si="153"/>
        <v>0</v>
      </c>
      <c r="AB322" s="155">
        <f t="shared" si="154"/>
        <v>0</v>
      </c>
      <c r="AC322" s="485">
        <f t="shared" si="155"/>
        <v>0</v>
      </c>
      <c r="AD322" s="484">
        <f t="shared" si="161"/>
        <v>0</v>
      </c>
    </row>
    <row r="323" spans="1:30">
      <c r="A323" s="15">
        <f>+IF((G323+SUM(H323:K323))&gt;0,MAX(A$13:A322)+1,0)</f>
        <v>0</v>
      </c>
      <c r="B323" s="18"/>
      <c r="C323" s="16"/>
      <c r="D323" s="16"/>
      <c r="E323" s="16"/>
      <c r="F323" s="184">
        <f t="shared" si="156"/>
        <v>0</v>
      </c>
      <c r="G323" s="26">
        <f t="shared" si="157"/>
        <v>0</v>
      </c>
      <c r="H323" s="16"/>
      <c r="I323" s="16"/>
      <c r="J323" s="16"/>
      <c r="K323" s="16"/>
      <c r="L323" s="16"/>
      <c r="M323" s="16"/>
      <c r="N323" s="26">
        <f t="shared" si="158"/>
        <v>0</v>
      </c>
      <c r="O323" s="161"/>
      <c r="P323" s="169">
        <f t="shared" si="144"/>
        <v>0</v>
      </c>
      <c r="Q323" s="247">
        <f t="shared" si="145"/>
        <v>0</v>
      </c>
      <c r="R323" s="247">
        <f t="shared" si="146"/>
        <v>0</v>
      </c>
      <c r="S323" s="155">
        <f t="shared" si="147"/>
        <v>0</v>
      </c>
      <c r="T323" s="155">
        <f t="shared" si="148"/>
        <v>0</v>
      </c>
      <c r="U323" s="215">
        <f t="shared" si="149"/>
        <v>0</v>
      </c>
      <c r="V323" s="202">
        <f t="shared" si="159"/>
        <v>0</v>
      </c>
      <c r="W323" s="155">
        <f t="shared" si="150"/>
        <v>0</v>
      </c>
      <c r="X323" s="155">
        <f t="shared" si="151"/>
        <v>0</v>
      </c>
      <c r="Y323" s="475">
        <f t="shared" si="152"/>
        <v>0</v>
      </c>
      <c r="Z323" s="474">
        <f t="shared" si="160"/>
        <v>0</v>
      </c>
      <c r="AA323" s="155">
        <f t="shared" si="153"/>
        <v>0</v>
      </c>
      <c r="AB323" s="155">
        <f t="shared" si="154"/>
        <v>0</v>
      </c>
      <c r="AC323" s="485">
        <f t="shared" si="155"/>
        <v>0</v>
      </c>
      <c r="AD323" s="484">
        <f t="shared" si="161"/>
        <v>0</v>
      </c>
    </row>
    <row r="324" spans="1:30">
      <c r="A324" s="15">
        <f>+IF((G324+SUM(H324:K324))&gt;0,MAX(A$13:A323)+1,0)</f>
        <v>0</v>
      </c>
      <c r="B324" s="18"/>
      <c r="C324" s="16"/>
      <c r="D324" s="16"/>
      <c r="E324" s="16"/>
      <c r="F324" s="184">
        <f t="shared" ref="F324:F387" si="162">+E324+D324</f>
        <v>0</v>
      </c>
      <c r="G324" s="26">
        <f t="shared" ref="G324:G387" si="163">SUM(C324:E324)</f>
        <v>0</v>
      </c>
      <c r="H324" s="16"/>
      <c r="I324" s="16"/>
      <c r="J324" s="16"/>
      <c r="K324" s="16"/>
      <c r="L324" s="16"/>
      <c r="M324" s="16"/>
      <c r="N324" s="26">
        <f t="shared" ref="N324:N387" si="164">+M324+L324</f>
        <v>0</v>
      </c>
      <c r="O324" s="161"/>
      <c r="P324" s="169">
        <f t="shared" si="144"/>
        <v>0</v>
      </c>
      <c r="Q324" s="247">
        <f t="shared" si="145"/>
        <v>0</v>
      </c>
      <c r="R324" s="247">
        <f t="shared" si="146"/>
        <v>0</v>
      </c>
      <c r="S324" s="155">
        <f t="shared" si="147"/>
        <v>0</v>
      </c>
      <c r="T324" s="155">
        <f t="shared" si="148"/>
        <v>0</v>
      </c>
      <c r="U324" s="215">
        <f t="shared" si="149"/>
        <v>0</v>
      </c>
      <c r="V324" s="202">
        <f t="shared" si="159"/>
        <v>0</v>
      </c>
      <c r="W324" s="155">
        <f t="shared" si="150"/>
        <v>0</v>
      </c>
      <c r="X324" s="155">
        <f t="shared" si="151"/>
        <v>0</v>
      </c>
      <c r="Y324" s="475">
        <f t="shared" si="152"/>
        <v>0</v>
      </c>
      <c r="Z324" s="474">
        <f t="shared" ref="Z324:Z387" si="165">+Y324*Z$9</f>
        <v>0</v>
      </c>
      <c r="AA324" s="155">
        <f t="shared" si="153"/>
        <v>0</v>
      </c>
      <c r="AB324" s="155">
        <f t="shared" si="154"/>
        <v>0</v>
      </c>
      <c r="AC324" s="485">
        <f t="shared" si="155"/>
        <v>0</v>
      </c>
      <c r="AD324" s="484">
        <f t="shared" ref="AD324:AD387" si="166">+AC324*AD$9</f>
        <v>0</v>
      </c>
    </row>
    <row r="325" spans="1:30">
      <c r="A325" s="15">
        <f>+IF((G325+SUM(H325:K325))&gt;0,MAX(A$13:A324)+1,0)</f>
        <v>0</v>
      </c>
      <c r="B325" s="18"/>
      <c r="C325" s="16"/>
      <c r="D325" s="16"/>
      <c r="E325" s="16"/>
      <c r="F325" s="184">
        <f t="shared" si="162"/>
        <v>0</v>
      </c>
      <c r="G325" s="26">
        <f t="shared" si="163"/>
        <v>0</v>
      </c>
      <c r="H325" s="16"/>
      <c r="I325" s="16"/>
      <c r="J325" s="16"/>
      <c r="K325" s="16"/>
      <c r="L325" s="16"/>
      <c r="M325" s="16"/>
      <c r="N325" s="26">
        <f t="shared" si="164"/>
        <v>0</v>
      </c>
      <c r="O325" s="161"/>
      <c r="P325" s="169">
        <f t="shared" si="144"/>
        <v>0</v>
      </c>
      <c r="Q325" s="247">
        <f t="shared" si="145"/>
        <v>0</v>
      </c>
      <c r="R325" s="247">
        <f t="shared" si="146"/>
        <v>0</v>
      </c>
      <c r="S325" s="155">
        <f t="shared" si="147"/>
        <v>0</v>
      </c>
      <c r="T325" s="155">
        <f t="shared" si="148"/>
        <v>0</v>
      </c>
      <c r="U325" s="215">
        <f t="shared" si="149"/>
        <v>0</v>
      </c>
      <c r="V325" s="202">
        <f t="shared" si="159"/>
        <v>0</v>
      </c>
      <c r="W325" s="155">
        <f t="shared" si="150"/>
        <v>0</v>
      </c>
      <c r="X325" s="155">
        <f t="shared" si="151"/>
        <v>0</v>
      </c>
      <c r="Y325" s="475">
        <f t="shared" si="152"/>
        <v>0</v>
      </c>
      <c r="Z325" s="474">
        <f t="shared" si="165"/>
        <v>0</v>
      </c>
      <c r="AA325" s="155">
        <f t="shared" si="153"/>
        <v>0</v>
      </c>
      <c r="AB325" s="155">
        <f t="shared" si="154"/>
        <v>0</v>
      </c>
      <c r="AC325" s="485">
        <f t="shared" si="155"/>
        <v>0</v>
      </c>
      <c r="AD325" s="484">
        <f t="shared" si="166"/>
        <v>0</v>
      </c>
    </row>
    <row r="326" spans="1:30">
      <c r="A326" s="15">
        <f>+IF((G326+SUM(H326:K326))&gt;0,MAX(A$13:A325)+1,0)</f>
        <v>0</v>
      </c>
      <c r="B326" s="18"/>
      <c r="C326" s="16"/>
      <c r="D326" s="16"/>
      <c r="E326" s="16"/>
      <c r="F326" s="184">
        <f t="shared" si="162"/>
        <v>0</v>
      </c>
      <c r="G326" s="26">
        <f t="shared" si="163"/>
        <v>0</v>
      </c>
      <c r="H326" s="16"/>
      <c r="I326" s="16"/>
      <c r="J326" s="16"/>
      <c r="K326" s="16"/>
      <c r="L326" s="16"/>
      <c r="M326" s="16"/>
      <c r="N326" s="26">
        <f t="shared" si="164"/>
        <v>0</v>
      </c>
      <c r="O326" s="161"/>
      <c r="P326" s="169">
        <f t="shared" si="144"/>
        <v>0</v>
      </c>
      <c r="Q326" s="247">
        <f t="shared" si="145"/>
        <v>0</v>
      </c>
      <c r="R326" s="247">
        <f t="shared" si="146"/>
        <v>0</v>
      </c>
      <c r="S326" s="155">
        <f t="shared" si="147"/>
        <v>0</v>
      </c>
      <c r="T326" s="155">
        <f t="shared" si="148"/>
        <v>0</v>
      </c>
      <c r="U326" s="215">
        <f t="shared" si="149"/>
        <v>0</v>
      </c>
      <c r="V326" s="202">
        <f t="shared" si="159"/>
        <v>0</v>
      </c>
      <c r="W326" s="155">
        <f t="shared" si="150"/>
        <v>0</v>
      </c>
      <c r="X326" s="155">
        <f t="shared" si="151"/>
        <v>0</v>
      </c>
      <c r="Y326" s="475">
        <f t="shared" si="152"/>
        <v>0</v>
      </c>
      <c r="Z326" s="474">
        <f t="shared" si="165"/>
        <v>0</v>
      </c>
      <c r="AA326" s="155">
        <f t="shared" si="153"/>
        <v>0</v>
      </c>
      <c r="AB326" s="155">
        <f t="shared" si="154"/>
        <v>0</v>
      </c>
      <c r="AC326" s="485">
        <f t="shared" si="155"/>
        <v>0</v>
      </c>
      <c r="AD326" s="484">
        <f t="shared" si="166"/>
        <v>0</v>
      </c>
    </row>
    <row r="327" spans="1:30">
      <c r="A327" s="15">
        <f>+IF((G327+SUM(H327:K327))&gt;0,MAX(A$13:A326)+1,0)</f>
        <v>0</v>
      </c>
      <c r="B327" s="18"/>
      <c r="C327" s="16"/>
      <c r="D327" s="16"/>
      <c r="E327" s="16"/>
      <c r="F327" s="184">
        <f t="shared" si="162"/>
        <v>0</v>
      </c>
      <c r="G327" s="26">
        <f t="shared" si="163"/>
        <v>0</v>
      </c>
      <c r="H327" s="16"/>
      <c r="I327" s="16"/>
      <c r="J327" s="16"/>
      <c r="K327" s="16"/>
      <c r="L327" s="16"/>
      <c r="M327" s="16"/>
      <c r="N327" s="26">
        <f t="shared" si="164"/>
        <v>0</v>
      </c>
      <c r="O327" s="161"/>
      <c r="P327" s="169">
        <f t="shared" si="144"/>
        <v>0</v>
      </c>
      <c r="Q327" s="247">
        <f t="shared" si="145"/>
        <v>0</v>
      </c>
      <c r="R327" s="247">
        <f t="shared" si="146"/>
        <v>0</v>
      </c>
      <c r="S327" s="155">
        <f t="shared" si="147"/>
        <v>0</v>
      </c>
      <c r="T327" s="155">
        <f t="shared" si="148"/>
        <v>0</v>
      </c>
      <c r="U327" s="215">
        <f t="shared" si="149"/>
        <v>0</v>
      </c>
      <c r="V327" s="202">
        <f t="shared" si="159"/>
        <v>0</v>
      </c>
      <c r="W327" s="155">
        <f t="shared" si="150"/>
        <v>0</v>
      </c>
      <c r="X327" s="155">
        <f t="shared" si="151"/>
        <v>0</v>
      </c>
      <c r="Y327" s="475">
        <f t="shared" si="152"/>
        <v>0</v>
      </c>
      <c r="Z327" s="474">
        <f t="shared" si="165"/>
        <v>0</v>
      </c>
      <c r="AA327" s="155">
        <f t="shared" si="153"/>
        <v>0</v>
      </c>
      <c r="AB327" s="155">
        <f t="shared" si="154"/>
        <v>0</v>
      </c>
      <c r="AC327" s="485">
        <f t="shared" si="155"/>
        <v>0</v>
      </c>
      <c r="AD327" s="484">
        <f t="shared" si="166"/>
        <v>0</v>
      </c>
    </row>
    <row r="328" spans="1:30">
      <c r="A328" s="15">
        <f>+IF((G328+SUM(H328:K328))&gt;0,MAX(A$13:A327)+1,0)</f>
        <v>0</v>
      </c>
      <c r="B328" s="18"/>
      <c r="C328" s="16"/>
      <c r="D328" s="16"/>
      <c r="E328" s="16"/>
      <c r="F328" s="184">
        <f t="shared" si="162"/>
        <v>0</v>
      </c>
      <c r="G328" s="26">
        <f t="shared" si="163"/>
        <v>0</v>
      </c>
      <c r="H328" s="16"/>
      <c r="I328" s="16"/>
      <c r="J328" s="16"/>
      <c r="K328" s="16"/>
      <c r="L328" s="16"/>
      <c r="M328" s="16"/>
      <c r="N328" s="26">
        <f t="shared" si="164"/>
        <v>0</v>
      </c>
      <c r="O328" s="161"/>
      <c r="P328" s="169">
        <f t="shared" si="144"/>
        <v>0</v>
      </c>
      <c r="Q328" s="247">
        <f t="shared" si="145"/>
        <v>0</v>
      </c>
      <c r="R328" s="247">
        <f t="shared" si="146"/>
        <v>0</v>
      </c>
      <c r="S328" s="155">
        <f t="shared" si="147"/>
        <v>0</v>
      </c>
      <c r="T328" s="155">
        <f t="shared" si="148"/>
        <v>0</v>
      </c>
      <c r="U328" s="215">
        <f t="shared" si="149"/>
        <v>0</v>
      </c>
      <c r="V328" s="202">
        <f t="shared" si="159"/>
        <v>0</v>
      </c>
      <c r="W328" s="155">
        <f t="shared" si="150"/>
        <v>0</v>
      </c>
      <c r="X328" s="155">
        <f t="shared" si="151"/>
        <v>0</v>
      </c>
      <c r="Y328" s="475">
        <f t="shared" si="152"/>
        <v>0</v>
      </c>
      <c r="Z328" s="474">
        <f t="shared" si="165"/>
        <v>0</v>
      </c>
      <c r="AA328" s="155">
        <f t="shared" si="153"/>
        <v>0</v>
      </c>
      <c r="AB328" s="155">
        <f t="shared" si="154"/>
        <v>0</v>
      </c>
      <c r="AC328" s="485">
        <f t="shared" si="155"/>
        <v>0</v>
      </c>
      <c r="AD328" s="484">
        <f t="shared" si="166"/>
        <v>0</v>
      </c>
    </row>
    <row r="329" spans="1:30">
      <c r="A329" s="15">
        <f>+IF((G329+SUM(H329:K329))&gt;0,MAX(A$13:A328)+1,0)</f>
        <v>0</v>
      </c>
      <c r="B329" s="18"/>
      <c r="C329" s="16"/>
      <c r="D329" s="16"/>
      <c r="E329" s="16"/>
      <c r="F329" s="184">
        <f t="shared" si="162"/>
        <v>0</v>
      </c>
      <c r="G329" s="26">
        <f t="shared" si="163"/>
        <v>0</v>
      </c>
      <c r="H329" s="16"/>
      <c r="I329" s="16"/>
      <c r="J329" s="16"/>
      <c r="K329" s="16"/>
      <c r="L329" s="16"/>
      <c r="M329" s="16"/>
      <c r="N329" s="26">
        <f t="shared" si="164"/>
        <v>0</v>
      </c>
      <c r="O329" s="161"/>
      <c r="P329" s="169">
        <f t="shared" si="144"/>
        <v>0</v>
      </c>
      <c r="Q329" s="247">
        <f t="shared" si="145"/>
        <v>0</v>
      </c>
      <c r="R329" s="247">
        <f t="shared" si="146"/>
        <v>0</v>
      </c>
      <c r="S329" s="155">
        <f t="shared" si="147"/>
        <v>0</v>
      </c>
      <c r="T329" s="155">
        <f t="shared" si="148"/>
        <v>0</v>
      </c>
      <c r="U329" s="215">
        <f t="shared" si="149"/>
        <v>0</v>
      </c>
      <c r="V329" s="202">
        <f t="shared" si="159"/>
        <v>0</v>
      </c>
      <c r="W329" s="155">
        <f t="shared" si="150"/>
        <v>0</v>
      </c>
      <c r="X329" s="155">
        <f t="shared" si="151"/>
        <v>0</v>
      </c>
      <c r="Y329" s="475">
        <f t="shared" si="152"/>
        <v>0</v>
      </c>
      <c r="Z329" s="474">
        <f t="shared" si="165"/>
        <v>0</v>
      </c>
      <c r="AA329" s="155">
        <f t="shared" si="153"/>
        <v>0</v>
      </c>
      <c r="AB329" s="155">
        <f t="shared" si="154"/>
        <v>0</v>
      </c>
      <c r="AC329" s="485">
        <f t="shared" si="155"/>
        <v>0</v>
      </c>
      <c r="AD329" s="484">
        <f t="shared" si="166"/>
        <v>0</v>
      </c>
    </row>
    <row r="330" spans="1:30">
      <c r="A330" s="15">
        <f>+IF((G330+SUM(H330:K330))&gt;0,MAX(A$13:A329)+1,0)</f>
        <v>0</v>
      </c>
      <c r="B330" s="18"/>
      <c r="C330" s="16"/>
      <c r="D330" s="16"/>
      <c r="E330" s="16"/>
      <c r="F330" s="184">
        <f t="shared" si="162"/>
        <v>0</v>
      </c>
      <c r="G330" s="26">
        <f t="shared" si="163"/>
        <v>0</v>
      </c>
      <c r="H330" s="16"/>
      <c r="I330" s="16"/>
      <c r="J330" s="16"/>
      <c r="K330" s="16"/>
      <c r="L330" s="16"/>
      <c r="M330" s="16"/>
      <c r="N330" s="26">
        <f t="shared" si="164"/>
        <v>0</v>
      </c>
      <c r="O330" s="161"/>
      <c r="P330" s="169">
        <f t="shared" si="144"/>
        <v>0</v>
      </c>
      <c r="Q330" s="247">
        <f t="shared" si="145"/>
        <v>0</v>
      </c>
      <c r="R330" s="247">
        <f t="shared" si="146"/>
        <v>0</v>
      </c>
      <c r="S330" s="155">
        <f t="shared" si="147"/>
        <v>0</v>
      </c>
      <c r="T330" s="155">
        <f t="shared" si="148"/>
        <v>0</v>
      </c>
      <c r="U330" s="215">
        <f t="shared" si="149"/>
        <v>0</v>
      </c>
      <c r="V330" s="202">
        <f t="shared" si="159"/>
        <v>0</v>
      </c>
      <c r="W330" s="155">
        <f t="shared" si="150"/>
        <v>0</v>
      </c>
      <c r="X330" s="155">
        <f t="shared" si="151"/>
        <v>0</v>
      </c>
      <c r="Y330" s="475">
        <f t="shared" si="152"/>
        <v>0</v>
      </c>
      <c r="Z330" s="474">
        <f t="shared" si="165"/>
        <v>0</v>
      </c>
      <c r="AA330" s="155">
        <f t="shared" si="153"/>
        <v>0</v>
      </c>
      <c r="AB330" s="155">
        <f t="shared" si="154"/>
        <v>0</v>
      </c>
      <c r="AC330" s="485">
        <f t="shared" si="155"/>
        <v>0</v>
      </c>
      <c r="AD330" s="484">
        <f t="shared" si="166"/>
        <v>0</v>
      </c>
    </row>
    <row r="331" spans="1:30">
      <c r="A331" s="15">
        <f>+IF((G331+SUM(H331:K331))&gt;0,MAX(A$13:A330)+1,0)</f>
        <v>0</v>
      </c>
      <c r="B331" s="18"/>
      <c r="C331" s="16"/>
      <c r="D331" s="16"/>
      <c r="E331" s="16"/>
      <c r="F331" s="184">
        <f t="shared" si="162"/>
        <v>0</v>
      </c>
      <c r="G331" s="26">
        <f t="shared" si="163"/>
        <v>0</v>
      </c>
      <c r="H331" s="16"/>
      <c r="I331" s="16"/>
      <c r="J331" s="16"/>
      <c r="K331" s="16"/>
      <c r="L331" s="16"/>
      <c r="M331" s="16"/>
      <c r="N331" s="26">
        <f t="shared" si="164"/>
        <v>0</v>
      </c>
      <c r="O331" s="161"/>
      <c r="P331" s="169">
        <f t="shared" si="144"/>
        <v>0</v>
      </c>
      <c r="Q331" s="247">
        <f t="shared" si="145"/>
        <v>0</v>
      </c>
      <c r="R331" s="247">
        <f t="shared" si="146"/>
        <v>0</v>
      </c>
      <c r="S331" s="155">
        <f t="shared" si="147"/>
        <v>0</v>
      </c>
      <c r="T331" s="155">
        <f t="shared" si="148"/>
        <v>0</v>
      </c>
      <c r="U331" s="215">
        <f t="shared" si="149"/>
        <v>0</v>
      </c>
      <c r="V331" s="202">
        <f t="shared" si="159"/>
        <v>0</v>
      </c>
      <c r="W331" s="155">
        <f t="shared" si="150"/>
        <v>0</v>
      </c>
      <c r="X331" s="155">
        <f t="shared" si="151"/>
        <v>0</v>
      </c>
      <c r="Y331" s="475">
        <f t="shared" si="152"/>
        <v>0</v>
      </c>
      <c r="Z331" s="474">
        <f t="shared" si="165"/>
        <v>0</v>
      </c>
      <c r="AA331" s="155">
        <f t="shared" si="153"/>
        <v>0</v>
      </c>
      <c r="AB331" s="155">
        <f t="shared" si="154"/>
        <v>0</v>
      </c>
      <c r="AC331" s="485">
        <f t="shared" si="155"/>
        <v>0</v>
      </c>
      <c r="AD331" s="484">
        <f t="shared" si="166"/>
        <v>0</v>
      </c>
    </row>
    <row r="332" spans="1:30">
      <c r="A332" s="15">
        <f>+IF((G332+SUM(H332:K332))&gt;0,MAX(A$13:A331)+1,0)</f>
        <v>0</v>
      </c>
      <c r="B332" s="18"/>
      <c r="C332" s="16"/>
      <c r="D332" s="16"/>
      <c r="E332" s="16"/>
      <c r="F332" s="184">
        <f t="shared" si="162"/>
        <v>0</v>
      </c>
      <c r="G332" s="26">
        <f t="shared" si="163"/>
        <v>0</v>
      </c>
      <c r="H332" s="16"/>
      <c r="I332" s="16"/>
      <c r="J332" s="16"/>
      <c r="K332" s="16"/>
      <c r="L332" s="16"/>
      <c r="M332" s="16"/>
      <c r="N332" s="26">
        <f t="shared" si="164"/>
        <v>0</v>
      </c>
      <c r="O332" s="161"/>
      <c r="P332" s="169">
        <f t="shared" si="144"/>
        <v>0</v>
      </c>
      <c r="Q332" s="247">
        <f t="shared" si="145"/>
        <v>0</v>
      </c>
      <c r="R332" s="247">
        <f t="shared" si="146"/>
        <v>0</v>
      </c>
      <c r="S332" s="155">
        <f t="shared" si="147"/>
        <v>0</v>
      </c>
      <c r="T332" s="155">
        <f t="shared" si="148"/>
        <v>0</v>
      </c>
      <c r="U332" s="215">
        <f t="shared" si="149"/>
        <v>0</v>
      </c>
      <c r="V332" s="202">
        <f t="shared" si="159"/>
        <v>0</v>
      </c>
      <c r="W332" s="155">
        <f t="shared" si="150"/>
        <v>0</v>
      </c>
      <c r="X332" s="155">
        <f t="shared" si="151"/>
        <v>0</v>
      </c>
      <c r="Y332" s="475">
        <f t="shared" si="152"/>
        <v>0</v>
      </c>
      <c r="Z332" s="474">
        <f t="shared" si="165"/>
        <v>0</v>
      </c>
      <c r="AA332" s="155">
        <f t="shared" si="153"/>
        <v>0</v>
      </c>
      <c r="AB332" s="155">
        <f t="shared" si="154"/>
        <v>0</v>
      </c>
      <c r="AC332" s="485">
        <f t="shared" si="155"/>
        <v>0</v>
      </c>
      <c r="AD332" s="484">
        <f t="shared" si="166"/>
        <v>0</v>
      </c>
    </row>
    <row r="333" spans="1:30">
      <c r="A333" s="15">
        <f>+IF((G333+SUM(H333:K333))&gt;0,MAX(A$13:A332)+1,0)</f>
        <v>0</v>
      </c>
      <c r="B333" s="18"/>
      <c r="C333" s="16"/>
      <c r="D333" s="16"/>
      <c r="E333" s="16"/>
      <c r="F333" s="184">
        <f t="shared" si="162"/>
        <v>0</v>
      </c>
      <c r="G333" s="26">
        <f t="shared" si="163"/>
        <v>0</v>
      </c>
      <c r="H333" s="16"/>
      <c r="I333" s="16"/>
      <c r="J333" s="16"/>
      <c r="K333" s="16"/>
      <c r="L333" s="16"/>
      <c r="M333" s="16"/>
      <c r="N333" s="26">
        <f t="shared" si="164"/>
        <v>0</v>
      </c>
      <c r="O333" s="161"/>
      <c r="P333" s="169">
        <f t="shared" si="144"/>
        <v>0</v>
      </c>
      <c r="Q333" s="247">
        <f t="shared" si="145"/>
        <v>0</v>
      </c>
      <c r="R333" s="247">
        <f t="shared" si="146"/>
        <v>0</v>
      </c>
      <c r="S333" s="155">
        <f t="shared" si="147"/>
        <v>0</v>
      </c>
      <c r="T333" s="155">
        <f t="shared" si="148"/>
        <v>0</v>
      </c>
      <c r="U333" s="215">
        <f t="shared" si="149"/>
        <v>0</v>
      </c>
      <c r="V333" s="202">
        <f t="shared" si="159"/>
        <v>0</v>
      </c>
      <c r="W333" s="155">
        <f t="shared" si="150"/>
        <v>0</v>
      </c>
      <c r="X333" s="155">
        <f t="shared" si="151"/>
        <v>0</v>
      </c>
      <c r="Y333" s="475">
        <f t="shared" si="152"/>
        <v>0</v>
      </c>
      <c r="Z333" s="474">
        <f t="shared" si="165"/>
        <v>0</v>
      </c>
      <c r="AA333" s="155">
        <f t="shared" si="153"/>
        <v>0</v>
      </c>
      <c r="AB333" s="155">
        <f t="shared" si="154"/>
        <v>0</v>
      </c>
      <c r="AC333" s="485">
        <f t="shared" si="155"/>
        <v>0</v>
      </c>
      <c r="AD333" s="484">
        <f t="shared" si="166"/>
        <v>0</v>
      </c>
    </row>
    <row r="334" spans="1:30">
      <c r="A334" s="15">
        <f>+IF((G334+SUM(H334:K334))&gt;0,MAX(A$13:A333)+1,0)</f>
        <v>0</v>
      </c>
      <c r="B334" s="18"/>
      <c r="C334" s="16"/>
      <c r="D334" s="16"/>
      <c r="E334" s="16"/>
      <c r="F334" s="184">
        <f t="shared" si="162"/>
        <v>0</v>
      </c>
      <c r="G334" s="26">
        <f t="shared" si="163"/>
        <v>0</v>
      </c>
      <c r="H334" s="16"/>
      <c r="I334" s="16"/>
      <c r="J334" s="16"/>
      <c r="K334" s="16"/>
      <c r="L334" s="16"/>
      <c r="M334" s="16"/>
      <c r="N334" s="26">
        <f t="shared" si="164"/>
        <v>0</v>
      </c>
      <c r="O334" s="161"/>
      <c r="P334" s="169">
        <f t="shared" si="144"/>
        <v>0</v>
      </c>
      <c r="Q334" s="247">
        <f t="shared" si="145"/>
        <v>0</v>
      </c>
      <c r="R334" s="247">
        <f t="shared" si="146"/>
        <v>0</v>
      </c>
      <c r="S334" s="155">
        <f t="shared" si="147"/>
        <v>0</v>
      </c>
      <c r="T334" s="155">
        <f t="shared" si="148"/>
        <v>0</v>
      </c>
      <c r="U334" s="215">
        <f t="shared" si="149"/>
        <v>0</v>
      </c>
      <c r="V334" s="202">
        <f t="shared" si="159"/>
        <v>0</v>
      </c>
      <c r="W334" s="155">
        <f t="shared" si="150"/>
        <v>0</v>
      </c>
      <c r="X334" s="155">
        <f t="shared" si="151"/>
        <v>0</v>
      </c>
      <c r="Y334" s="475">
        <f t="shared" si="152"/>
        <v>0</v>
      </c>
      <c r="Z334" s="474">
        <f t="shared" si="165"/>
        <v>0</v>
      </c>
      <c r="AA334" s="155">
        <f t="shared" si="153"/>
        <v>0</v>
      </c>
      <c r="AB334" s="155">
        <f t="shared" si="154"/>
        <v>0</v>
      </c>
      <c r="AC334" s="485">
        <f t="shared" si="155"/>
        <v>0</v>
      </c>
      <c r="AD334" s="484">
        <f t="shared" si="166"/>
        <v>0</v>
      </c>
    </row>
    <row r="335" spans="1:30">
      <c r="A335" s="15">
        <f>+IF((G335+SUM(H335:K335))&gt;0,MAX(A$13:A334)+1,0)</f>
        <v>0</v>
      </c>
      <c r="B335" s="18"/>
      <c r="C335" s="16"/>
      <c r="D335" s="16"/>
      <c r="E335" s="16"/>
      <c r="F335" s="184">
        <f t="shared" si="162"/>
        <v>0</v>
      </c>
      <c r="G335" s="26">
        <f t="shared" si="163"/>
        <v>0</v>
      </c>
      <c r="H335" s="16"/>
      <c r="I335" s="16"/>
      <c r="J335" s="16"/>
      <c r="K335" s="16"/>
      <c r="L335" s="16"/>
      <c r="M335" s="16"/>
      <c r="N335" s="26">
        <f t="shared" si="164"/>
        <v>0</v>
      </c>
      <c r="O335" s="161"/>
      <c r="P335" s="169">
        <f t="shared" si="144"/>
        <v>0</v>
      </c>
      <c r="Q335" s="247">
        <f t="shared" si="145"/>
        <v>0</v>
      </c>
      <c r="R335" s="247">
        <f t="shared" si="146"/>
        <v>0</v>
      </c>
      <c r="S335" s="155">
        <f t="shared" si="147"/>
        <v>0</v>
      </c>
      <c r="T335" s="155">
        <f t="shared" si="148"/>
        <v>0</v>
      </c>
      <c r="U335" s="215">
        <f t="shared" si="149"/>
        <v>0</v>
      </c>
      <c r="V335" s="202">
        <f t="shared" si="159"/>
        <v>0</v>
      </c>
      <c r="W335" s="155">
        <f t="shared" si="150"/>
        <v>0</v>
      </c>
      <c r="X335" s="155">
        <f t="shared" si="151"/>
        <v>0</v>
      </c>
      <c r="Y335" s="475">
        <f t="shared" si="152"/>
        <v>0</v>
      </c>
      <c r="Z335" s="474">
        <f t="shared" si="165"/>
        <v>0</v>
      </c>
      <c r="AA335" s="155">
        <f t="shared" si="153"/>
        <v>0</v>
      </c>
      <c r="AB335" s="155">
        <f t="shared" si="154"/>
        <v>0</v>
      </c>
      <c r="AC335" s="485">
        <f t="shared" si="155"/>
        <v>0</v>
      </c>
      <c r="AD335" s="484">
        <f t="shared" si="166"/>
        <v>0</v>
      </c>
    </row>
    <row r="336" spans="1:30">
      <c r="A336" s="15">
        <f>+IF((G336+SUM(H336:K336))&gt;0,MAX(A$13:A335)+1,0)</f>
        <v>0</v>
      </c>
      <c r="B336" s="18"/>
      <c r="C336" s="16"/>
      <c r="D336" s="16"/>
      <c r="E336" s="16"/>
      <c r="F336" s="184">
        <f t="shared" si="162"/>
        <v>0</v>
      </c>
      <c r="G336" s="26">
        <f t="shared" si="163"/>
        <v>0</v>
      </c>
      <c r="H336" s="16"/>
      <c r="I336" s="16"/>
      <c r="J336" s="16"/>
      <c r="K336" s="16"/>
      <c r="L336" s="16"/>
      <c r="M336" s="16"/>
      <c r="N336" s="26">
        <f t="shared" si="164"/>
        <v>0</v>
      </c>
      <c r="O336" s="161"/>
      <c r="P336" s="169">
        <f t="shared" si="144"/>
        <v>0</v>
      </c>
      <c r="Q336" s="247">
        <f t="shared" si="145"/>
        <v>0</v>
      </c>
      <c r="R336" s="247">
        <f t="shared" si="146"/>
        <v>0</v>
      </c>
      <c r="S336" s="155">
        <f t="shared" si="147"/>
        <v>0</v>
      </c>
      <c r="T336" s="155">
        <f t="shared" si="148"/>
        <v>0</v>
      </c>
      <c r="U336" s="215">
        <f t="shared" si="149"/>
        <v>0</v>
      </c>
      <c r="V336" s="202">
        <f t="shared" si="159"/>
        <v>0</v>
      </c>
      <c r="W336" s="155">
        <f t="shared" si="150"/>
        <v>0</v>
      </c>
      <c r="X336" s="155">
        <f t="shared" si="151"/>
        <v>0</v>
      </c>
      <c r="Y336" s="475">
        <f t="shared" si="152"/>
        <v>0</v>
      </c>
      <c r="Z336" s="474">
        <f t="shared" si="165"/>
        <v>0</v>
      </c>
      <c r="AA336" s="155">
        <f t="shared" si="153"/>
        <v>0</v>
      </c>
      <c r="AB336" s="155">
        <f t="shared" si="154"/>
        <v>0</v>
      </c>
      <c r="AC336" s="485">
        <f t="shared" si="155"/>
        <v>0</v>
      </c>
      <c r="AD336" s="484">
        <f t="shared" si="166"/>
        <v>0</v>
      </c>
    </row>
    <row r="337" spans="1:30">
      <c r="A337" s="15">
        <f>+IF((G337+SUM(H337:K337))&gt;0,MAX(A$13:A336)+1,0)</f>
        <v>0</v>
      </c>
      <c r="B337" s="18"/>
      <c r="C337" s="16"/>
      <c r="D337" s="16"/>
      <c r="E337" s="16"/>
      <c r="F337" s="184">
        <f t="shared" si="162"/>
        <v>0</v>
      </c>
      <c r="G337" s="26">
        <f t="shared" si="163"/>
        <v>0</v>
      </c>
      <c r="H337" s="16"/>
      <c r="I337" s="16"/>
      <c r="J337" s="16"/>
      <c r="K337" s="16"/>
      <c r="L337" s="16"/>
      <c r="M337" s="16"/>
      <c r="N337" s="26">
        <f t="shared" si="164"/>
        <v>0</v>
      </c>
      <c r="O337" s="161"/>
      <c r="P337" s="169">
        <f t="shared" si="144"/>
        <v>0</v>
      </c>
      <c r="Q337" s="247">
        <f t="shared" si="145"/>
        <v>0</v>
      </c>
      <c r="R337" s="247">
        <f t="shared" si="146"/>
        <v>0</v>
      </c>
      <c r="S337" s="155">
        <f t="shared" si="147"/>
        <v>0</v>
      </c>
      <c r="T337" s="155">
        <f t="shared" si="148"/>
        <v>0</v>
      </c>
      <c r="U337" s="215">
        <f t="shared" si="149"/>
        <v>0</v>
      </c>
      <c r="V337" s="202">
        <f t="shared" si="159"/>
        <v>0</v>
      </c>
      <c r="W337" s="155">
        <f t="shared" si="150"/>
        <v>0</v>
      </c>
      <c r="X337" s="155">
        <f t="shared" si="151"/>
        <v>0</v>
      </c>
      <c r="Y337" s="475">
        <f t="shared" si="152"/>
        <v>0</v>
      </c>
      <c r="Z337" s="474">
        <f t="shared" si="165"/>
        <v>0</v>
      </c>
      <c r="AA337" s="155">
        <f t="shared" si="153"/>
        <v>0</v>
      </c>
      <c r="AB337" s="155">
        <f t="shared" si="154"/>
        <v>0</v>
      </c>
      <c r="AC337" s="485">
        <f t="shared" si="155"/>
        <v>0</v>
      </c>
      <c r="AD337" s="484">
        <f t="shared" si="166"/>
        <v>0</v>
      </c>
    </row>
    <row r="338" spans="1:30">
      <c r="A338" s="15">
        <f>+IF((G338+SUM(H338:K338))&gt;0,MAX(A$13:A337)+1,0)</f>
        <v>0</v>
      </c>
      <c r="B338" s="18"/>
      <c r="C338" s="16"/>
      <c r="D338" s="16"/>
      <c r="E338" s="16"/>
      <c r="F338" s="184">
        <f t="shared" si="162"/>
        <v>0</v>
      </c>
      <c r="G338" s="26">
        <f t="shared" si="163"/>
        <v>0</v>
      </c>
      <c r="H338" s="16"/>
      <c r="I338" s="16"/>
      <c r="J338" s="16"/>
      <c r="K338" s="16"/>
      <c r="L338" s="16"/>
      <c r="M338" s="16"/>
      <c r="N338" s="26">
        <f t="shared" si="164"/>
        <v>0</v>
      </c>
      <c r="O338" s="161"/>
      <c r="P338" s="169">
        <f t="shared" si="144"/>
        <v>0</v>
      </c>
      <c r="Q338" s="247">
        <f t="shared" si="145"/>
        <v>0</v>
      </c>
      <c r="R338" s="247">
        <f t="shared" si="146"/>
        <v>0</v>
      </c>
      <c r="S338" s="155">
        <f t="shared" si="147"/>
        <v>0</v>
      </c>
      <c r="T338" s="155">
        <f t="shared" si="148"/>
        <v>0</v>
      </c>
      <c r="U338" s="215">
        <f t="shared" si="149"/>
        <v>0</v>
      </c>
      <c r="V338" s="202">
        <f t="shared" si="159"/>
        <v>0</v>
      </c>
      <c r="W338" s="155">
        <f t="shared" si="150"/>
        <v>0</v>
      </c>
      <c r="X338" s="155">
        <f t="shared" si="151"/>
        <v>0</v>
      </c>
      <c r="Y338" s="475">
        <f t="shared" si="152"/>
        <v>0</v>
      </c>
      <c r="Z338" s="474">
        <f t="shared" si="165"/>
        <v>0</v>
      </c>
      <c r="AA338" s="155">
        <f t="shared" si="153"/>
        <v>0</v>
      </c>
      <c r="AB338" s="155">
        <f t="shared" si="154"/>
        <v>0</v>
      </c>
      <c r="AC338" s="485">
        <f t="shared" si="155"/>
        <v>0</v>
      </c>
      <c r="AD338" s="484">
        <f t="shared" si="166"/>
        <v>0</v>
      </c>
    </row>
    <row r="339" spans="1:30">
      <c r="A339" s="15">
        <f>+IF((G339+SUM(H339:K339))&gt;0,MAX(A$13:A338)+1,0)</f>
        <v>0</v>
      </c>
      <c r="B339" s="18"/>
      <c r="C339" s="16"/>
      <c r="D339" s="16"/>
      <c r="E339" s="16"/>
      <c r="F339" s="184">
        <f t="shared" si="162"/>
        <v>0</v>
      </c>
      <c r="G339" s="26">
        <f t="shared" si="163"/>
        <v>0</v>
      </c>
      <c r="H339" s="16"/>
      <c r="I339" s="16"/>
      <c r="J339" s="16"/>
      <c r="K339" s="16"/>
      <c r="L339" s="16"/>
      <c r="M339" s="16"/>
      <c r="N339" s="26">
        <f t="shared" si="164"/>
        <v>0</v>
      </c>
      <c r="O339" s="161"/>
      <c r="P339" s="169">
        <f t="shared" si="144"/>
        <v>0</v>
      </c>
      <c r="Q339" s="247">
        <f t="shared" si="145"/>
        <v>0</v>
      </c>
      <c r="R339" s="247">
        <f t="shared" si="146"/>
        <v>0</v>
      </c>
      <c r="S339" s="155">
        <f t="shared" si="147"/>
        <v>0</v>
      </c>
      <c r="T339" s="155">
        <f t="shared" si="148"/>
        <v>0</v>
      </c>
      <c r="U339" s="215">
        <f t="shared" si="149"/>
        <v>0</v>
      </c>
      <c r="V339" s="202">
        <f t="shared" si="159"/>
        <v>0</v>
      </c>
      <c r="W339" s="155">
        <f t="shared" si="150"/>
        <v>0</v>
      </c>
      <c r="X339" s="155">
        <f t="shared" si="151"/>
        <v>0</v>
      </c>
      <c r="Y339" s="475">
        <f t="shared" si="152"/>
        <v>0</v>
      </c>
      <c r="Z339" s="474">
        <f t="shared" si="165"/>
        <v>0</v>
      </c>
      <c r="AA339" s="155">
        <f t="shared" si="153"/>
        <v>0</v>
      </c>
      <c r="AB339" s="155">
        <f t="shared" si="154"/>
        <v>0</v>
      </c>
      <c r="AC339" s="485">
        <f t="shared" si="155"/>
        <v>0</v>
      </c>
      <c r="AD339" s="484">
        <f t="shared" si="166"/>
        <v>0</v>
      </c>
    </row>
    <row r="340" spans="1:30">
      <c r="A340" s="15">
        <f>+IF((G340+SUM(H340:K340))&gt;0,MAX(A$13:A339)+1,0)</f>
        <v>0</v>
      </c>
      <c r="B340" s="18"/>
      <c r="C340" s="16"/>
      <c r="D340" s="16"/>
      <c r="E340" s="16"/>
      <c r="F340" s="184">
        <f t="shared" si="162"/>
        <v>0</v>
      </c>
      <c r="G340" s="26">
        <f t="shared" si="163"/>
        <v>0</v>
      </c>
      <c r="H340" s="16"/>
      <c r="I340" s="16"/>
      <c r="J340" s="16"/>
      <c r="K340" s="16"/>
      <c r="L340" s="16"/>
      <c r="M340" s="16"/>
      <c r="N340" s="26">
        <f t="shared" si="164"/>
        <v>0</v>
      </c>
      <c r="O340" s="161"/>
      <c r="P340" s="169">
        <f t="shared" si="144"/>
        <v>0</v>
      </c>
      <c r="Q340" s="247">
        <f t="shared" si="145"/>
        <v>0</v>
      </c>
      <c r="R340" s="247">
        <f t="shared" si="146"/>
        <v>0</v>
      </c>
      <c r="S340" s="155">
        <f t="shared" si="147"/>
        <v>0</v>
      </c>
      <c r="T340" s="155">
        <f t="shared" si="148"/>
        <v>0</v>
      </c>
      <c r="U340" s="215">
        <f t="shared" si="149"/>
        <v>0</v>
      </c>
      <c r="V340" s="202">
        <f t="shared" si="159"/>
        <v>0</v>
      </c>
      <c r="W340" s="155">
        <f t="shared" si="150"/>
        <v>0</v>
      </c>
      <c r="X340" s="155">
        <f t="shared" si="151"/>
        <v>0</v>
      </c>
      <c r="Y340" s="475">
        <f t="shared" si="152"/>
        <v>0</v>
      </c>
      <c r="Z340" s="474">
        <f t="shared" si="165"/>
        <v>0</v>
      </c>
      <c r="AA340" s="155">
        <f t="shared" si="153"/>
        <v>0</v>
      </c>
      <c r="AB340" s="155">
        <f t="shared" si="154"/>
        <v>0</v>
      </c>
      <c r="AC340" s="485">
        <f t="shared" si="155"/>
        <v>0</v>
      </c>
      <c r="AD340" s="484">
        <f t="shared" si="166"/>
        <v>0</v>
      </c>
    </row>
    <row r="341" spans="1:30">
      <c r="A341" s="15">
        <f>+IF((G341+SUM(H341:K341))&gt;0,MAX(A$13:A340)+1,0)</f>
        <v>0</v>
      </c>
      <c r="B341" s="18"/>
      <c r="C341" s="16"/>
      <c r="D341" s="16"/>
      <c r="E341" s="16"/>
      <c r="F341" s="184">
        <f t="shared" si="162"/>
        <v>0</v>
      </c>
      <c r="G341" s="26">
        <f t="shared" si="163"/>
        <v>0</v>
      </c>
      <c r="H341" s="16"/>
      <c r="I341" s="16"/>
      <c r="J341" s="16"/>
      <c r="K341" s="16"/>
      <c r="L341" s="16"/>
      <c r="M341" s="16"/>
      <c r="N341" s="26">
        <f t="shared" si="164"/>
        <v>0</v>
      </c>
      <c r="O341" s="161"/>
      <c r="P341" s="169">
        <f t="shared" si="144"/>
        <v>0</v>
      </c>
      <c r="Q341" s="247">
        <f t="shared" si="145"/>
        <v>0</v>
      </c>
      <c r="R341" s="247">
        <f t="shared" si="146"/>
        <v>0</v>
      </c>
      <c r="S341" s="155">
        <f t="shared" si="147"/>
        <v>0</v>
      </c>
      <c r="T341" s="155">
        <f t="shared" si="148"/>
        <v>0</v>
      </c>
      <c r="U341" s="215">
        <f t="shared" si="149"/>
        <v>0</v>
      </c>
      <c r="V341" s="202">
        <f t="shared" si="159"/>
        <v>0</v>
      </c>
      <c r="W341" s="155">
        <f t="shared" si="150"/>
        <v>0</v>
      </c>
      <c r="X341" s="155">
        <f t="shared" si="151"/>
        <v>0</v>
      </c>
      <c r="Y341" s="475">
        <f t="shared" si="152"/>
        <v>0</v>
      </c>
      <c r="Z341" s="474">
        <f t="shared" si="165"/>
        <v>0</v>
      </c>
      <c r="AA341" s="155">
        <f t="shared" si="153"/>
        <v>0</v>
      </c>
      <c r="AB341" s="155">
        <f t="shared" si="154"/>
        <v>0</v>
      </c>
      <c r="AC341" s="485">
        <f t="shared" si="155"/>
        <v>0</v>
      </c>
      <c r="AD341" s="484">
        <f t="shared" si="166"/>
        <v>0</v>
      </c>
    </row>
    <row r="342" spans="1:30">
      <c r="A342" s="15">
        <f>+IF((G342+SUM(H342:K342))&gt;0,MAX(A$13:A341)+1,0)</f>
        <v>0</v>
      </c>
      <c r="B342" s="18"/>
      <c r="C342" s="16"/>
      <c r="D342" s="16"/>
      <c r="E342" s="16"/>
      <c r="F342" s="184">
        <f t="shared" si="162"/>
        <v>0</v>
      </c>
      <c r="G342" s="26">
        <f t="shared" si="163"/>
        <v>0</v>
      </c>
      <c r="H342" s="16"/>
      <c r="I342" s="16"/>
      <c r="J342" s="16"/>
      <c r="K342" s="16"/>
      <c r="L342" s="16"/>
      <c r="M342" s="16"/>
      <c r="N342" s="26">
        <f t="shared" si="164"/>
        <v>0</v>
      </c>
      <c r="O342" s="161"/>
      <c r="P342" s="169">
        <f t="shared" si="144"/>
        <v>0</v>
      </c>
      <c r="Q342" s="247">
        <f t="shared" si="145"/>
        <v>0</v>
      </c>
      <c r="R342" s="247">
        <f t="shared" si="146"/>
        <v>0</v>
      </c>
      <c r="S342" s="155">
        <f t="shared" si="147"/>
        <v>0</v>
      </c>
      <c r="T342" s="155">
        <f t="shared" si="148"/>
        <v>0</v>
      </c>
      <c r="U342" s="215">
        <f t="shared" si="149"/>
        <v>0</v>
      </c>
      <c r="V342" s="202">
        <f t="shared" si="159"/>
        <v>0</v>
      </c>
      <c r="W342" s="155">
        <f t="shared" si="150"/>
        <v>0</v>
      </c>
      <c r="X342" s="155">
        <f t="shared" si="151"/>
        <v>0</v>
      </c>
      <c r="Y342" s="475">
        <f t="shared" si="152"/>
        <v>0</v>
      </c>
      <c r="Z342" s="474">
        <f t="shared" si="165"/>
        <v>0</v>
      </c>
      <c r="AA342" s="155">
        <f t="shared" si="153"/>
        <v>0</v>
      </c>
      <c r="AB342" s="155">
        <f t="shared" si="154"/>
        <v>0</v>
      </c>
      <c r="AC342" s="485">
        <f t="shared" si="155"/>
        <v>0</v>
      </c>
      <c r="AD342" s="484">
        <f t="shared" si="166"/>
        <v>0</v>
      </c>
    </row>
    <row r="343" spans="1:30">
      <c r="A343" s="15">
        <f>+IF((G343+SUM(H343:K343))&gt;0,MAX(A$13:A342)+1,0)</f>
        <v>0</v>
      </c>
      <c r="B343" s="18"/>
      <c r="C343" s="16"/>
      <c r="D343" s="16"/>
      <c r="E343" s="16"/>
      <c r="F343" s="184">
        <f t="shared" si="162"/>
        <v>0</v>
      </c>
      <c r="G343" s="26">
        <f t="shared" si="163"/>
        <v>0</v>
      </c>
      <c r="H343" s="16"/>
      <c r="I343" s="16"/>
      <c r="J343" s="16"/>
      <c r="K343" s="16"/>
      <c r="L343" s="16"/>
      <c r="M343" s="16"/>
      <c r="N343" s="26">
        <f t="shared" si="164"/>
        <v>0</v>
      </c>
      <c r="O343" s="161"/>
      <c r="P343" s="169">
        <f t="shared" si="144"/>
        <v>0</v>
      </c>
      <c r="Q343" s="247">
        <f t="shared" si="145"/>
        <v>0</v>
      </c>
      <c r="R343" s="247">
        <f t="shared" si="146"/>
        <v>0</v>
      </c>
      <c r="S343" s="155">
        <f t="shared" si="147"/>
        <v>0</v>
      </c>
      <c r="T343" s="155">
        <f t="shared" si="148"/>
        <v>0</v>
      </c>
      <c r="U343" s="215">
        <f t="shared" si="149"/>
        <v>0</v>
      </c>
      <c r="V343" s="202">
        <f t="shared" si="159"/>
        <v>0</v>
      </c>
      <c r="W343" s="155">
        <f t="shared" si="150"/>
        <v>0</v>
      </c>
      <c r="X343" s="155">
        <f t="shared" si="151"/>
        <v>0</v>
      </c>
      <c r="Y343" s="475">
        <f t="shared" si="152"/>
        <v>0</v>
      </c>
      <c r="Z343" s="474">
        <f t="shared" si="165"/>
        <v>0</v>
      </c>
      <c r="AA343" s="155">
        <f t="shared" si="153"/>
        <v>0</v>
      </c>
      <c r="AB343" s="155">
        <f t="shared" si="154"/>
        <v>0</v>
      </c>
      <c r="AC343" s="485">
        <f t="shared" si="155"/>
        <v>0</v>
      </c>
      <c r="AD343" s="484">
        <f t="shared" si="166"/>
        <v>0</v>
      </c>
    </row>
    <row r="344" spans="1:30">
      <c r="A344" s="15">
        <f>+IF((G344+SUM(H344:K344))&gt;0,MAX(A$13:A343)+1,0)</f>
        <v>0</v>
      </c>
      <c r="B344" s="18"/>
      <c r="C344" s="16"/>
      <c r="D344" s="16"/>
      <c r="E344" s="16"/>
      <c r="F344" s="184">
        <f t="shared" si="162"/>
        <v>0</v>
      </c>
      <c r="G344" s="26">
        <f t="shared" si="163"/>
        <v>0</v>
      </c>
      <c r="H344" s="16"/>
      <c r="I344" s="16"/>
      <c r="J344" s="16"/>
      <c r="K344" s="16"/>
      <c r="L344" s="16"/>
      <c r="M344" s="16"/>
      <c r="N344" s="26">
        <f t="shared" si="164"/>
        <v>0</v>
      </c>
      <c r="O344" s="161"/>
      <c r="P344" s="169">
        <f t="shared" si="144"/>
        <v>0</v>
      </c>
      <c r="Q344" s="247">
        <f t="shared" si="145"/>
        <v>0</v>
      </c>
      <c r="R344" s="247">
        <f t="shared" si="146"/>
        <v>0</v>
      </c>
      <c r="S344" s="155">
        <f t="shared" si="147"/>
        <v>0</v>
      </c>
      <c r="T344" s="155">
        <f t="shared" si="148"/>
        <v>0</v>
      </c>
      <c r="U344" s="215">
        <f t="shared" si="149"/>
        <v>0</v>
      </c>
      <c r="V344" s="202">
        <f t="shared" si="159"/>
        <v>0</v>
      </c>
      <c r="W344" s="155">
        <f t="shared" si="150"/>
        <v>0</v>
      </c>
      <c r="X344" s="155">
        <f t="shared" si="151"/>
        <v>0</v>
      </c>
      <c r="Y344" s="475">
        <f t="shared" si="152"/>
        <v>0</v>
      </c>
      <c r="Z344" s="474">
        <f t="shared" si="165"/>
        <v>0</v>
      </c>
      <c r="AA344" s="155">
        <f t="shared" si="153"/>
        <v>0</v>
      </c>
      <c r="AB344" s="155">
        <f t="shared" si="154"/>
        <v>0</v>
      </c>
      <c r="AC344" s="485">
        <f t="shared" si="155"/>
        <v>0</v>
      </c>
      <c r="AD344" s="484">
        <f t="shared" si="166"/>
        <v>0</v>
      </c>
    </row>
    <row r="345" spans="1:30">
      <c r="A345" s="15">
        <f>+IF((G345+SUM(H345:K345))&gt;0,MAX(A$13:A344)+1,0)</f>
        <v>0</v>
      </c>
      <c r="B345" s="18"/>
      <c r="C345" s="16"/>
      <c r="D345" s="16"/>
      <c r="E345" s="16"/>
      <c r="F345" s="184">
        <f t="shared" si="162"/>
        <v>0</v>
      </c>
      <c r="G345" s="26">
        <f t="shared" si="163"/>
        <v>0</v>
      </c>
      <c r="H345" s="16"/>
      <c r="I345" s="16"/>
      <c r="J345" s="16"/>
      <c r="K345" s="16"/>
      <c r="L345" s="16"/>
      <c r="M345" s="16"/>
      <c r="N345" s="26">
        <f t="shared" si="164"/>
        <v>0</v>
      </c>
      <c r="O345" s="161"/>
      <c r="P345" s="169">
        <f t="shared" si="144"/>
        <v>0</v>
      </c>
      <c r="Q345" s="247">
        <f t="shared" ref="Q345:Q376" si="167">+N345*(C345+H345-I345)</f>
        <v>0</v>
      </c>
      <c r="R345" s="247">
        <f t="shared" ref="R345:R376" si="168">+N345*D345+N345*E345*0.8+(J345-K345)*N345</f>
        <v>0</v>
      </c>
      <c r="S345" s="155">
        <f t="shared" ref="S345:S376" si="169">+P345*C345</f>
        <v>0</v>
      </c>
      <c r="T345" s="155">
        <f t="shared" ref="T345:T376" si="170">+P345*(D345+E345)</f>
        <v>0</v>
      </c>
      <c r="U345" s="215">
        <f t="shared" ref="U345:U376" si="171">(P345-$S$6)/$S$7*(C345+D345+E345)*$Y$8</f>
        <v>0</v>
      </c>
      <c r="V345" s="202">
        <f t="shared" si="159"/>
        <v>0</v>
      </c>
      <c r="W345" s="155">
        <f t="shared" ref="W345:W376" si="172">+P345*H345</f>
        <v>0</v>
      </c>
      <c r="X345" s="155">
        <f t="shared" ref="X345:X376" si="173">+P345*J345</f>
        <v>0</v>
      </c>
      <c r="Y345" s="475">
        <f t="shared" ref="Y345:Y376" si="174">+(P345-$S$6)/$S$7*(H345+J345)*$Y$8</f>
        <v>0</v>
      </c>
      <c r="Z345" s="474">
        <f t="shared" si="165"/>
        <v>0</v>
      </c>
      <c r="AA345" s="155">
        <f t="shared" ref="AA345:AA376" si="175">+P345*I345</f>
        <v>0</v>
      </c>
      <c r="AB345" s="155">
        <f t="shared" ref="AB345:AB376" si="176">+P345*K345</f>
        <v>0</v>
      </c>
      <c r="AC345" s="485">
        <f t="shared" ref="AC345:AC376" si="177">+(P345-$S$6)/$S$7*(I345+K345)*$Y$8</f>
        <v>0</v>
      </c>
      <c r="AD345" s="484">
        <f t="shared" si="166"/>
        <v>0</v>
      </c>
    </row>
    <row r="346" spans="1:30">
      <c r="A346" s="15">
        <f>+IF((G346+SUM(H346:K346))&gt;0,MAX(A$13:A345)+1,0)</f>
        <v>0</v>
      </c>
      <c r="B346" s="18"/>
      <c r="C346" s="16"/>
      <c r="D346" s="16"/>
      <c r="E346" s="16"/>
      <c r="F346" s="184">
        <f t="shared" si="162"/>
        <v>0</v>
      </c>
      <c r="G346" s="26">
        <f t="shared" si="163"/>
        <v>0</v>
      </c>
      <c r="H346" s="16"/>
      <c r="I346" s="16"/>
      <c r="J346" s="16"/>
      <c r="K346" s="16"/>
      <c r="L346" s="16"/>
      <c r="M346" s="16"/>
      <c r="N346" s="26">
        <f t="shared" si="164"/>
        <v>0</v>
      </c>
      <c r="O346" s="161"/>
      <c r="P346" s="169">
        <f t="shared" si="144"/>
        <v>0</v>
      </c>
      <c r="Q346" s="247">
        <f t="shared" si="167"/>
        <v>0</v>
      </c>
      <c r="R346" s="247">
        <f t="shared" si="168"/>
        <v>0</v>
      </c>
      <c r="S346" s="155">
        <f t="shared" si="169"/>
        <v>0</v>
      </c>
      <c r="T346" s="155">
        <f t="shared" si="170"/>
        <v>0</v>
      </c>
      <c r="U346" s="215">
        <f t="shared" si="171"/>
        <v>0</v>
      </c>
      <c r="V346" s="202">
        <f t="shared" si="159"/>
        <v>0</v>
      </c>
      <c r="W346" s="155">
        <f t="shared" si="172"/>
        <v>0</v>
      </c>
      <c r="X346" s="155">
        <f t="shared" si="173"/>
        <v>0</v>
      </c>
      <c r="Y346" s="475">
        <f t="shared" si="174"/>
        <v>0</v>
      </c>
      <c r="Z346" s="474">
        <f t="shared" si="165"/>
        <v>0</v>
      </c>
      <c r="AA346" s="155">
        <f t="shared" si="175"/>
        <v>0</v>
      </c>
      <c r="AB346" s="155">
        <f t="shared" si="176"/>
        <v>0</v>
      </c>
      <c r="AC346" s="485">
        <f t="shared" si="177"/>
        <v>0</v>
      </c>
      <c r="AD346" s="484">
        <f t="shared" si="166"/>
        <v>0</v>
      </c>
    </row>
    <row r="347" spans="1:30">
      <c r="A347" s="15">
        <f>+IF((G347+SUM(H347:K347))&gt;0,MAX(A$13:A346)+1,0)</f>
        <v>0</v>
      </c>
      <c r="B347" s="18"/>
      <c r="C347" s="16"/>
      <c r="D347" s="16"/>
      <c r="E347" s="16"/>
      <c r="F347" s="184">
        <f t="shared" si="162"/>
        <v>0</v>
      </c>
      <c r="G347" s="26">
        <f t="shared" si="163"/>
        <v>0</v>
      </c>
      <c r="H347" s="16"/>
      <c r="I347" s="16"/>
      <c r="J347" s="16"/>
      <c r="K347" s="16"/>
      <c r="L347" s="16"/>
      <c r="M347" s="16"/>
      <c r="N347" s="26">
        <f t="shared" si="164"/>
        <v>0</v>
      </c>
      <c r="O347" s="161"/>
      <c r="P347" s="169">
        <f t="shared" si="144"/>
        <v>0</v>
      </c>
      <c r="Q347" s="247">
        <f t="shared" si="167"/>
        <v>0</v>
      </c>
      <c r="R347" s="247">
        <f t="shared" si="168"/>
        <v>0</v>
      </c>
      <c r="S347" s="155">
        <f t="shared" si="169"/>
        <v>0</v>
      </c>
      <c r="T347" s="155">
        <f t="shared" si="170"/>
        <v>0</v>
      </c>
      <c r="U347" s="215">
        <f t="shared" si="171"/>
        <v>0</v>
      </c>
      <c r="V347" s="202">
        <f t="shared" si="159"/>
        <v>0</v>
      </c>
      <c r="W347" s="155">
        <f t="shared" si="172"/>
        <v>0</v>
      </c>
      <c r="X347" s="155">
        <f t="shared" si="173"/>
        <v>0</v>
      </c>
      <c r="Y347" s="475">
        <f t="shared" si="174"/>
        <v>0</v>
      </c>
      <c r="Z347" s="474">
        <f t="shared" si="165"/>
        <v>0</v>
      </c>
      <c r="AA347" s="155">
        <f t="shared" si="175"/>
        <v>0</v>
      </c>
      <c r="AB347" s="155">
        <f t="shared" si="176"/>
        <v>0</v>
      </c>
      <c r="AC347" s="485">
        <f t="shared" si="177"/>
        <v>0</v>
      </c>
      <c r="AD347" s="484">
        <f t="shared" si="166"/>
        <v>0</v>
      </c>
    </row>
    <row r="348" spans="1:30">
      <c r="A348" s="15">
        <f>+IF((G348+SUM(H348:K348))&gt;0,MAX(A$13:A347)+1,0)</f>
        <v>0</v>
      </c>
      <c r="B348" s="18"/>
      <c r="C348" s="16"/>
      <c r="D348" s="16"/>
      <c r="E348" s="16"/>
      <c r="F348" s="184">
        <f t="shared" si="162"/>
        <v>0</v>
      </c>
      <c r="G348" s="26">
        <f t="shared" si="163"/>
        <v>0</v>
      </c>
      <c r="H348" s="16"/>
      <c r="I348" s="16"/>
      <c r="J348" s="16"/>
      <c r="K348" s="16"/>
      <c r="L348" s="16"/>
      <c r="M348" s="16"/>
      <c r="N348" s="26">
        <f t="shared" si="164"/>
        <v>0</v>
      </c>
      <c r="O348" s="161"/>
      <c r="P348" s="169">
        <f t="shared" si="144"/>
        <v>0</v>
      </c>
      <c r="Q348" s="247">
        <f t="shared" si="167"/>
        <v>0</v>
      </c>
      <c r="R348" s="247">
        <f t="shared" si="168"/>
        <v>0</v>
      </c>
      <c r="S348" s="155">
        <f t="shared" si="169"/>
        <v>0</v>
      </c>
      <c r="T348" s="155">
        <f t="shared" si="170"/>
        <v>0</v>
      </c>
      <c r="U348" s="215">
        <f t="shared" si="171"/>
        <v>0</v>
      </c>
      <c r="V348" s="202">
        <f t="shared" si="159"/>
        <v>0</v>
      </c>
      <c r="W348" s="155">
        <f t="shared" si="172"/>
        <v>0</v>
      </c>
      <c r="X348" s="155">
        <f t="shared" si="173"/>
        <v>0</v>
      </c>
      <c r="Y348" s="475">
        <f t="shared" si="174"/>
        <v>0</v>
      </c>
      <c r="Z348" s="474">
        <f t="shared" si="165"/>
        <v>0</v>
      </c>
      <c r="AA348" s="155">
        <f t="shared" si="175"/>
        <v>0</v>
      </c>
      <c r="AB348" s="155">
        <f t="shared" si="176"/>
        <v>0</v>
      </c>
      <c r="AC348" s="485">
        <f t="shared" si="177"/>
        <v>0</v>
      </c>
      <c r="AD348" s="484">
        <f t="shared" si="166"/>
        <v>0</v>
      </c>
    </row>
    <row r="349" spans="1:30">
      <c r="A349" s="15">
        <f>+IF((G349+SUM(H349:K349))&gt;0,MAX(A$13:A348)+1,0)</f>
        <v>0</v>
      </c>
      <c r="B349" s="18"/>
      <c r="C349" s="16"/>
      <c r="D349" s="16"/>
      <c r="E349" s="16"/>
      <c r="F349" s="184">
        <f t="shared" si="162"/>
        <v>0</v>
      </c>
      <c r="G349" s="26">
        <f t="shared" si="163"/>
        <v>0</v>
      </c>
      <c r="H349" s="16"/>
      <c r="I349" s="16"/>
      <c r="J349" s="16"/>
      <c r="K349" s="16"/>
      <c r="L349" s="16"/>
      <c r="M349" s="16"/>
      <c r="N349" s="26">
        <f t="shared" si="164"/>
        <v>0</v>
      </c>
      <c r="O349" s="161"/>
      <c r="P349" s="169">
        <f t="shared" si="144"/>
        <v>0</v>
      </c>
      <c r="Q349" s="247">
        <f t="shared" si="167"/>
        <v>0</v>
      </c>
      <c r="R349" s="247">
        <f t="shared" si="168"/>
        <v>0</v>
      </c>
      <c r="S349" s="155">
        <f t="shared" si="169"/>
        <v>0</v>
      </c>
      <c r="T349" s="155">
        <f t="shared" si="170"/>
        <v>0</v>
      </c>
      <c r="U349" s="215">
        <f t="shared" si="171"/>
        <v>0</v>
      </c>
      <c r="V349" s="202">
        <f t="shared" si="159"/>
        <v>0</v>
      </c>
      <c r="W349" s="155">
        <f t="shared" si="172"/>
        <v>0</v>
      </c>
      <c r="X349" s="155">
        <f t="shared" si="173"/>
        <v>0</v>
      </c>
      <c r="Y349" s="475">
        <f t="shared" si="174"/>
        <v>0</v>
      </c>
      <c r="Z349" s="474">
        <f t="shared" si="165"/>
        <v>0</v>
      </c>
      <c r="AA349" s="155">
        <f t="shared" si="175"/>
        <v>0</v>
      </c>
      <c r="AB349" s="155">
        <f t="shared" si="176"/>
        <v>0</v>
      </c>
      <c r="AC349" s="485">
        <f t="shared" si="177"/>
        <v>0</v>
      </c>
      <c r="AD349" s="484">
        <f t="shared" si="166"/>
        <v>0</v>
      </c>
    </row>
    <row r="350" spans="1:30">
      <c r="A350" s="15">
        <f>+IF((G350+SUM(H350:K350))&gt;0,MAX(A$13:A349)+1,0)</f>
        <v>0</v>
      </c>
      <c r="B350" s="18"/>
      <c r="C350" s="16"/>
      <c r="D350" s="16"/>
      <c r="E350" s="16"/>
      <c r="F350" s="184">
        <f t="shared" si="162"/>
        <v>0</v>
      </c>
      <c r="G350" s="26">
        <f t="shared" si="163"/>
        <v>0</v>
      </c>
      <c r="H350" s="16"/>
      <c r="I350" s="16"/>
      <c r="J350" s="16"/>
      <c r="K350" s="16"/>
      <c r="L350" s="16"/>
      <c r="M350" s="16"/>
      <c r="N350" s="26">
        <f t="shared" si="164"/>
        <v>0</v>
      </c>
      <c r="O350" s="161"/>
      <c r="P350" s="169">
        <f t="shared" si="144"/>
        <v>0</v>
      </c>
      <c r="Q350" s="247">
        <f t="shared" si="167"/>
        <v>0</v>
      </c>
      <c r="R350" s="247">
        <f t="shared" si="168"/>
        <v>0</v>
      </c>
      <c r="S350" s="155">
        <f t="shared" si="169"/>
        <v>0</v>
      </c>
      <c r="T350" s="155">
        <f t="shared" si="170"/>
        <v>0</v>
      </c>
      <c r="U350" s="215">
        <f t="shared" si="171"/>
        <v>0</v>
      </c>
      <c r="V350" s="202">
        <f t="shared" si="159"/>
        <v>0</v>
      </c>
      <c r="W350" s="155">
        <f t="shared" si="172"/>
        <v>0</v>
      </c>
      <c r="X350" s="155">
        <f t="shared" si="173"/>
        <v>0</v>
      </c>
      <c r="Y350" s="475">
        <f t="shared" si="174"/>
        <v>0</v>
      </c>
      <c r="Z350" s="474">
        <f t="shared" si="165"/>
        <v>0</v>
      </c>
      <c r="AA350" s="155">
        <f t="shared" si="175"/>
        <v>0</v>
      </c>
      <c r="AB350" s="155">
        <f t="shared" si="176"/>
        <v>0</v>
      </c>
      <c r="AC350" s="485">
        <f t="shared" si="177"/>
        <v>0</v>
      </c>
      <c r="AD350" s="484">
        <f t="shared" si="166"/>
        <v>0</v>
      </c>
    </row>
    <row r="351" spans="1:30">
      <c r="A351" s="15">
        <f>+IF((G351+SUM(H351:K351))&gt;0,MAX(A$13:A350)+1,0)</f>
        <v>0</v>
      </c>
      <c r="B351" s="18"/>
      <c r="C351" s="16"/>
      <c r="D351" s="16"/>
      <c r="E351" s="16"/>
      <c r="F351" s="184">
        <f t="shared" si="162"/>
        <v>0</v>
      </c>
      <c r="G351" s="26">
        <f t="shared" si="163"/>
        <v>0</v>
      </c>
      <c r="H351" s="16"/>
      <c r="I351" s="16"/>
      <c r="J351" s="16"/>
      <c r="K351" s="16"/>
      <c r="L351" s="16"/>
      <c r="M351" s="16"/>
      <c r="N351" s="26">
        <f t="shared" si="164"/>
        <v>0</v>
      </c>
      <c r="O351" s="161"/>
      <c r="P351" s="169">
        <f t="shared" si="144"/>
        <v>0</v>
      </c>
      <c r="Q351" s="247">
        <f t="shared" si="167"/>
        <v>0</v>
      </c>
      <c r="R351" s="247">
        <f t="shared" si="168"/>
        <v>0</v>
      </c>
      <c r="S351" s="155">
        <f t="shared" si="169"/>
        <v>0</v>
      </c>
      <c r="T351" s="155">
        <f t="shared" si="170"/>
        <v>0</v>
      </c>
      <c r="U351" s="215">
        <f t="shared" si="171"/>
        <v>0</v>
      </c>
      <c r="V351" s="202">
        <f t="shared" si="159"/>
        <v>0</v>
      </c>
      <c r="W351" s="155">
        <f t="shared" si="172"/>
        <v>0</v>
      </c>
      <c r="X351" s="155">
        <f t="shared" si="173"/>
        <v>0</v>
      </c>
      <c r="Y351" s="475">
        <f t="shared" si="174"/>
        <v>0</v>
      </c>
      <c r="Z351" s="474">
        <f t="shared" si="165"/>
        <v>0</v>
      </c>
      <c r="AA351" s="155">
        <f t="shared" si="175"/>
        <v>0</v>
      </c>
      <c r="AB351" s="155">
        <f t="shared" si="176"/>
        <v>0</v>
      </c>
      <c r="AC351" s="485">
        <f t="shared" si="177"/>
        <v>0</v>
      </c>
      <c r="AD351" s="484">
        <f t="shared" si="166"/>
        <v>0</v>
      </c>
    </row>
    <row r="352" spans="1:30">
      <c r="A352" s="15">
        <f>+IF((G352+SUM(H352:K352))&gt;0,MAX(A$13:A351)+1,0)</f>
        <v>0</v>
      </c>
      <c r="B352" s="18"/>
      <c r="C352" s="16"/>
      <c r="D352" s="16"/>
      <c r="E352" s="16"/>
      <c r="F352" s="184">
        <f t="shared" si="162"/>
        <v>0</v>
      </c>
      <c r="G352" s="26">
        <f t="shared" si="163"/>
        <v>0</v>
      </c>
      <c r="H352" s="16"/>
      <c r="I352" s="16"/>
      <c r="J352" s="16"/>
      <c r="K352" s="16"/>
      <c r="L352" s="16"/>
      <c r="M352" s="16"/>
      <c r="N352" s="26">
        <f t="shared" si="164"/>
        <v>0</v>
      </c>
      <c r="O352" s="161"/>
      <c r="P352" s="169">
        <f t="shared" si="144"/>
        <v>0</v>
      </c>
      <c r="Q352" s="247">
        <f t="shared" si="167"/>
        <v>0</v>
      </c>
      <c r="R352" s="247">
        <f t="shared" si="168"/>
        <v>0</v>
      </c>
      <c r="S352" s="155">
        <f t="shared" si="169"/>
        <v>0</v>
      </c>
      <c r="T352" s="155">
        <f t="shared" si="170"/>
        <v>0</v>
      </c>
      <c r="U352" s="215">
        <f t="shared" si="171"/>
        <v>0</v>
      </c>
      <c r="V352" s="202">
        <f t="shared" si="159"/>
        <v>0</v>
      </c>
      <c r="W352" s="155">
        <f t="shared" si="172"/>
        <v>0</v>
      </c>
      <c r="X352" s="155">
        <f t="shared" si="173"/>
        <v>0</v>
      </c>
      <c r="Y352" s="475">
        <f t="shared" si="174"/>
        <v>0</v>
      </c>
      <c r="Z352" s="474">
        <f t="shared" si="165"/>
        <v>0</v>
      </c>
      <c r="AA352" s="155">
        <f t="shared" si="175"/>
        <v>0</v>
      </c>
      <c r="AB352" s="155">
        <f t="shared" si="176"/>
        <v>0</v>
      </c>
      <c r="AC352" s="485">
        <f t="shared" si="177"/>
        <v>0</v>
      </c>
      <c r="AD352" s="484">
        <f t="shared" si="166"/>
        <v>0</v>
      </c>
    </row>
    <row r="353" spans="1:30">
      <c r="A353" s="15">
        <f>+IF((G353+SUM(H353:K353))&gt;0,MAX(A$13:A352)+1,0)</f>
        <v>0</v>
      </c>
      <c r="B353" s="18"/>
      <c r="C353" s="16"/>
      <c r="D353" s="16"/>
      <c r="E353" s="16"/>
      <c r="F353" s="184">
        <f t="shared" si="162"/>
        <v>0</v>
      </c>
      <c r="G353" s="26">
        <f t="shared" si="163"/>
        <v>0</v>
      </c>
      <c r="H353" s="16"/>
      <c r="I353" s="16"/>
      <c r="J353" s="16"/>
      <c r="K353" s="16"/>
      <c r="L353" s="16"/>
      <c r="M353" s="16"/>
      <c r="N353" s="26">
        <f t="shared" si="164"/>
        <v>0</v>
      </c>
      <c r="O353" s="161"/>
      <c r="P353" s="169">
        <f t="shared" si="144"/>
        <v>0</v>
      </c>
      <c r="Q353" s="247">
        <f t="shared" si="167"/>
        <v>0</v>
      </c>
      <c r="R353" s="247">
        <f t="shared" si="168"/>
        <v>0</v>
      </c>
      <c r="S353" s="155">
        <f t="shared" si="169"/>
        <v>0</v>
      </c>
      <c r="T353" s="155">
        <f t="shared" si="170"/>
        <v>0</v>
      </c>
      <c r="U353" s="215">
        <f t="shared" si="171"/>
        <v>0</v>
      </c>
      <c r="V353" s="202">
        <f t="shared" si="159"/>
        <v>0</v>
      </c>
      <c r="W353" s="155">
        <f t="shared" si="172"/>
        <v>0</v>
      </c>
      <c r="X353" s="155">
        <f t="shared" si="173"/>
        <v>0</v>
      </c>
      <c r="Y353" s="475">
        <f t="shared" si="174"/>
        <v>0</v>
      </c>
      <c r="Z353" s="474">
        <f t="shared" si="165"/>
        <v>0</v>
      </c>
      <c r="AA353" s="155">
        <f t="shared" si="175"/>
        <v>0</v>
      </c>
      <c r="AB353" s="155">
        <f t="shared" si="176"/>
        <v>0</v>
      </c>
      <c r="AC353" s="485">
        <f t="shared" si="177"/>
        <v>0</v>
      </c>
      <c r="AD353" s="484">
        <f t="shared" si="166"/>
        <v>0</v>
      </c>
    </row>
    <row r="354" spans="1:30">
      <c r="A354" s="15">
        <f>+IF((G354+SUM(H354:K354))&gt;0,MAX(A$13:A353)+1,0)</f>
        <v>0</v>
      </c>
      <c r="B354" s="18"/>
      <c r="C354" s="16"/>
      <c r="D354" s="16"/>
      <c r="E354" s="16"/>
      <c r="F354" s="184">
        <f t="shared" si="162"/>
        <v>0</v>
      </c>
      <c r="G354" s="26">
        <f t="shared" si="163"/>
        <v>0</v>
      </c>
      <c r="H354" s="16"/>
      <c r="I354" s="16"/>
      <c r="J354" s="16"/>
      <c r="K354" s="16"/>
      <c r="L354" s="16"/>
      <c r="M354" s="16"/>
      <c r="N354" s="26">
        <f t="shared" si="164"/>
        <v>0</v>
      </c>
      <c r="O354" s="161"/>
      <c r="P354" s="169">
        <f t="shared" si="144"/>
        <v>0</v>
      </c>
      <c r="Q354" s="247">
        <f t="shared" si="167"/>
        <v>0</v>
      </c>
      <c r="R354" s="247">
        <f t="shared" si="168"/>
        <v>0</v>
      </c>
      <c r="S354" s="155">
        <f t="shared" si="169"/>
        <v>0</v>
      </c>
      <c r="T354" s="155">
        <f t="shared" si="170"/>
        <v>0</v>
      </c>
      <c r="U354" s="215">
        <f t="shared" si="171"/>
        <v>0</v>
      </c>
      <c r="V354" s="202">
        <f t="shared" si="159"/>
        <v>0</v>
      </c>
      <c r="W354" s="155">
        <f t="shared" si="172"/>
        <v>0</v>
      </c>
      <c r="X354" s="155">
        <f t="shared" si="173"/>
        <v>0</v>
      </c>
      <c r="Y354" s="475">
        <f t="shared" si="174"/>
        <v>0</v>
      </c>
      <c r="Z354" s="474">
        <f t="shared" si="165"/>
        <v>0</v>
      </c>
      <c r="AA354" s="155">
        <f t="shared" si="175"/>
        <v>0</v>
      </c>
      <c r="AB354" s="155">
        <f t="shared" si="176"/>
        <v>0</v>
      </c>
      <c r="AC354" s="485">
        <f t="shared" si="177"/>
        <v>0</v>
      </c>
      <c r="AD354" s="484">
        <f t="shared" si="166"/>
        <v>0</v>
      </c>
    </row>
    <row r="355" spans="1:30">
      <c r="A355" s="15">
        <f>+IF((G355+SUM(H355:K355))&gt;0,MAX(A$13:A354)+1,0)</f>
        <v>0</v>
      </c>
      <c r="B355" s="18"/>
      <c r="C355" s="16"/>
      <c r="D355" s="16"/>
      <c r="E355" s="16"/>
      <c r="F355" s="184">
        <f t="shared" si="162"/>
        <v>0</v>
      </c>
      <c r="G355" s="26">
        <f t="shared" si="163"/>
        <v>0</v>
      </c>
      <c r="H355" s="16"/>
      <c r="I355" s="16"/>
      <c r="J355" s="16"/>
      <c r="K355" s="16"/>
      <c r="L355" s="16"/>
      <c r="M355" s="16"/>
      <c r="N355" s="26">
        <f t="shared" si="164"/>
        <v>0</v>
      </c>
      <c r="O355" s="161"/>
      <c r="P355" s="169">
        <f t="shared" si="144"/>
        <v>0</v>
      </c>
      <c r="Q355" s="247">
        <f t="shared" si="167"/>
        <v>0</v>
      </c>
      <c r="R355" s="247">
        <f t="shared" si="168"/>
        <v>0</v>
      </c>
      <c r="S355" s="155">
        <f t="shared" si="169"/>
        <v>0</v>
      </c>
      <c r="T355" s="155">
        <f t="shared" si="170"/>
        <v>0</v>
      </c>
      <c r="U355" s="215">
        <f t="shared" si="171"/>
        <v>0</v>
      </c>
      <c r="V355" s="202">
        <f t="shared" si="159"/>
        <v>0</v>
      </c>
      <c r="W355" s="155">
        <f t="shared" si="172"/>
        <v>0</v>
      </c>
      <c r="X355" s="155">
        <f t="shared" si="173"/>
        <v>0</v>
      </c>
      <c r="Y355" s="475">
        <f t="shared" si="174"/>
        <v>0</v>
      </c>
      <c r="Z355" s="474">
        <f t="shared" si="165"/>
        <v>0</v>
      </c>
      <c r="AA355" s="155">
        <f t="shared" si="175"/>
        <v>0</v>
      </c>
      <c r="AB355" s="155">
        <f t="shared" si="176"/>
        <v>0</v>
      </c>
      <c r="AC355" s="485">
        <f t="shared" si="177"/>
        <v>0</v>
      </c>
      <c r="AD355" s="484">
        <f t="shared" si="166"/>
        <v>0</v>
      </c>
    </row>
    <row r="356" spans="1:30">
      <c r="A356" s="15">
        <f>+IF((G356+SUM(H356:K356))&gt;0,MAX(A$13:A355)+1,0)</f>
        <v>0</v>
      </c>
      <c r="B356" s="18"/>
      <c r="C356" s="16"/>
      <c r="D356" s="16"/>
      <c r="E356" s="16"/>
      <c r="F356" s="184">
        <f t="shared" si="162"/>
        <v>0</v>
      </c>
      <c r="G356" s="26">
        <f t="shared" si="163"/>
        <v>0</v>
      </c>
      <c r="H356" s="16"/>
      <c r="I356" s="16"/>
      <c r="J356" s="16"/>
      <c r="K356" s="16"/>
      <c r="L356" s="16"/>
      <c r="M356" s="16"/>
      <c r="N356" s="26">
        <f t="shared" si="164"/>
        <v>0</v>
      </c>
      <c r="O356" s="161"/>
      <c r="P356" s="169">
        <f t="shared" si="144"/>
        <v>0</v>
      </c>
      <c r="Q356" s="247">
        <f t="shared" si="167"/>
        <v>0</v>
      </c>
      <c r="R356" s="247">
        <f t="shared" si="168"/>
        <v>0</v>
      </c>
      <c r="S356" s="155">
        <f t="shared" si="169"/>
        <v>0</v>
      </c>
      <c r="T356" s="155">
        <f t="shared" si="170"/>
        <v>0</v>
      </c>
      <c r="U356" s="215">
        <f t="shared" si="171"/>
        <v>0</v>
      </c>
      <c r="V356" s="202">
        <f t="shared" si="159"/>
        <v>0</v>
      </c>
      <c r="W356" s="155">
        <f t="shared" si="172"/>
        <v>0</v>
      </c>
      <c r="X356" s="155">
        <f t="shared" si="173"/>
        <v>0</v>
      </c>
      <c r="Y356" s="475">
        <f t="shared" si="174"/>
        <v>0</v>
      </c>
      <c r="Z356" s="474">
        <f t="shared" si="165"/>
        <v>0</v>
      </c>
      <c r="AA356" s="155">
        <f t="shared" si="175"/>
        <v>0</v>
      </c>
      <c r="AB356" s="155">
        <f t="shared" si="176"/>
        <v>0</v>
      </c>
      <c r="AC356" s="485">
        <f t="shared" si="177"/>
        <v>0</v>
      </c>
      <c r="AD356" s="484">
        <f t="shared" si="166"/>
        <v>0</v>
      </c>
    </row>
    <row r="357" spans="1:30">
      <c r="A357" s="15">
        <f>+IF((G357+SUM(H357:K357))&gt;0,MAX(A$13:A356)+1,0)</f>
        <v>0</v>
      </c>
      <c r="B357" s="18"/>
      <c r="C357" s="16"/>
      <c r="D357" s="16"/>
      <c r="E357" s="16"/>
      <c r="F357" s="184">
        <f t="shared" si="162"/>
        <v>0</v>
      </c>
      <c r="G357" s="26">
        <f t="shared" si="163"/>
        <v>0</v>
      </c>
      <c r="H357" s="16"/>
      <c r="I357" s="16"/>
      <c r="J357" s="16"/>
      <c r="K357" s="16"/>
      <c r="L357" s="16"/>
      <c r="M357" s="16"/>
      <c r="N357" s="26">
        <f t="shared" si="164"/>
        <v>0</v>
      </c>
      <c r="O357" s="161"/>
      <c r="P357" s="169">
        <f t="shared" si="144"/>
        <v>0</v>
      </c>
      <c r="Q357" s="247">
        <f t="shared" si="167"/>
        <v>0</v>
      </c>
      <c r="R357" s="247">
        <f t="shared" si="168"/>
        <v>0</v>
      </c>
      <c r="S357" s="155">
        <f t="shared" si="169"/>
        <v>0</v>
      </c>
      <c r="T357" s="155">
        <f t="shared" si="170"/>
        <v>0</v>
      </c>
      <c r="U357" s="215">
        <f t="shared" si="171"/>
        <v>0</v>
      </c>
      <c r="V357" s="202">
        <f t="shared" si="159"/>
        <v>0</v>
      </c>
      <c r="W357" s="155">
        <f t="shared" si="172"/>
        <v>0</v>
      </c>
      <c r="X357" s="155">
        <f t="shared" si="173"/>
        <v>0</v>
      </c>
      <c r="Y357" s="475">
        <f t="shared" si="174"/>
        <v>0</v>
      </c>
      <c r="Z357" s="474">
        <f t="shared" si="165"/>
        <v>0</v>
      </c>
      <c r="AA357" s="155">
        <f t="shared" si="175"/>
        <v>0</v>
      </c>
      <c r="AB357" s="155">
        <f t="shared" si="176"/>
        <v>0</v>
      </c>
      <c r="AC357" s="485">
        <f t="shared" si="177"/>
        <v>0</v>
      </c>
      <c r="AD357" s="484">
        <f t="shared" si="166"/>
        <v>0</v>
      </c>
    </row>
    <row r="358" spans="1:30">
      <c r="A358" s="15">
        <f>+IF((G358+SUM(H358:K358))&gt;0,MAX(A$13:A357)+1,0)</f>
        <v>0</v>
      </c>
      <c r="B358" s="18"/>
      <c r="C358" s="16"/>
      <c r="D358" s="16"/>
      <c r="E358" s="16"/>
      <c r="F358" s="184">
        <f t="shared" si="162"/>
        <v>0</v>
      </c>
      <c r="G358" s="26">
        <f t="shared" si="163"/>
        <v>0</v>
      </c>
      <c r="H358" s="16"/>
      <c r="I358" s="16"/>
      <c r="J358" s="16"/>
      <c r="K358" s="16"/>
      <c r="L358" s="16"/>
      <c r="M358" s="16"/>
      <c r="N358" s="26">
        <f t="shared" si="164"/>
        <v>0</v>
      </c>
      <c r="O358" s="161"/>
      <c r="P358" s="169">
        <f t="shared" si="144"/>
        <v>0</v>
      </c>
      <c r="Q358" s="247">
        <f t="shared" si="167"/>
        <v>0</v>
      </c>
      <c r="R358" s="247">
        <f t="shared" si="168"/>
        <v>0</v>
      </c>
      <c r="S358" s="155">
        <f t="shared" si="169"/>
        <v>0</v>
      </c>
      <c r="T358" s="155">
        <f t="shared" si="170"/>
        <v>0</v>
      </c>
      <c r="U358" s="215">
        <f t="shared" si="171"/>
        <v>0</v>
      </c>
      <c r="V358" s="202">
        <f t="shared" si="159"/>
        <v>0</v>
      </c>
      <c r="W358" s="155">
        <f t="shared" si="172"/>
        <v>0</v>
      </c>
      <c r="X358" s="155">
        <f t="shared" si="173"/>
        <v>0</v>
      </c>
      <c r="Y358" s="475">
        <f t="shared" si="174"/>
        <v>0</v>
      </c>
      <c r="Z358" s="474">
        <f t="shared" si="165"/>
        <v>0</v>
      </c>
      <c r="AA358" s="155">
        <f t="shared" si="175"/>
        <v>0</v>
      </c>
      <c r="AB358" s="155">
        <f t="shared" si="176"/>
        <v>0</v>
      </c>
      <c r="AC358" s="485">
        <f t="shared" si="177"/>
        <v>0</v>
      </c>
      <c r="AD358" s="484">
        <f t="shared" si="166"/>
        <v>0</v>
      </c>
    </row>
    <row r="359" spans="1:30">
      <c r="A359" s="15">
        <f>+IF((G359+SUM(H359:K359))&gt;0,MAX(A$13:A358)+1,0)</f>
        <v>0</v>
      </c>
      <c r="B359" s="18"/>
      <c r="C359" s="16"/>
      <c r="D359" s="16"/>
      <c r="E359" s="16"/>
      <c r="F359" s="184">
        <f t="shared" si="162"/>
        <v>0</v>
      </c>
      <c r="G359" s="26">
        <f t="shared" si="163"/>
        <v>0</v>
      </c>
      <c r="H359" s="16"/>
      <c r="I359" s="16"/>
      <c r="J359" s="16"/>
      <c r="K359" s="16"/>
      <c r="L359" s="16"/>
      <c r="M359" s="16"/>
      <c r="N359" s="26">
        <f t="shared" si="164"/>
        <v>0</v>
      </c>
      <c r="O359" s="161"/>
      <c r="P359" s="169">
        <f t="shared" si="144"/>
        <v>0</v>
      </c>
      <c r="Q359" s="247">
        <f t="shared" si="167"/>
        <v>0</v>
      </c>
      <c r="R359" s="247">
        <f t="shared" si="168"/>
        <v>0</v>
      </c>
      <c r="S359" s="155">
        <f t="shared" si="169"/>
        <v>0</v>
      </c>
      <c r="T359" s="155">
        <f t="shared" si="170"/>
        <v>0</v>
      </c>
      <c r="U359" s="215">
        <f t="shared" si="171"/>
        <v>0</v>
      </c>
      <c r="V359" s="202">
        <f t="shared" si="159"/>
        <v>0</v>
      </c>
      <c r="W359" s="155">
        <f t="shared" si="172"/>
        <v>0</v>
      </c>
      <c r="X359" s="155">
        <f t="shared" si="173"/>
        <v>0</v>
      </c>
      <c r="Y359" s="475">
        <f t="shared" si="174"/>
        <v>0</v>
      </c>
      <c r="Z359" s="474">
        <f t="shared" si="165"/>
        <v>0</v>
      </c>
      <c r="AA359" s="155">
        <f t="shared" si="175"/>
        <v>0</v>
      </c>
      <c r="AB359" s="155">
        <f t="shared" si="176"/>
        <v>0</v>
      </c>
      <c r="AC359" s="485">
        <f t="shared" si="177"/>
        <v>0</v>
      </c>
      <c r="AD359" s="484">
        <f t="shared" si="166"/>
        <v>0</v>
      </c>
    </row>
    <row r="360" spans="1:30">
      <c r="A360" s="15">
        <f>+IF((G360+SUM(H360:K360))&gt;0,MAX(A$13:A359)+1,0)</f>
        <v>0</v>
      </c>
      <c r="B360" s="18"/>
      <c r="C360" s="16"/>
      <c r="D360" s="16"/>
      <c r="E360" s="16"/>
      <c r="F360" s="184">
        <f t="shared" si="162"/>
        <v>0</v>
      </c>
      <c r="G360" s="26">
        <f t="shared" si="163"/>
        <v>0</v>
      </c>
      <c r="H360" s="16"/>
      <c r="I360" s="16"/>
      <c r="J360" s="16"/>
      <c r="K360" s="16"/>
      <c r="L360" s="16"/>
      <c r="M360" s="16"/>
      <c r="N360" s="26">
        <f t="shared" si="164"/>
        <v>0</v>
      </c>
      <c r="O360" s="161"/>
      <c r="P360" s="169">
        <f t="shared" si="144"/>
        <v>0</v>
      </c>
      <c r="Q360" s="247">
        <f t="shared" si="167"/>
        <v>0</v>
      </c>
      <c r="R360" s="247">
        <f t="shared" si="168"/>
        <v>0</v>
      </c>
      <c r="S360" s="155">
        <f t="shared" si="169"/>
        <v>0</v>
      </c>
      <c r="T360" s="155">
        <f t="shared" si="170"/>
        <v>0</v>
      </c>
      <c r="U360" s="215">
        <f t="shared" si="171"/>
        <v>0</v>
      </c>
      <c r="V360" s="202">
        <f t="shared" si="159"/>
        <v>0</v>
      </c>
      <c r="W360" s="155">
        <f t="shared" si="172"/>
        <v>0</v>
      </c>
      <c r="X360" s="155">
        <f t="shared" si="173"/>
        <v>0</v>
      </c>
      <c r="Y360" s="475">
        <f t="shared" si="174"/>
        <v>0</v>
      </c>
      <c r="Z360" s="474">
        <f t="shared" si="165"/>
        <v>0</v>
      </c>
      <c r="AA360" s="155">
        <f t="shared" si="175"/>
        <v>0</v>
      </c>
      <c r="AB360" s="155">
        <f t="shared" si="176"/>
        <v>0</v>
      </c>
      <c r="AC360" s="485">
        <f t="shared" si="177"/>
        <v>0</v>
      </c>
      <c r="AD360" s="484">
        <f t="shared" si="166"/>
        <v>0</v>
      </c>
    </row>
    <row r="361" spans="1:30">
      <c r="A361" s="15">
        <f>+IF((G361+SUM(H361:K361))&gt;0,MAX(A$13:A360)+1,0)</f>
        <v>0</v>
      </c>
      <c r="B361" s="18"/>
      <c r="C361" s="16"/>
      <c r="D361" s="16"/>
      <c r="E361" s="16"/>
      <c r="F361" s="184">
        <f t="shared" si="162"/>
        <v>0</v>
      </c>
      <c r="G361" s="26">
        <f t="shared" si="163"/>
        <v>0</v>
      </c>
      <c r="H361" s="16"/>
      <c r="I361" s="16"/>
      <c r="J361" s="16"/>
      <c r="K361" s="16"/>
      <c r="L361" s="16"/>
      <c r="M361" s="16"/>
      <c r="N361" s="26">
        <f t="shared" si="164"/>
        <v>0</v>
      </c>
      <c r="O361" s="161"/>
      <c r="P361" s="169">
        <f t="shared" si="144"/>
        <v>0</v>
      </c>
      <c r="Q361" s="247">
        <f t="shared" si="167"/>
        <v>0</v>
      </c>
      <c r="R361" s="247">
        <f t="shared" si="168"/>
        <v>0</v>
      </c>
      <c r="S361" s="155">
        <f t="shared" si="169"/>
        <v>0</v>
      </c>
      <c r="T361" s="155">
        <f t="shared" si="170"/>
        <v>0</v>
      </c>
      <c r="U361" s="215">
        <f t="shared" si="171"/>
        <v>0</v>
      </c>
      <c r="V361" s="202">
        <f t="shared" si="159"/>
        <v>0</v>
      </c>
      <c r="W361" s="155">
        <f t="shared" si="172"/>
        <v>0</v>
      </c>
      <c r="X361" s="155">
        <f t="shared" si="173"/>
        <v>0</v>
      </c>
      <c r="Y361" s="475">
        <f t="shared" si="174"/>
        <v>0</v>
      </c>
      <c r="Z361" s="474">
        <f t="shared" si="165"/>
        <v>0</v>
      </c>
      <c r="AA361" s="155">
        <f t="shared" si="175"/>
        <v>0</v>
      </c>
      <c r="AB361" s="155">
        <f t="shared" si="176"/>
        <v>0</v>
      </c>
      <c r="AC361" s="485">
        <f t="shared" si="177"/>
        <v>0</v>
      </c>
      <c r="AD361" s="484">
        <f t="shared" si="166"/>
        <v>0</v>
      </c>
    </row>
    <row r="362" spans="1:30">
      <c r="A362" s="15">
        <f>+IF((G362+SUM(H362:K362))&gt;0,MAX(A$13:A361)+1,0)</f>
        <v>0</v>
      </c>
      <c r="B362" s="18"/>
      <c r="C362" s="16"/>
      <c r="D362" s="16"/>
      <c r="E362" s="16"/>
      <c r="F362" s="184">
        <f t="shared" si="162"/>
        <v>0</v>
      </c>
      <c r="G362" s="26">
        <f t="shared" si="163"/>
        <v>0</v>
      </c>
      <c r="H362" s="16"/>
      <c r="I362" s="16"/>
      <c r="J362" s="16"/>
      <c r="K362" s="16"/>
      <c r="L362" s="16"/>
      <c r="M362" s="16"/>
      <c r="N362" s="26">
        <f t="shared" si="164"/>
        <v>0</v>
      </c>
      <c r="O362" s="161"/>
      <c r="P362" s="169">
        <f t="shared" si="144"/>
        <v>0</v>
      </c>
      <c r="Q362" s="247">
        <f t="shared" si="167"/>
        <v>0</v>
      </c>
      <c r="R362" s="247">
        <f t="shared" si="168"/>
        <v>0</v>
      </c>
      <c r="S362" s="155">
        <f t="shared" si="169"/>
        <v>0</v>
      </c>
      <c r="T362" s="155">
        <f t="shared" si="170"/>
        <v>0</v>
      </c>
      <c r="U362" s="215">
        <f t="shared" si="171"/>
        <v>0</v>
      </c>
      <c r="V362" s="202">
        <f t="shared" si="159"/>
        <v>0</v>
      </c>
      <c r="W362" s="155">
        <f t="shared" si="172"/>
        <v>0</v>
      </c>
      <c r="X362" s="155">
        <f t="shared" si="173"/>
        <v>0</v>
      </c>
      <c r="Y362" s="475">
        <f t="shared" si="174"/>
        <v>0</v>
      </c>
      <c r="Z362" s="474">
        <f t="shared" si="165"/>
        <v>0</v>
      </c>
      <c r="AA362" s="155">
        <f t="shared" si="175"/>
        <v>0</v>
      </c>
      <c r="AB362" s="155">
        <f t="shared" si="176"/>
        <v>0</v>
      </c>
      <c r="AC362" s="485">
        <f t="shared" si="177"/>
        <v>0</v>
      </c>
      <c r="AD362" s="484">
        <f t="shared" si="166"/>
        <v>0</v>
      </c>
    </row>
    <row r="363" spans="1:30">
      <c r="A363" s="15">
        <f>+IF((G363+SUM(H363:K363))&gt;0,MAX(A$13:A362)+1,0)</f>
        <v>0</v>
      </c>
      <c r="B363" s="18"/>
      <c r="C363" s="16"/>
      <c r="D363" s="16"/>
      <c r="E363" s="16"/>
      <c r="F363" s="184">
        <f t="shared" si="162"/>
        <v>0</v>
      </c>
      <c r="G363" s="26">
        <f t="shared" si="163"/>
        <v>0</v>
      </c>
      <c r="H363" s="16"/>
      <c r="I363" s="16"/>
      <c r="J363" s="16"/>
      <c r="K363" s="16"/>
      <c r="L363" s="16"/>
      <c r="M363" s="16"/>
      <c r="N363" s="26">
        <f t="shared" si="164"/>
        <v>0</v>
      </c>
      <c r="O363" s="161"/>
      <c r="P363" s="169">
        <f t="shared" si="144"/>
        <v>0</v>
      </c>
      <c r="Q363" s="247">
        <f t="shared" si="167"/>
        <v>0</v>
      </c>
      <c r="R363" s="247">
        <f t="shared" si="168"/>
        <v>0</v>
      </c>
      <c r="S363" s="155">
        <f t="shared" si="169"/>
        <v>0</v>
      </c>
      <c r="T363" s="155">
        <f t="shared" si="170"/>
        <v>0</v>
      </c>
      <c r="U363" s="215">
        <f t="shared" si="171"/>
        <v>0</v>
      </c>
      <c r="V363" s="202">
        <f t="shared" si="159"/>
        <v>0</v>
      </c>
      <c r="W363" s="155">
        <f t="shared" si="172"/>
        <v>0</v>
      </c>
      <c r="X363" s="155">
        <f t="shared" si="173"/>
        <v>0</v>
      </c>
      <c r="Y363" s="475">
        <f t="shared" si="174"/>
        <v>0</v>
      </c>
      <c r="Z363" s="474">
        <f t="shared" si="165"/>
        <v>0</v>
      </c>
      <c r="AA363" s="155">
        <f t="shared" si="175"/>
        <v>0</v>
      </c>
      <c r="AB363" s="155">
        <f t="shared" si="176"/>
        <v>0</v>
      </c>
      <c r="AC363" s="485">
        <f t="shared" si="177"/>
        <v>0</v>
      </c>
      <c r="AD363" s="484">
        <f t="shared" si="166"/>
        <v>0</v>
      </c>
    </row>
    <row r="364" spans="1:30">
      <c r="A364" s="15">
        <f>+IF((G364+SUM(H364:K364))&gt;0,MAX(A$13:A363)+1,0)</f>
        <v>0</v>
      </c>
      <c r="B364" s="18"/>
      <c r="C364" s="16"/>
      <c r="D364" s="16"/>
      <c r="E364" s="16"/>
      <c r="F364" s="184">
        <f t="shared" si="162"/>
        <v>0</v>
      </c>
      <c r="G364" s="26">
        <f t="shared" si="163"/>
        <v>0</v>
      </c>
      <c r="H364" s="16"/>
      <c r="I364" s="16"/>
      <c r="J364" s="16"/>
      <c r="K364" s="16"/>
      <c r="L364" s="16"/>
      <c r="M364" s="16"/>
      <c r="N364" s="26">
        <f t="shared" si="164"/>
        <v>0</v>
      </c>
      <c r="O364" s="161"/>
      <c r="P364" s="169">
        <f t="shared" si="144"/>
        <v>0</v>
      </c>
      <c r="Q364" s="247">
        <f t="shared" si="167"/>
        <v>0</v>
      </c>
      <c r="R364" s="247">
        <f t="shared" si="168"/>
        <v>0</v>
      </c>
      <c r="S364" s="155">
        <f t="shared" si="169"/>
        <v>0</v>
      </c>
      <c r="T364" s="155">
        <f t="shared" si="170"/>
        <v>0</v>
      </c>
      <c r="U364" s="215">
        <f t="shared" si="171"/>
        <v>0</v>
      </c>
      <c r="V364" s="202">
        <f t="shared" si="159"/>
        <v>0</v>
      </c>
      <c r="W364" s="155">
        <f t="shared" si="172"/>
        <v>0</v>
      </c>
      <c r="X364" s="155">
        <f t="shared" si="173"/>
        <v>0</v>
      </c>
      <c r="Y364" s="475">
        <f t="shared" si="174"/>
        <v>0</v>
      </c>
      <c r="Z364" s="474">
        <f t="shared" si="165"/>
        <v>0</v>
      </c>
      <c r="AA364" s="155">
        <f t="shared" si="175"/>
        <v>0</v>
      </c>
      <c r="AB364" s="155">
        <f t="shared" si="176"/>
        <v>0</v>
      </c>
      <c r="AC364" s="485">
        <f t="shared" si="177"/>
        <v>0</v>
      </c>
      <c r="AD364" s="484">
        <f t="shared" si="166"/>
        <v>0</v>
      </c>
    </row>
    <row r="365" spans="1:30">
      <c r="A365" s="15">
        <f>+IF((G365+SUM(H365:K365))&gt;0,MAX(A$13:A364)+1,0)</f>
        <v>0</v>
      </c>
      <c r="B365" s="18"/>
      <c r="C365" s="16"/>
      <c r="D365" s="16"/>
      <c r="E365" s="16"/>
      <c r="F365" s="184">
        <f t="shared" si="162"/>
        <v>0</v>
      </c>
      <c r="G365" s="26">
        <f t="shared" si="163"/>
        <v>0</v>
      </c>
      <c r="H365" s="16"/>
      <c r="I365" s="16"/>
      <c r="J365" s="16"/>
      <c r="K365" s="16"/>
      <c r="L365" s="16"/>
      <c r="M365" s="16"/>
      <c r="N365" s="26">
        <f t="shared" si="164"/>
        <v>0</v>
      </c>
      <c r="O365" s="161"/>
      <c r="P365" s="169">
        <f t="shared" si="144"/>
        <v>0</v>
      </c>
      <c r="Q365" s="247">
        <f t="shared" si="167"/>
        <v>0</v>
      </c>
      <c r="R365" s="247">
        <f t="shared" si="168"/>
        <v>0</v>
      </c>
      <c r="S365" s="155">
        <f t="shared" si="169"/>
        <v>0</v>
      </c>
      <c r="T365" s="155">
        <f t="shared" si="170"/>
        <v>0</v>
      </c>
      <c r="U365" s="215">
        <f t="shared" si="171"/>
        <v>0</v>
      </c>
      <c r="V365" s="202">
        <f t="shared" si="159"/>
        <v>0</v>
      </c>
      <c r="W365" s="155">
        <f t="shared" si="172"/>
        <v>0</v>
      </c>
      <c r="X365" s="155">
        <f t="shared" si="173"/>
        <v>0</v>
      </c>
      <c r="Y365" s="475">
        <f t="shared" si="174"/>
        <v>0</v>
      </c>
      <c r="Z365" s="474">
        <f t="shared" si="165"/>
        <v>0</v>
      </c>
      <c r="AA365" s="155">
        <f t="shared" si="175"/>
        <v>0</v>
      </c>
      <c r="AB365" s="155">
        <f t="shared" si="176"/>
        <v>0</v>
      </c>
      <c r="AC365" s="485">
        <f t="shared" si="177"/>
        <v>0</v>
      </c>
      <c r="AD365" s="484">
        <f t="shared" si="166"/>
        <v>0</v>
      </c>
    </row>
    <row r="366" spans="1:30">
      <c r="A366" s="15">
        <f>+IF((G366+SUM(H366:K366))&gt;0,MAX(A$13:A365)+1,0)</f>
        <v>0</v>
      </c>
      <c r="B366" s="18"/>
      <c r="C366" s="16"/>
      <c r="D366" s="16"/>
      <c r="E366" s="16"/>
      <c r="F366" s="184">
        <f t="shared" si="162"/>
        <v>0</v>
      </c>
      <c r="G366" s="26">
        <f t="shared" si="163"/>
        <v>0</v>
      </c>
      <c r="H366" s="16"/>
      <c r="I366" s="16"/>
      <c r="J366" s="16"/>
      <c r="K366" s="16"/>
      <c r="L366" s="16"/>
      <c r="M366" s="16"/>
      <c r="N366" s="26">
        <f t="shared" si="164"/>
        <v>0</v>
      </c>
      <c r="O366" s="161"/>
      <c r="P366" s="169">
        <f t="shared" si="144"/>
        <v>0</v>
      </c>
      <c r="Q366" s="247">
        <f t="shared" si="167"/>
        <v>0</v>
      </c>
      <c r="R366" s="247">
        <f t="shared" si="168"/>
        <v>0</v>
      </c>
      <c r="S366" s="155">
        <f t="shared" si="169"/>
        <v>0</v>
      </c>
      <c r="T366" s="155">
        <f t="shared" si="170"/>
        <v>0</v>
      </c>
      <c r="U366" s="215">
        <f t="shared" si="171"/>
        <v>0</v>
      </c>
      <c r="V366" s="202">
        <f t="shared" si="159"/>
        <v>0</v>
      </c>
      <c r="W366" s="155">
        <f t="shared" si="172"/>
        <v>0</v>
      </c>
      <c r="X366" s="155">
        <f t="shared" si="173"/>
        <v>0</v>
      </c>
      <c r="Y366" s="475">
        <f t="shared" si="174"/>
        <v>0</v>
      </c>
      <c r="Z366" s="474">
        <f t="shared" si="165"/>
        <v>0</v>
      </c>
      <c r="AA366" s="155">
        <f t="shared" si="175"/>
        <v>0</v>
      </c>
      <c r="AB366" s="155">
        <f t="shared" si="176"/>
        <v>0</v>
      </c>
      <c r="AC366" s="485">
        <f t="shared" si="177"/>
        <v>0</v>
      </c>
      <c r="AD366" s="484">
        <f t="shared" si="166"/>
        <v>0</v>
      </c>
    </row>
    <row r="367" spans="1:30">
      <c r="A367" s="15">
        <f>+IF((G367+SUM(H367:K367))&gt;0,MAX(A$13:A366)+1,0)</f>
        <v>0</v>
      </c>
      <c r="B367" s="18"/>
      <c r="C367" s="16"/>
      <c r="D367" s="16"/>
      <c r="E367" s="16"/>
      <c r="F367" s="184">
        <f t="shared" si="162"/>
        <v>0</v>
      </c>
      <c r="G367" s="26">
        <f t="shared" si="163"/>
        <v>0</v>
      </c>
      <c r="H367" s="16"/>
      <c r="I367" s="16"/>
      <c r="J367" s="16"/>
      <c r="K367" s="16"/>
      <c r="L367" s="16"/>
      <c r="M367" s="16"/>
      <c r="N367" s="26">
        <f t="shared" si="164"/>
        <v>0</v>
      </c>
      <c r="O367" s="161"/>
      <c r="P367" s="169">
        <f t="shared" si="144"/>
        <v>0</v>
      </c>
      <c r="Q367" s="247">
        <f t="shared" si="167"/>
        <v>0</v>
      </c>
      <c r="R367" s="247">
        <f t="shared" si="168"/>
        <v>0</v>
      </c>
      <c r="S367" s="155">
        <f t="shared" si="169"/>
        <v>0</v>
      </c>
      <c r="T367" s="155">
        <f t="shared" si="170"/>
        <v>0</v>
      </c>
      <c r="U367" s="215">
        <f t="shared" si="171"/>
        <v>0</v>
      </c>
      <c r="V367" s="202">
        <f t="shared" si="159"/>
        <v>0</v>
      </c>
      <c r="W367" s="155">
        <f t="shared" si="172"/>
        <v>0</v>
      </c>
      <c r="X367" s="155">
        <f t="shared" si="173"/>
        <v>0</v>
      </c>
      <c r="Y367" s="475">
        <f t="shared" si="174"/>
        <v>0</v>
      </c>
      <c r="Z367" s="474">
        <f t="shared" si="165"/>
        <v>0</v>
      </c>
      <c r="AA367" s="155">
        <f t="shared" si="175"/>
        <v>0</v>
      </c>
      <c r="AB367" s="155">
        <f t="shared" si="176"/>
        <v>0</v>
      </c>
      <c r="AC367" s="485">
        <f t="shared" si="177"/>
        <v>0</v>
      </c>
      <c r="AD367" s="484">
        <f t="shared" si="166"/>
        <v>0</v>
      </c>
    </row>
    <row r="368" spans="1:30">
      <c r="A368" s="15">
        <f>+IF((G368+SUM(H368:K368))&gt;0,MAX(A$13:A367)+1,0)</f>
        <v>0</v>
      </c>
      <c r="B368" s="18"/>
      <c r="C368" s="16"/>
      <c r="D368" s="16"/>
      <c r="E368" s="16"/>
      <c r="F368" s="184">
        <f t="shared" si="162"/>
        <v>0</v>
      </c>
      <c r="G368" s="26">
        <f t="shared" si="163"/>
        <v>0</v>
      </c>
      <c r="H368" s="16"/>
      <c r="I368" s="16"/>
      <c r="J368" s="16"/>
      <c r="K368" s="16"/>
      <c r="L368" s="16"/>
      <c r="M368" s="16"/>
      <c r="N368" s="26">
        <f t="shared" si="164"/>
        <v>0</v>
      </c>
      <c r="O368" s="161"/>
      <c r="P368" s="169">
        <f t="shared" si="144"/>
        <v>0</v>
      </c>
      <c r="Q368" s="247">
        <f t="shared" si="167"/>
        <v>0</v>
      </c>
      <c r="R368" s="247">
        <f t="shared" si="168"/>
        <v>0</v>
      </c>
      <c r="S368" s="155">
        <f t="shared" si="169"/>
        <v>0</v>
      </c>
      <c r="T368" s="155">
        <f t="shared" si="170"/>
        <v>0</v>
      </c>
      <c r="U368" s="215">
        <f t="shared" si="171"/>
        <v>0</v>
      </c>
      <c r="V368" s="202">
        <f t="shared" si="159"/>
        <v>0</v>
      </c>
      <c r="W368" s="155">
        <f t="shared" si="172"/>
        <v>0</v>
      </c>
      <c r="X368" s="155">
        <f t="shared" si="173"/>
        <v>0</v>
      </c>
      <c r="Y368" s="475">
        <f t="shared" si="174"/>
        <v>0</v>
      </c>
      <c r="Z368" s="474">
        <f t="shared" si="165"/>
        <v>0</v>
      </c>
      <c r="AA368" s="155">
        <f t="shared" si="175"/>
        <v>0</v>
      </c>
      <c r="AB368" s="155">
        <f t="shared" si="176"/>
        <v>0</v>
      </c>
      <c r="AC368" s="485">
        <f t="shared" si="177"/>
        <v>0</v>
      </c>
      <c r="AD368" s="484">
        <f t="shared" si="166"/>
        <v>0</v>
      </c>
    </row>
    <row r="369" spans="1:30">
      <c r="A369" s="15">
        <f>+IF((G369+SUM(H369:K369))&gt;0,MAX(A$13:A368)+1,0)</f>
        <v>0</v>
      </c>
      <c r="B369" s="18"/>
      <c r="C369" s="16"/>
      <c r="D369" s="16"/>
      <c r="E369" s="16"/>
      <c r="F369" s="184">
        <f t="shared" si="162"/>
        <v>0</v>
      </c>
      <c r="G369" s="26">
        <f t="shared" si="163"/>
        <v>0</v>
      </c>
      <c r="H369" s="16"/>
      <c r="I369" s="16"/>
      <c r="J369" s="16"/>
      <c r="K369" s="16"/>
      <c r="L369" s="16"/>
      <c r="M369" s="16"/>
      <c r="N369" s="26">
        <f t="shared" si="164"/>
        <v>0</v>
      </c>
      <c r="O369" s="161"/>
      <c r="P369" s="169">
        <f t="shared" si="144"/>
        <v>0</v>
      </c>
      <c r="Q369" s="247">
        <f t="shared" si="167"/>
        <v>0</v>
      </c>
      <c r="R369" s="247">
        <f t="shared" si="168"/>
        <v>0</v>
      </c>
      <c r="S369" s="155">
        <f t="shared" si="169"/>
        <v>0</v>
      </c>
      <c r="T369" s="155">
        <f t="shared" si="170"/>
        <v>0</v>
      </c>
      <c r="U369" s="215">
        <f t="shared" si="171"/>
        <v>0</v>
      </c>
      <c r="V369" s="202">
        <f t="shared" si="159"/>
        <v>0</v>
      </c>
      <c r="W369" s="155">
        <f t="shared" si="172"/>
        <v>0</v>
      </c>
      <c r="X369" s="155">
        <f t="shared" si="173"/>
        <v>0</v>
      </c>
      <c r="Y369" s="475">
        <f t="shared" si="174"/>
        <v>0</v>
      </c>
      <c r="Z369" s="474">
        <f t="shared" si="165"/>
        <v>0</v>
      </c>
      <c r="AA369" s="155">
        <f t="shared" si="175"/>
        <v>0</v>
      </c>
      <c r="AB369" s="155">
        <f t="shared" si="176"/>
        <v>0</v>
      </c>
      <c r="AC369" s="485">
        <f t="shared" si="177"/>
        <v>0</v>
      </c>
      <c r="AD369" s="484">
        <f t="shared" si="166"/>
        <v>0</v>
      </c>
    </row>
    <row r="370" spans="1:30">
      <c r="A370" s="15">
        <f>+IF((G370+SUM(H370:K370))&gt;0,MAX(A$13:A369)+1,0)</f>
        <v>0</v>
      </c>
      <c r="B370" s="18"/>
      <c r="C370" s="16"/>
      <c r="D370" s="16"/>
      <c r="E370" s="16"/>
      <c r="F370" s="184">
        <f t="shared" si="162"/>
        <v>0</v>
      </c>
      <c r="G370" s="26">
        <f t="shared" si="163"/>
        <v>0</v>
      </c>
      <c r="H370" s="16"/>
      <c r="I370" s="16"/>
      <c r="J370" s="16"/>
      <c r="K370" s="16"/>
      <c r="L370" s="16"/>
      <c r="M370" s="16"/>
      <c r="N370" s="26">
        <f t="shared" si="164"/>
        <v>0</v>
      </c>
      <c r="O370" s="161"/>
      <c r="P370" s="169">
        <f t="shared" si="144"/>
        <v>0</v>
      </c>
      <c r="Q370" s="247">
        <f t="shared" si="167"/>
        <v>0</v>
      </c>
      <c r="R370" s="247">
        <f t="shared" si="168"/>
        <v>0</v>
      </c>
      <c r="S370" s="155">
        <f t="shared" si="169"/>
        <v>0</v>
      </c>
      <c r="T370" s="155">
        <f t="shared" si="170"/>
        <v>0</v>
      </c>
      <c r="U370" s="215">
        <f t="shared" si="171"/>
        <v>0</v>
      </c>
      <c r="V370" s="202">
        <f t="shared" si="159"/>
        <v>0</v>
      </c>
      <c r="W370" s="155">
        <f t="shared" si="172"/>
        <v>0</v>
      </c>
      <c r="X370" s="155">
        <f t="shared" si="173"/>
        <v>0</v>
      </c>
      <c r="Y370" s="475">
        <f t="shared" si="174"/>
        <v>0</v>
      </c>
      <c r="Z370" s="474">
        <f t="shared" si="165"/>
        <v>0</v>
      </c>
      <c r="AA370" s="155">
        <f t="shared" si="175"/>
        <v>0</v>
      </c>
      <c r="AB370" s="155">
        <f t="shared" si="176"/>
        <v>0</v>
      </c>
      <c r="AC370" s="485">
        <f t="shared" si="177"/>
        <v>0</v>
      </c>
      <c r="AD370" s="484">
        <f t="shared" si="166"/>
        <v>0</v>
      </c>
    </row>
    <row r="371" spans="1:30">
      <c r="A371" s="15">
        <f>+IF((G371+SUM(H371:K371))&gt;0,MAX(A$13:A370)+1,0)</f>
        <v>0</v>
      </c>
      <c r="B371" s="18"/>
      <c r="C371" s="16"/>
      <c r="D371" s="16"/>
      <c r="E371" s="16"/>
      <c r="F371" s="184">
        <f t="shared" si="162"/>
        <v>0</v>
      </c>
      <c r="G371" s="26">
        <f t="shared" si="163"/>
        <v>0</v>
      </c>
      <c r="H371" s="16"/>
      <c r="I371" s="16"/>
      <c r="J371" s="16"/>
      <c r="K371" s="16"/>
      <c r="L371" s="16"/>
      <c r="M371" s="16"/>
      <c r="N371" s="26">
        <f t="shared" si="164"/>
        <v>0</v>
      </c>
      <c r="O371" s="161"/>
      <c r="P371" s="169">
        <f t="shared" si="144"/>
        <v>0</v>
      </c>
      <c r="Q371" s="247">
        <f t="shared" si="167"/>
        <v>0</v>
      </c>
      <c r="R371" s="247">
        <f t="shared" si="168"/>
        <v>0</v>
      </c>
      <c r="S371" s="155">
        <f t="shared" si="169"/>
        <v>0</v>
      </c>
      <c r="T371" s="155">
        <f t="shared" si="170"/>
        <v>0</v>
      </c>
      <c r="U371" s="215">
        <f t="shared" si="171"/>
        <v>0</v>
      </c>
      <c r="V371" s="202">
        <f t="shared" si="159"/>
        <v>0</v>
      </c>
      <c r="W371" s="155">
        <f t="shared" si="172"/>
        <v>0</v>
      </c>
      <c r="X371" s="155">
        <f t="shared" si="173"/>
        <v>0</v>
      </c>
      <c r="Y371" s="475">
        <f t="shared" si="174"/>
        <v>0</v>
      </c>
      <c r="Z371" s="474">
        <f t="shared" si="165"/>
        <v>0</v>
      </c>
      <c r="AA371" s="155">
        <f t="shared" si="175"/>
        <v>0</v>
      </c>
      <c r="AB371" s="155">
        <f t="shared" si="176"/>
        <v>0</v>
      </c>
      <c r="AC371" s="485">
        <f t="shared" si="177"/>
        <v>0</v>
      </c>
      <c r="AD371" s="484">
        <f t="shared" si="166"/>
        <v>0</v>
      </c>
    </row>
    <row r="372" spans="1:30">
      <c r="A372" s="15">
        <f>+IF((G372+SUM(H372:K372))&gt;0,MAX(A$13:A371)+1,0)</f>
        <v>0</v>
      </c>
      <c r="B372" s="18"/>
      <c r="C372" s="16"/>
      <c r="D372" s="16"/>
      <c r="E372" s="16"/>
      <c r="F372" s="184">
        <f t="shared" si="162"/>
        <v>0</v>
      </c>
      <c r="G372" s="26">
        <f t="shared" si="163"/>
        <v>0</v>
      </c>
      <c r="H372" s="16"/>
      <c r="I372" s="16"/>
      <c r="J372" s="16"/>
      <c r="K372" s="16"/>
      <c r="L372" s="16"/>
      <c r="M372" s="16"/>
      <c r="N372" s="26">
        <f t="shared" si="164"/>
        <v>0</v>
      </c>
      <c r="O372" s="161"/>
      <c r="P372" s="169">
        <f t="shared" si="144"/>
        <v>0</v>
      </c>
      <c r="Q372" s="247">
        <f t="shared" si="167"/>
        <v>0</v>
      </c>
      <c r="R372" s="247">
        <f t="shared" si="168"/>
        <v>0</v>
      </c>
      <c r="S372" s="155">
        <f t="shared" si="169"/>
        <v>0</v>
      </c>
      <c r="T372" s="155">
        <f t="shared" si="170"/>
        <v>0</v>
      </c>
      <c r="U372" s="215">
        <f t="shared" si="171"/>
        <v>0</v>
      </c>
      <c r="V372" s="202">
        <f t="shared" si="159"/>
        <v>0</v>
      </c>
      <c r="W372" s="155">
        <f t="shared" si="172"/>
        <v>0</v>
      </c>
      <c r="X372" s="155">
        <f t="shared" si="173"/>
        <v>0</v>
      </c>
      <c r="Y372" s="475">
        <f t="shared" si="174"/>
        <v>0</v>
      </c>
      <c r="Z372" s="474">
        <f t="shared" si="165"/>
        <v>0</v>
      </c>
      <c r="AA372" s="155">
        <f t="shared" si="175"/>
        <v>0</v>
      </c>
      <c r="AB372" s="155">
        <f t="shared" si="176"/>
        <v>0</v>
      </c>
      <c r="AC372" s="485">
        <f t="shared" si="177"/>
        <v>0</v>
      </c>
      <c r="AD372" s="484">
        <f t="shared" si="166"/>
        <v>0</v>
      </c>
    </row>
    <row r="373" spans="1:30">
      <c r="A373" s="15">
        <f>+IF((G373+SUM(H373:K373))&gt;0,MAX(A$13:A372)+1,0)</f>
        <v>0</v>
      </c>
      <c r="B373" s="18"/>
      <c r="C373" s="16"/>
      <c r="D373" s="16"/>
      <c r="E373" s="16"/>
      <c r="F373" s="184">
        <f t="shared" si="162"/>
        <v>0</v>
      </c>
      <c r="G373" s="26">
        <f t="shared" si="163"/>
        <v>0</v>
      </c>
      <c r="H373" s="16"/>
      <c r="I373" s="16"/>
      <c r="J373" s="16"/>
      <c r="K373" s="16"/>
      <c r="L373" s="16"/>
      <c r="M373" s="16"/>
      <c r="N373" s="26">
        <f t="shared" si="164"/>
        <v>0</v>
      </c>
      <c r="O373" s="161"/>
      <c r="P373" s="169">
        <f t="shared" si="144"/>
        <v>0</v>
      </c>
      <c r="Q373" s="247">
        <f t="shared" si="167"/>
        <v>0</v>
      </c>
      <c r="R373" s="247">
        <f t="shared" si="168"/>
        <v>0</v>
      </c>
      <c r="S373" s="155">
        <f t="shared" si="169"/>
        <v>0</v>
      </c>
      <c r="T373" s="155">
        <f t="shared" si="170"/>
        <v>0</v>
      </c>
      <c r="U373" s="215">
        <f t="shared" si="171"/>
        <v>0</v>
      </c>
      <c r="V373" s="202">
        <f t="shared" si="159"/>
        <v>0</v>
      </c>
      <c r="W373" s="155">
        <f t="shared" si="172"/>
        <v>0</v>
      </c>
      <c r="X373" s="155">
        <f t="shared" si="173"/>
        <v>0</v>
      </c>
      <c r="Y373" s="475">
        <f t="shared" si="174"/>
        <v>0</v>
      </c>
      <c r="Z373" s="474">
        <f t="shared" si="165"/>
        <v>0</v>
      </c>
      <c r="AA373" s="155">
        <f t="shared" si="175"/>
        <v>0</v>
      </c>
      <c r="AB373" s="155">
        <f t="shared" si="176"/>
        <v>0</v>
      </c>
      <c r="AC373" s="485">
        <f t="shared" si="177"/>
        <v>0</v>
      </c>
      <c r="AD373" s="484">
        <f t="shared" si="166"/>
        <v>0</v>
      </c>
    </row>
    <row r="374" spans="1:30">
      <c r="A374" s="15">
        <f>+IF((G374+SUM(H374:K374))&gt;0,MAX(A$13:A373)+1,0)</f>
        <v>0</v>
      </c>
      <c r="B374" s="18"/>
      <c r="C374" s="16"/>
      <c r="D374" s="16"/>
      <c r="E374" s="16"/>
      <c r="F374" s="184">
        <f t="shared" si="162"/>
        <v>0</v>
      </c>
      <c r="G374" s="26">
        <f t="shared" si="163"/>
        <v>0</v>
      </c>
      <c r="H374" s="16"/>
      <c r="I374" s="16"/>
      <c r="J374" s="16"/>
      <c r="K374" s="16"/>
      <c r="L374" s="16"/>
      <c r="M374" s="16"/>
      <c r="N374" s="26">
        <f t="shared" si="164"/>
        <v>0</v>
      </c>
      <c r="O374" s="161"/>
      <c r="P374" s="169">
        <f t="shared" si="144"/>
        <v>0</v>
      </c>
      <c r="Q374" s="247">
        <f t="shared" si="167"/>
        <v>0</v>
      </c>
      <c r="R374" s="247">
        <f t="shared" si="168"/>
        <v>0</v>
      </c>
      <c r="S374" s="155">
        <f t="shared" si="169"/>
        <v>0</v>
      </c>
      <c r="T374" s="155">
        <f t="shared" si="170"/>
        <v>0</v>
      </c>
      <c r="U374" s="215">
        <f t="shared" si="171"/>
        <v>0</v>
      </c>
      <c r="V374" s="202">
        <f t="shared" si="159"/>
        <v>0</v>
      </c>
      <c r="W374" s="155">
        <f t="shared" si="172"/>
        <v>0</v>
      </c>
      <c r="X374" s="155">
        <f t="shared" si="173"/>
        <v>0</v>
      </c>
      <c r="Y374" s="475">
        <f t="shared" si="174"/>
        <v>0</v>
      </c>
      <c r="Z374" s="474">
        <f t="shared" si="165"/>
        <v>0</v>
      </c>
      <c r="AA374" s="155">
        <f t="shared" si="175"/>
        <v>0</v>
      </c>
      <c r="AB374" s="155">
        <f t="shared" si="176"/>
        <v>0</v>
      </c>
      <c r="AC374" s="485">
        <f t="shared" si="177"/>
        <v>0</v>
      </c>
      <c r="AD374" s="484">
        <f t="shared" si="166"/>
        <v>0</v>
      </c>
    </row>
    <row r="375" spans="1:30">
      <c r="A375" s="15">
        <f>+IF((G375+SUM(H375:K375))&gt;0,MAX(A$13:A374)+1,0)</f>
        <v>0</v>
      </c>
      <c r="B375" s="18"/>
      <c r="C375" s="16"/>
      <c r="D375" s="16"/>
      <c r="E375" s="16"/>
      <c r="F375" s="184">
        <f t="shared" si="162"/>
        <v>0</v>
      </c>
      <c r="G375" s="26">
        <f t="shared" si="163"/>
        <v>0</v>
      </c>
      <c r="H375" s="16"/>
      <c r="I375" s="16"/>
      <c r="J375" s="16"/>
      <c r="K375" s="16"/>
      <c r="L375" s="16"/>
      <c r="M375" s="16"/>
      <c r="N375" s="26">
        <f t="shared" si="164"/>
        <v>0</v>
      </c>
      <c r="O375" s="161"/>
      <c r="P375" s="169">
        <f t="shared" si="144"/>
        <v>0</v>
      </c>
      <c r="Q375" s="247">
        <f t="shared" si="167"/>
        <v>0</v>
      </c>
      <c r="R375" s="247">
        <f t="shared" si="168"/>
        <v>0</v>
      </c>
      <c r="S375" s="155">
        <f t="shared" si="169"/>
        <v>0</v>
      </c>
      <c r="T375" s="155">
        <f t="shared" si="170"/>
        <v>0</v>
      </c>
      <c r="U375" s="215">
        <f t="shared" si="171"/>
        <v>0</v>
      </c>
      <c r="V375" s="202">
        <f t="shared" si="159"/>
        <v>0</v>
      </c>
      <c r="W375" s="155">
        <f t="shared" si="172"/>
        <v>0</v>
      </c>
      <c r="X375" s="155">
        <f t="shared" si="173"/>
        <v>0</v>
      </c>
      <c r="Y375" s="475">
        <f t="shared" si="174"/>
        <v>0</v>
      </c>
      <c r="Z375" s="474">
        <f t="shared" si="165"/>
        <v>0</v>
      </c>
      <c r="AA375" s="155">
        <f t="shared" si="175"/>
        <v>0</v>
      </c>
      <c r="AB375" s="155">
        <f t="shared" si="176"/>
        <v>0</v>
      </c>
      <c r="AC375" s="485">
        <f t="shared" si="177"/>
        <v>0</v>
      </c>
      <c r="AD375" s="484">
        <f t="shared" si="166"/>
        <v>0</v>
      </c>
    </row>
    <row r="376" spans="1:30">
      <c r="A376" s="15">
        <f>+IF((G376+SUM(H376:K376))&gt;0,MAX(A$13:A375)+1,0)</f>
        <v>0</v>
      </c>
      <c r="B376" s="18"/>
      <c r="C376" s="16"/>
      <c r="D376" s="16"/>
      <c r="E376" s="16"/>
      <c r="F376" s="184">
        <f t="shared" si="162"/>
        <v>0</v>
      </c>
      <c r="G376" s="26">
        <f t="shared" si="163"/>
        <v>0</v>
      </c>
      <c r="H376" s="16"/>
      <c r="I376" s="16"/>
      <c r="J376" s="16"/>
      <c r="K376" s="16"/>
      <c r="L376" s="16"/>
      <c r="M376" s="16"/>
      <c r="N376" s="26">
        <f t="shared" si="164"/>
        <v>0</v>
      </c>
      <c r="O376" s="161"/>
      <c r="P376" s="169">
        <f t="shared" si="144"/>
        <v>0</v>
      </c>
      <c r="Q376" s="247">
        <f t="shared" si="167"/>
        <v>0</v>
      </c>
      <c r="R376" s="247">
        <f t="shared" si="168"/>
        <v>0</v>
      </c>
      <c r="S376" s="155">
        <f t="shared" si="169"/>
        <v>0</v>
      </c>
      <c r="T376" s="155">
        <f t="shared" si="170"/>
        <v>0</v>
      </c>
      <c r="U376" s="215">
        <f t="shared" si="171"/>
        <v>0</v>
      </c>
      <c r="V376" s="202">
        <f t="shared" si="159"/>
        <v>0</v>
      </c>
      <c r="W376" s="155">
        <f t="shared" si="172"/>
        <v>0</v>
      </c>
      <c r="X376" s="155">
        <f t="shared" si="173"/>
        <v>0</v>
      </c>
      <c r="Y376" s="475">
        <f t="shared" si="174"/>
        <v>0</v>
      </c>
      <c r="Z376" s="474">
        <f t="shared" si="165"/>
        <v>0</v>
      </c>
      <c r="AA376" s="155">
        <f t="shared" si="175"/>
        <v>0</v>
      </c>
      <c r="AB376" s="155">
        <f t="shared" si="176"/>
        <v>0</v>
      </c>
      <c r="AC376" s="485">
        <f t="shared" si="177"/>
        <v>0</v>
      </c>
      <c r="AD376" s="484">
        <f t="shared" si="166"/>
        <v>0</v>
      </c>
    </row>
    <row r="377" spans="1:30">
      <c r="A377" s="15">
        <f>+IF((G377+SUM(H377:K377))&gt;0,MAX(A$13:A376)+1,0)</f>
        <v>0</v>
      </c>
      <c r="B377" s="18"/>
      <c r="C377" s="16"/>
      <c r="D377" s="16"/>
      <c r="E377" s="16"/>
      <c r="F377" s="184">
        <f t="shared" si="162"/>
        <v>0</v>
      </c>
      <c r="G377" s="26">
        <f t="shared" si="163"/>
        <v>0</v>
      </c>
      <c r="H377" s="16"/>
      <c r="I377" s="16"/>
      <c r="J377" s="16"/>
      <c r="K377" s="16"/>
      <c r="L377" s="16"/>
      <c r="M377" s="16"/>
      <c r="N377" s="26">
        <f t="shared" si="164"/>
        <v>0</v>
      </c>
      <c r="O377" s="161"/>
      <c r="P377" s="169">
        <f t="shared" ref="P377:P412" si="178">+N377*O377</f>
        <v>0</v>
      </c>
      <c r="Q377" s="247">
        <f t="shared" ref="Q377:Q412" si="179">+N377*(C377+H377-I377)</f>
        <v>0</v>
      </c>
      <c r="R377" s="247">
        <f t="shared" ref="R377:R412" si="180">+N377*D377+N377*E377*0.8+(J377-K377)*N377</f>
        <v>0</v>
      </c>
      <c r="S377" s="155">
        <f t="shared" ref="S377:S412" si="181">+P377*C377</f>
        <v>0</v>
      </c>
      <c r="T377" s="155">
        <f t="shared" ref="T377:T412" si="182">+P377*(D377+E377)</f>
        <v>0</v>
      </c>
      <c r="U377" s="215">
        <f t="shared" ref="U377:U408" si="183">(P377-$S$6)/$S$7*(C377+D377+E377)*$Y$8</f>
        <v>0</v>
      </c>
      <c r="V377" s="202">
        <f t="shared" si="159"/>
        <v>0</v>
      </c>
      <c r="W377" s="155">
        <f t="shared" ref="W377:W412" si="184">+P377*H377</f>
        <v>0</v>
      </c>
      <c r="X377" s="155">
        <f t="shared" ref="X377:X412" si="185">+P377*J377</f>
        <v>0</v>
      </c>
      <c r="Y377" s="475">
        <f t="shared" ref="Y377:Y412" si="186">+(P377-$S$6)/$S$7*(H377+J377)*$Y$8</f>
        <v>0</v>
      </c>
      <c r="Z377" s="474">
        <f t="shared" si="165"/>
        <v>0</v>
      </c>
      <c r="AA377" s="155">
        <f t="shared" ref="AA377:AA412" si="187">+P377*I377</f>
        <v>0</v>
      </c>
      <c r="AB377" s="155">
        <f t="shared" ref="AB377:AB412" si="188">+P377*K377</f>
        <v>0</v>
      </c>
      <c r="AC377" s="485">
        <f t="shared" ref="AC377:AC412" si="189">+(P377-$S$6)/$S$7*(I377+K377)*$Y$8</f>
        <v>0</v>
      </c>
      <c r="AD377" s="484">
        <f t="shared" si="166"/>
        <v>0</v>
      </c>
    </row>
    <row r="378" spans="1:30">
      <c r="A378" s="15">
        <f>+IF((G378+SUM(H378:K378))&gt;0,MAX(A$13:A377)+1,0)</f>
        <v>0</v>
      </c>
      <c r="B378" s="18"/>
      <c r="C378" s="16"/>
      <c r="D378" s="16"/>
      <c r="E378" s="16"/>
      <c r="F378" s="184">
        <f t="shared" si="162"/>
        <v>0</v>
      </c>
      <c r="G378" s="26">
        <f t="shared" si="163"/>
        <v>0</v>
      </c>
      <c r="H378" s="16"/>
      <c r="I378" s="16"/>
      <c r="J378" s="16"/>
      <c r="K378" s="16"/>
      <c r="L378" s="16"/>
      <c r="M378" s="16"/>
      <c r="N378" s="26">
        <f t="shared" si="164"/>
        <v>0</v>
      </c>
      <c r="O378" s="161"/>
      <c r="P378" s="169">
        <f t="shared" si="178"/>
        <v>0</v>
      </c>
      <c r="Q378" s="247">
        <f t="shared" si="179"/>
        <v>0</v>
      </c>
      <c r="R378" s="247">
        <f t="shared" si="180"/>
        <v>0</v>
      </c>
      <c r="S378" s="155">
        <f t="shared" si="181"/>
        <v>0</v>
      </c>
      <c r="T378" s="155">
        <f t="shared" si="182"/>
        <v>0</v>
      </c>
      <c r="U378" s="215">
        <f t="shared" si="183"/>
        <v>0</v>
      </c>
      <c r="V378" s="202">
        <f t="shared" ref="V378:V441" si="190">+U378*V$9</f>
        <v>0</v>
      </c>
      <c r="W378" s="155">
        <f t="shared" si="184"/>
        <v>0</v>
      </c>
      <c r="X378" s="155">
        <f t="shared" si="185"/>
        <v>0</v>
      </c>
      <c r="Y378" s="475">
        <f t="shared" si="186"/>
        <v>0</v>
      </c>
      <c r="Z378" s="474">
        <f t="shared" si="165"/>
        <v>0</v>
      </c>
      <c r="AA378" s="155">
        <f t="shared" si="187"/>
        <v>0</v>
      </c>
      <c r="AB378" s="155">
        <f t="shared" si="188"/>
        <v>0</v>
      </c>
      <c r="AC378" s="485">
        <f t="shared" si="189"/>
        <v>0</v>
      </c>
      <c r="AD378" s="484">
        <f t="shared" si="166"/>
        <v>0</v>
      </c>
    </row>
    <row r="379" spans="1:30">
      <c r="A379" s="15">
        <f>+IF((G379+SUM(H379:K379))&gt;0,MAX(A$13:A378)+1,0)</f>
        <v>0</v>
      </c>
      <c r="B379" s="18"/>
      <c r="C379" s="16"/>
      <c r="D379" s="16"/>
      <c r="E379" s="16"/>
      <c r="F379" s="184">
        <f t="shared" si="162"/>
        <v>0</v>
      </c>
      <c r="G379" s="26">
        <f t="shared" si="163"/>
        <v>0</v>
      </c>
      <c r="H379" s="16"/>
      <c r="I379" s="16"/>
      <c r="J379" s="16"/>
      <c r="K379" s="16"/>
      <c r="L379" s="16"/>
      <c r="M379" s="16"/>
      <c r="N379" s="26">
        <f t="shared" si="164"/>
        <v>0</v>
      </c>
      <c r="O379" s="161"/>
      <c r="P379" s="169">
        <f t="shared" si="178"/>
        <v>0</v>
      </c>
      <c r="Q379" s="247">
        <f t="shared" si="179"/>
        <v>0</v>
      </c>
      <c r="R379" s="247">
        <f t="shared" si="180"/>
        <v>0</v>
      </c>
      <c r="S379" s="155">
        <f t="shared" si="181"/>
        <v>0</v>
      </c>
      <c r="T379" s="155">
        <f t="shared" si="182"/>
        <v>0</v>
      </c>
      <c r="U379" s="215">
        <f t="shared" si="183"/>
        <v>0</v>
      </c>
      <c r="V379" s="202">
        <f t="shared" si="190"/>
        <v>0</v>
      </c>
      <c r="W379" s="155">
        <f t="shared" si="184"/>
        <v>0</v>
      </c>
      <c r="X379" s="155">
        <f t="shared" si="185"/>
        <v>0</v>
      </c>
      <c r="Y379" s="475">
        <f t="shared" si="186"/>
        <v>0</v>
      </c>
      <c r="Z379" s="474">
        <f t="shared" si="165"/>
        <v>0</v>
      </c>
      <c r="AA379" s="155">
        <f t="shared" si="187"/>
        <v>0</v>
      </c>
      <c r="AB379" s="155">
        <f t="shared" si="188"/>
        <v>0</v>
      </c>
      <c r="AC379" s="485">
        <f t="shared" si="189"/>
        <v>0</v>
      </c>
      <c r="AD379" s="484">
        <f t="shared" si="166"/>
        <v>0</v>
      </c>
    </row>
    <row r="380" spans="1:30">
      <c r="A380" s="15">
        <f>+IF((G380+SUM(H380:K380))&gt;0,MAX(A$13:A379)+1,0)</f>
        <v>0</v>
      </c>
      <c r="B380" s="18"/>
      <c r="C380" s="16"/>
      <c r="D380" s="16"/>
      <c r="E380" s="16"/>
      <c r="F380" s="184">
        <f t="shared" si="162"/>
        <v>0</v>
      </c>
      <c r="G380" s="26">
        <f t="shared" si="163"/>
        <v>0</v>
      </c>
      <c r="H380" s="16"/>
      <c r="I380" s="16"/>
      <c r="J380" s="16"/>
      <c r="K380" s="16"/>
      <c r="L380" s="16"/>
      <c r="M380" s="16"/>
      <c r="N380" s="26">
        <f t="shared" si="164"/>
        <v>0</v>
      </c>
      <c r="O380" s="161"/>
      <c r="P380" s="169">
        <f t="shared" si="178"/>
        <v>0</v>
      </c>
      <c r="Q380" s="247">
        <f t="shared" si="179"/>
        <v>0</v>
      </c>
      <c r="R380" s="247">
        <f t="shared" si="180"/>
        <v>0</v>
      </c>
      <c r="S380" s="155">
        <f t="shared" si="181"/>
        <v>0</v>
      </c>
      <c r="T380" s="155">
        <f t="shared" si="182"/>
        <v>0</v>
      </c>
      <c r="U380" s="215">
        <f t="shared" si="183"/>
        <v>0</v>
      </c>
      <c r="V380" s="202">
        <f t="shared" si="190"/>
        <v>0</v>
      </c>
      <c r="W380" s="155">
        <f t="shared" si="184"/>
        <v>0</v>
      </c>
      <c r="X380" s="155">
        <f t="shared" si="185"/>
        <v>0</v>
      </c>
      <c r="Y380" s="475">
        <f t="shared" si="186"/>
        <v>0</v>
      </c>
      <c r="Z380" s="474">
        <f t="shared" si="165"/>
        <v>0</v>
      </c>
      <c r="AA380" s="155">
        <f t="shared" si="187"/>
        <v>0</v>
      </c>
      <c r="AB380" s="155">
        <f t="shared" si="188"/>
        <v>0</v>
      </c>
      <c r="AC380" s="485">
        <f t="shared" si="189"/>
        <v>0</v>
      </c>
      <c r="AD380" s="484">
        <f t="shared" si="166"/>
        <v>0</v>
      </c>
    </row>
    <row r="381" spans="1:30">
      <c r="A381" s="15">
        <f>+IF((G381+SUM(H381:K381))&gt;0,MAX(A$13:A380)+1,0)</f>
        <v>0</v>
      </c>
      <c r="B381" s="18"/>
      <c r="C381" s="16"/>
      <c r="D381" s="16"/>
      <c r="E381" s="16"/>
      <c r="F381" s="184">
        <f t="shared" si="162"/>
        <v>0</v>
      </c>
      <c r="G381" s="26">
        <f t="shared" si="163"/>
        <v>0</v>
      </c>
      <c r="H381" s="16"/>
      <c r="I381" s="16"/>
      <c r="J381" s="16"/>
      <c r="K381" s="16"/>
      <c r="L381" s="16"/>
      <c r="M381" s="16"/>
      <c r="N381" s="26">
        <f t="shared" si="164"/>
        <v>0</v>
      </c>
      <c r="O381" s="161"/>
      <c r="P381" s="169">
        <f t="shared" si="178"/>
        <v>0</v>
      </c>
      <c r="Q381" s="247">
        <f t="shared" si="179"/>
        <v>0</v>
      </c>
      <c r="R381" s="247">
        <f t="shared" si="180"/>
        <v>0</v>
      </c>
      <c r="S381" s="155">
        <f t="shared" si="181"/>
        <v>0</v>
      </c>
      <c r="T381" s="155">
        <f t="shared" si="182"/>
        <v>0</v>
      </c>
      <c r="U381" s="215">
        <f t="shared" si="183"/>
        <v>0</v>
      </c>
      <c r="V381" s="202">
        <f t="shared" si="190"/>
        <v>0</v>
      </c>
      <c r="W381" s="155">
        <f t="shared" si="184"/>
        <v>0</v>
      </c>
      <c r="X381" s="155">
        <f t="shared" si="185"/>
        <v>0</v>
      </c>
      <c r="Y381" s="475">
        <f t="shared" si="186"/>
        <v>0</v>
      </c>
      <c r="Z381" s="474">
        <f t="shared" si="165"/>
        <v>0</v>
      </c>
      <c r="AA381" s="155">
        <f t="shared" si="187"/>
        <v>0</v>
      </c>
      <c r="AB381" s="155">
        <f t="shared" si="188"/>
        <v>0</v>
      </c>
      <c r="AC381" s="485">
        <f t="shared" si="189"/>
        <v>0</v>
      </c>
      <c r="AD381" s="484">
        <f t="shared" si="166"/>
        <v>0</v>
      </c>
    </row>
    <row r="382" spans="1:30">
      <c r="A382" s="15">
        <f>+IF((G382+SUM(H382:K382))&gt;0,MAX(A$13:A381)+1,0)</f>
        <v>0</v>
      </c>
      <c r="B382" s="18"/>
      <c r="C382" s="16"/>
      <c r="D382" s="16"/>
      <c r="E382" s="16"/>
      <c r="F382" s="184">
        <f t="shared" si="162"/>
        <v>0</v>
      </c>
      <c r="G382" s="26">
        <f t="shared" si="163"/>
        <v>0</v>
      </c>
      <c r="H382" s="16"/>
      <c r="I382" s="16"/>
      <c r="J382" s="16"/>
      <c r="K382" s="16"/>
      <c r="L382" s="16"/>
      <c r="M382" s="16"/>
      <c r="N382" s="26">
        <f t="shared" si="164"/>
        <v>0</v>
      </c>
      <c r="O382" s="161"/>
      <c r="P382" s="169">
        <f t="shared" si="178"/>
        <v>0</v>
      </c>
      <c r="Q382" s="247">
        <f t="shared" si="179"/>
        <v>0</v>
      </c>
      <c r="R382" s="247">
        <f t="shared" si="180"/>
        <v>0</v>
      </c>
      <c r="S382" s="155">
        <f t="shared" si="181"/>
        <v>0</v>
      </c>
      <c r="T382" s="155">
        <f t="shared" si="182"/>
        <v>0</v>
      </c>
      <c r="U382" s="215">
        <f t="shared" si="183"/>
        <v>0</v>
      </c>
      <c r="V382" s="202">
        <f t="shared" si="190"/>
        <v>0</v>
      </c>
      <c r="W382" s="155">
        <f t="shared" si="184"/>
        <v>0</v>
      </c>
      <c r="X382" s="155">
        <f t="shared" si="185"/>
        <v>0</v>
      </c>
      <c r="Y382" s="475">
        <f t="shared" si="186"/>
        <v>0</v>
      </c>
      <c r="Z382" s="474">
        <f t="shared" si="165"/>
        <v>0</v>
      </c>
      <c r="AA382" s="155">
        <f t="shared" si="187"/>
        <v>0</v>
      </c>
      <c r="AB382" s="155">
        <f t="shared" si="188"/>
        <v>0</v>
      </c>
      <c r="AC382" s="485">
        <f t="shared" si="189"/>
        <v>0</v>
      </c>
      <c r="AD382" s="484">
        <f t="shared" si="166"/>
        <v>0</v>
      </c>
    </row>
    <row r="383" spans="1:30">
      <c r="A383" s="15">
        <f>+IF((G383+SUM(H383:K383))&gt;0,MAX(A$13:A382)+1,0)</f>
        <v>0</v>
      </c>
      <c r="B383" s="18"/>
      <c r="C383" s="16"/>
      <c r="D383" s="16"/>
      <c r="E383" s="16"/>
      <c r="F383" s="184">
        <f t="shared" si="162"/>
        <v>0</v>
      </c>
      <c r="G383" s="26">
        <f t="shared" si="163"/>
        <v>0</v>
      </c>
      <c r="H383" s="16"/>
      <c r="I383" s="16"/>
      <c r="J383" s="16"/>
      <c r="K383" s="16"/>
      <c r="L383" s="16"/>
      <c r="M383" s="16"/>
      <c r="N383" s="26">
        <f t="shared" si="164"/>
        <v>0</v>
      </c>
      <c r="O383" s="161"/>
      <c r="P383" s="169">
        <f t="shared" si="178"/>
        <v>0</v>
      </c>
      <c r="Q383" s="247">
        <f t="shared" si="179"/>
        <v>0</v>
      </c>
      <c r="R383" s="247">
        <f t="shared" si="180"/>
        <v>0</v>
      </c>
      <c r="S383" s="155">
        <f t="shared" si="181"/>
        <v>0</v>
      </c>
      <c r="T383" s="155">
        <f t="shared" si="182"/>
        <v>0</v>
      </c>
      <c r="U383" s="215">
        <f t="shared" si="183"/>
        <v>0</v>
      </c>
      <c r="V383" s="202">
        <f t="shared" si="190"/>
        <v>0</v>
      </c>
      <c r="W383" s="155">
        <f t="shared" si="184"/>
        <v>0</v>
      </c>
      <c r="X383" s="155">
        <f t="shared" si="185"/>
        <v>0</v>
      </c>
      <c r="Y383" s="475">
        <f t="shared" si="186"/>
        <v>0</v>
      </c>
      <c r="Z383" s="474">
        <f t="shared" si="165"/>
        <v>0</v>
      </c>
      <c r="AA383" s="155">
        <f t="shared" si="187"/>
        <v>0</v>
      </c>
      <c r="AB383" s="155">
        <f t="shared" si="188"/>
        <v>0</v>
      </c>
      <c r="AC383" s="485">
        <f t="shared" si="189"/>
        <v>0</v>
      </c>
      <c r="AD383" s="484">
        <f t="shared" si="166"/>
        <v>0</v>
      </c>
    </row>
    <row r="384" spans="1:30">
      <c r="A384" s="15">
        <f>+IF((G384+SUM(H384:K384))&gt;0,MAX(A$13:A383)+1,0)</f>
        <v>0</v>
      </c>
      <c r="B384" s="18"/>
      <c r="C384" s="16"/>
      <c r="D384" s="16"/>
      <c r="E384" s="16"/>
      <c r="F384" s="184">
        <f t="shared" si="162"/>
        <v>0</v>
      </c>
      <c r="G384" s="26">
        <f t="shared" si="163"/>
        <v>0</v>
      </c>
      <c r="H384" s="16"/>
      <c r="I384" s="16"/>
      <c r="J384" s="16"/>
      <c r="K384" s="16"/>
      <c r="L384" s="16"/>
      <c r="M384" s="16"/>
      <c r="N384" s="26">
        <f t="shared" si="164"/>
        <v>0</v>
      </c>
      <c r="O384" s="161"/>
      <c r="P384" s="169">
        <f t="shared" si="178"/>
        <v>0</v>
      </c>
      <c r="Q384" s="247">
        <f t="shared" si="179"/>
        <v>0</v>
      </c>
      <c r="R384" s="247">
        <f t="shared" si="180"/>
        <v>0</v>
      </c>
      <c r="S384" s="155">
        <f t="shared" si="181"/>
        <v>0</v>
      </c>
      <c r="T384" s="155">
        <f t="shared" si="182"/>
        <v>0</v>
      </c>
      <c r="U384" s="215">
        <f t="shared" si="183"/>
        <v>0</v>
      </c>
      <c r="V384" s="202">
        <f t="shared" si="190"/>
        <v>0</v>
      </c>
      <c r="W384" s="155">
        <f t="shared" si="184"/>
        <v>0</v>
      </c>
      <c r="X384" s="155">
        <f t="shared" si="185"/>
        <v>0</v>
      </c>
      <c r="Y384" s="475">
        <f t="shared" si="186"/>
        <v>0</v>
      </c>
      <c r="Z384" s="474">
        <f t="shared" si="165"/>
        <v>0</v>
      </c>
      <c r="AA384" s="155">
        <f t="shared" si="187"/>
        <v>0</v>
      </c>
      <c r="AB384" s="155">
        <f t="shared" si="188"/>
        <v>0</v>
      </c>
      <c r="AC384" s="485">
        <f t="shared" si="189"/>
        <v>0</v>
      </c>
      <c r="AD384" s="484">
        <f t="shared" si="166"/>
        <v>0</v>
      </c>
    </row>
    <row r="385" spans="1:30">
      <c r="A385" s="15">
        <f>+IF((G385+SUM(H385:K385))&gt;0,MAX(A$13:A384)+1,0)</f>
        <v>0</v>
      </c>
      <c r="B385" s="18"/>
      <c r="C385" s="16"/>
      <c r="D385" s="16"/>
      <c r="E385" s="16"/>
      <c r="F385" s="184">
        <f t="shared" si="162"/>
        <v>0</v>
      </c>
      <c r="G385" s="26">
        <f t="shared" si="163"/>
        <v>0</v>
      </c>
      <c r="H385" s="16"/>
      <c r="I385" s="16"/>
      <c r="J385" s="16"/>
      <c r="K385" s="16"/>
      <c r="L385" s="16"/>
      <c r="M385" s="16"/>
      <c r="N385" s="26">
        <f t="shared" si="164"/>
        <v>0</v>
      </c>
      <c r="O385" s="161"/>
      <c r="P385" s="169">
        <f t="shared" si="178"/>
        <v>0</v>
      </c>
      <c r="Q385" s="247">
        <f t="shared" si="179"/>
        <v>0</v>
      </c>
      <c r="R385" s="247">
        <f t="shared" si="180"/>
        <v>0</v>
      </c>
      <c r="S385" s="155">
        <f t="shared" si="181"/>
        <v>0</v>
      </c>
      <c r="T385" s="155">
        <f t="shared" si="182"/>
        <v>0</v>
      </c>
      <c r="U385" s="215">
        <f t="shared" si="183"/>
        <v>0</v>
      </c>
      <c r="V385" s="202">
        <f t="shared" si="190"/>
        <v>0</v>
      </c>
      <c r="W385" s="155">
        <f t="shared" si="184"/>
        <v>0</v>
      </c>
      <c r="X385" s="155">
        <f t="shared" si="185"/>
        <v>0</v>
      </c>
      <c r="Y385" s="475">
        <f t="shared" si="186"/>
        <v>0</v>
      </c>
      <c r="Z385" s="474">
        <f t="shared" si="165"/>
        <v>0</v>
      </c>
      <c r="AA385" s="155">
        <f t="shared" si="187"/>
        <v>0</v>
      </c>
      <c r="AB385" s="155">
        <f t="shared" si="188"/>
        <v>0</v>
      </c>
      <c r="AC385" s="485">
        <f t="shared" si="189"/>
        <v>0</v>
      </c>
      <c r="AD385" s="484">
        <f t="shared" si="166"/>
        <v>0</v>
      </c>
    </row>
    <row r="386" spans="1:30">
      <c r="A386" s="15">
        <f>+IF((G386+SUM(H386:K386))&gt;0,MAX(A$13:A385)+1,0)</f>
        <v>0</v>
      </c>
      <c r="B386" s="18"/>
      <c r="C386" s="16"/>
      <c r="D386" s="16"/>
      <c r="E386" s="16"/>
      <c r="F386" s="184">
        <f t="shared" si="162"/>
        <v>0</v>
      </c>
      <c r="G386" s="26">
        <f t="shared" si="163"/>
        <v>0</v>
      </c>
      <c r="H386" s="16"/>
      <c r="I386" s="16"/>
      <c r="J386" s="16"/>
      <c r="K386" s="16"/>
      <c r="L386" s="16"/>
      <c r="M386" s="16"/>
      <c r="N386" s="26">
        <f t="shared" si="164"/>
        <v>0</v>
      </c>
      <c r="O386" s="161"/>
      <c r="P386" s="169">
        <f t="shared" si="178"/>
        <v>0</v>
      </c>
      <c r="Q386" s="247">
        <f t="shared" si="179"/>
        <v>0</v>
      </c>
      <c r="R386" s="247">
        <f t="shared" si="180"/>
        <v>0</v>
      </c>
      <c r="S386" s="155">
        <f t="shared" si="181"/>
        <v>0</v>
      </c>
      <c r="T386" s="155">
        <f t="shared" si="182"/>
        <v>0</v>
      </c>
      <c r="U386" s="215">
        <f t="shared" si="183"/>
        <v>0</v>
      </c>
      <c r="V386" s="202">
        <f t="shared" si="190"/>
        <v>0</v>
      </c>
      <c r="W386" s="155">
        <f t="shared" si="184"/>
        <v>0</v>
      </c>
      <c r="X386" s="155">
        <f t="shared" si="185"/>
        <v>0</v>
      </c>
      <c r="Y386" s="475">
        <f t="shared" si="186"/>
        <v>0</v>
      </c>
      <c r="Z386" s="474">
        <f t="shared" si="165"/>
        <v>0</v>
      </c>
      <c r="AA386" s="155">
        <f t="shared" si="187"/>
        <v>0</v>
      </c>
      <c r="AB386" s="155">
        <f t="shared" si="188"/>
        <v>0</v>
      </c>
      <c r="AC386" s="485">
        <f t="shared" si="189"/>
        <v>0</v>
      </c>
      <c r="AD386" s="484">
        <f t="shared" si="166"/>
        <v>0</v>
      </c>
    </row>
    <row r="387" spans="1:30">
      <c r="A387" s="15">
        <f>+IF((G387+SUM(H387:K387))&gt;0,MAX(A$13:A386)+1,0)</f>
        <v>0</v>
      </c>
      <c r="B387" s="18"/>
      <c r="C387" s="16"/>
      <c r="D387" s="16"/>
      <c r="E387" s="16"/>
      <c r="F387" s="184">
        <f t="shared" si="162"/>
        <v>0</v>
      </c>
      <c r="G387" s="26">
        <f t="shared" si="163"/>
        <v>0</v>
      </c>
      <c r="H387" s="16"/>
      <c r="I387" s="16"/>
      <c r="J387" s="16"/>
      <c r="K387" s="16"/>
      <c r="L387" s="16"/>
      <c r="M387" s="16"/>
      <c r="N387" s="26">
        <f t="shared" si="164"/>
        <v>0</v>
      </c>
      <c r="O387" s="161"/>
      <c r="P387" s="169">
        <f t="shared" si="178"/>
        <v>0</v>
      </c>
      <c r="Q387" s="247">
        <f t="shared" si="179"/>
        <v>0</v>
      </c>
      <c r="R387" s="247">
        <f t="shared" si="180"/>
        <v>0</v>
      </c>
      <c r="S387" s="155">
        <f t="shared" si="181"/>
        <v>0</v>
      </c>
      <c r="T387" s="155">
        <f t="shared" si="182"/>
        <v>0</v>
      </c>
      <c r="U387" s="215">
        <f t="shared" si="183"/>
        <v>0</v>
      </c>
      <c r="V387" s="202">
        <f t="shared" si="190"/>
        <v>0</v>
      </c>
      <c r="W387" s="155">
        <f t="shared" si="184"/>
        <v>0</v>
      </c>
      <c r="X387" s="155">
        <f t="shared" si="185"/>
        <v>0</v>
      </c>
      <c r="Y387" s="475">
        <f t="shared" si="186"/>
        <v>0</v>
      </c>
      <c r="Z387" s="474">
        <f t="shared" si="165"/>
        <v>0</v>
      </c>
      <c r="AA387" s="155">
        <f t="shared" si="187"/>
        <v>0</v>
      </c>
      <c r="AB387" s="155">
        <f t="shared" si="188"/>
        <v>0</v>
      </c>
      <c r="AC387" s="485">
        <f t="shared" si="189"/>
        <v>0</v>
      </c>
      <c r="AD387" s="484">
        <f t="shared" si="166"/>
        <v>0</v>
      </c>
    </row>
    <row r="388" spans="1:30">
      <c r="A388" s="15">
        <f>+IF((G388+SUM(H388:K388))&gt;0,MAX(A$13:A387)+1,0)</f>
        <v>0</v>
      </c>
      <c r="B388" s="18"/>
      <c r="C388" s="16"/>
      <c r="D388" s="16"/>
      <c r="E388" s="16"/>
      <c r="F388" s="184">
        <f t="shared" ref="F388:F412" si="191">+E388+D388</f>
        <v>0</v>
      </c>
      <c r="G388" s="26">
        <f t="shared" ref="G388:G412" si="192">SUM(C388:E388)</f>
        <v>0</v>
      </c>
      <c r="H388" s="16"/>
      <c r="I388" s="16"/>
      <c r="J388" s="16"/>
      <c r="K388" s="16"/>
      <c r="L388" s="16"/>
      <c r="M388" s="16"/>
      <c r="N388" s="26">
        <f t="shared" ref="N388:N412" si="193">+M388+L388</f>
        <v>0</v>
      </c>
      <c r="O388" s="161"/>
      <c r="P388" s="169">
        <f t="shared" si="178"/>
        <v>0</v>
      </c>
      <c r="Q388" s="247">
        <f t="shared" si="179"/>
        <v>0</v>
      </c>
      <c r="R388" s="247">
        <f t="shared" si="180"/>
        <v>0</v>
      </c>
      <c r="S388" s="155">
        <f t="shared" si="181"/>
        <v>0</v>
      </c>
      <c r="T388" s="155">
        <f t="shared" si="182"/>
        <v>0</v>
      </c>
      <c r="U388" s="215">
        <f t="shared" si="183"/>
        <v>0</v>
      </c>
      <c r="V388" s="202">
        <f t="shared" si="190"/>
        <v>0</v>
      </c>
      <c r="W388" s="155">
        <f t="shared" si="184"/>
        <v>0</v>
      </c>
      <c r="X388" s="155">
        <f t="shared" si="185"/>
        <v>0</v>
      </c>
      <c r="Y388" s="475">
        <f t="shared" si="186"/>
        <v>0</v>
      </c>
      <c r="Z388" s="474">
        <f t="shared" ref="Z388:Z412" si="194">+Y388*Z$9</f>
        <v>0</v>
      </c>
      <c r="AA388" s="155">
        <f t="shared" si="187"/>
        <v>0</v>
      </c>
      <c r="AB388" s="155">
        <f t="shared" si="188"/>
        <v>0</v>
      </c>
      <c r="AC388" s="485">
        <f t="shared" si="189"/>
        <v>0</v>
      </c>
      <c r="AD388" s="484">
        <f t="shared" ref="AD388:AD412" si="195">+AC388*AD$9</f>
        <v>0</v>
      </c>
    </row>
    <row r="389" spans="1:30">
      <c r="A389" s="15">
        <f>+IF((G389+SUM(H389:K389))&gt;0,MAX(A$13:A388)+1,0)</f>
        <v>0</v>
      </c>
      <c r="B389" s="18"/>
      <c r="C389" s="16"/>
      <c r="D389" s="16"/>
      <c r="E389" s="16"/>
      <c r="F389" s="184">
        <f t="shared" si="191"/>
        <v>0</v>
      </c>
      <c r="G389" s="26">
        <f t="shared" si="192"/>
        <v>0</v>
      </c>
      <c r="H389" s="16"/>
      <c r="I389" s="16"/>
      <c r="J389" s="16"/>
      <c r="K389" s="16"/>
      <c r="L389" s="16"/>
      <c r="M389" s="16"/>
      <c r="N389" s="26">
        <f t="shared" si="193"/>
        <v>0</v>
      </c>
      <c r="O389" s="161"/>
      <c r="P389" s="169">
        <f t="shared" si="178"/>
        <v>0</v>
      </c>
      <c r="Q389" s="247">
        <f t="shared" si="179"/>
        <v>0</v>
      </c>
      <c r="R389" s="247">
        <f t="shared" si="180"/>
        <v>0</v>
      </c>
      <c r="S389" s="155">
        <f t="shared" si="181"/>
        <v>0</v>
      </c>
      <c r="T389" s="155">
        <f t="shared" si="182"/>
        <v>0</v>
      </c>
      <c r="U389" s="215">
        <f t="shared" si="183"/>
        <v>0</v>
      </c>
      <c r="V389" s="202">
        <f t="shared" si="190"/>
        <v>0</v>
      </c>
      <c r="W389" s="155">
        <f t="shared" si="184"/>
        <v>0</v>
      </c>
      <c r="X389" s="155">
        <f t="shared" si="185"/>
        <v>0</v>
      </c>
      <c r="Y389" s="475">
        <f t="shared" si="186"/>
        <v>0</v>
      </c>
      <c r="Z389" s="474">
        <f t="shared" si="194"/>
        <v>0</v>
      </c>
      <c r="AA389" s="155">
        <f t="shared" si="187"/>
        <v>0</v>
      </c>
      <c r="AB389" s="155">
        <f t="shared" si="188"/>
        <v>0</v>
      </c>
      <c r="AC389" s="485">
        <f t="shared" si="189"/>
        <v>0</v>
      </c>
      <c r="AD389" s="484">
        <f t="shared" si="195"/>
        <v>0</v>
      </c>
    </row>
    <row r="390" spans="1:30">
      <c r="A390" s="15">
        <f>+IF((G390+SUM(H390:K390))&gt;0,MAX(A$13:A389)+1,0)</f>
        <v>0</v>
      </c>
      <c r="B390" s="18"/>
      <c r="C390" s="16"/>
      <c r="D390" s="16"/>
      <c r="E390" s="16"/>
      <c r="F390" s="184">
        <f t="shared" si="191"/>
        <v>0</v>
      </c>
      <c r="G390" s="26">
        <f t="shared" si="192"/>
        <v>0</v>
      </c>
      <c r="H390" s="16"/>
      <c r="I390" s="16"/>
      <c r="J390" s="16"/>
      <c r="K390" s="16"/>
      <c r="L390" s="16"/>
      <c r="M390" s="16"/>
      <c r="N390" s="26">
        <f t="shared" si="193"/>
        <v>0</v>
      </c>
      <c r="O390" s="161"/>
      <c r="P390" s="169">
        <f t="shared" si="178"/>
        <v>0</v>
      </c>
      <c r="Q390" s="247">
        <f t="shared" si="179"/>
        <v>0</v>
      </c>
      <c r="R390" s="247">
        <f t="shared" si="180"/>
        <v>0</v>
      </c>
      <c r="S390" s="155">
        <f t="shared" si="181"/>
        <v>0</v>
      </c>
      <c r="T390" s="155">
        <f t="shared" si="182"/>
        <v>0</v>
      </c>
      <c r="U390" s="215">
        <f t="shared" si="183"/>
        <v>0</v>
      </c>
      <c r="V390" s="202">
        <f t="shared" si="190"/>
        <v>0</v>
      </c>
      <c r="W390" s="155">
        <f t="shared" si="184"/>
        <v>0</v>
      </c>
      <c r="X390" s="155">
        <f t="shared" si="185"/>
        <v>0</v>
      </c>
      <c r="Y390" s="475">
        <f t="shared" si="186"/>
        <v>0</v>
      </c>
      <c r="Z390" s="474">
        <f t="shared" si="194"/>
        <v>0</v>
      </c>
      <c r="AA390" s="155">
        <f t="shared" si="187"/>
        <v>0</v>
      </c>
      <c r="AB390" s="155">
        <f t="shared" si="188"/>
        <v>0</v>
      </c>
      <c r="AC390" s="485">
        <f t="shared" si="189"/>
        <v>0</v>
      </c>
      <c r="AD390" s="484">
        <f t="shared" si="195"/>
        <v>0</v>
      </c>
    </row>
    <row r="391" spans="1:30">
      <c r="A391" s="15">
        <f>+IF((G391+SUM(H391:K391))&gt;0,MAX(A$13:A390)+1,0)</f>
        <v>0</v>
      </c>
      <c r="B391" s="18"/>
      <c r="C391" s="16"/>
      <c r="D391" s="16"/>
      <c r="E391" s="16"/>
      <c r="F391" s="184">
        <f t="shared" si="191"/>
        <v>0</v>
      </c>
      <c r="G391" s="26">
        <f t="shared" si="192"/>
        <v>0</v>
      </c>
      <c r="H391" s="16"/>
      <c r="I391" s="16"/>
      <c r="J391" s="16"/>
      <c r="K391" s="16"/>
      <c r="L391" s="16"/>
      <c r="M391" s="16"/>
      <c r="N391" s="26">
        <f t="shared" si="193"/>
        <v>0</v>
      </c>
      <c r="O391" s="161"/>
      <c r="P391" s="169">
        <f t="shared" si="178"/>
        <v>0</v>
      </c>
      <c r="Q391" s="247">
        <f t="shared" si="179"/>
        <v>0</v>
      </c>
      <c r="R391" s="247">
        <f t="shared" si="180"/>
        <v>0</v>
      </c>
      <c r="S391" s="155">
        <f t="shared" si="181"/>
        <v>0</v>
      </c>
      <c r="T391" s="155">
        <f t="shared" si="182"/>
        <v>0</v>
      </c>
      <c r="U391" s="215">
        <f t="shared" si="183"/>
        <v>0</v>
      </c>
      <c r="V391" s="202">
        <f t="shared" si="190"/>
        <v>0</v>
      </c>
      <c r="W391" s="155">
        <f t="shared" si="184"/>
        <v>0</v>
      </c>
      <c r="X391" s="155">
        <f t="shared" si="185"/>
        <v>0</v>
      </c>
      <c r="Y391" s="475">
        <f t="shared" si="186"/>
        <v>0</v>
      </c>
      <c r="Z391" s="474">
        <f t="shared" si="194"/>
        <v>0</v>
      </c>
      <c r="AA391" s="155">
        <f t="shared" si="187"/>
        <v>0</v>
      </c>
      <c r="AB391" s="155">
        <f t="shared" si="188"/>
        <v>0</v>
      </c>
      <c r="AC391" s="485">
        <f t="shared" si="189"/>
        <v>0</v>
      </c>
      <c r="AD391" s="484">
        <f t="shared" si="195"/>
        <v>0</v>
      </c>
    </row>
    <row r="392" spans="1:30">
      <c r="A392" s="15">
        <f>+IF((G392+SUM(H392:K392))&gt;0,MAX(A$13:A391)+1,0)</f>
        <v>0</v>
      </c>
      <c r="B392" s="18"/>
      <c r="C392" s="16"/>
      <c r="D392" s="16"/>
      <c r="E392" s="16"/>
      <c r="F392" s="184">
        <f t="shared" si="191"/>
        <v>0</v>
      </c>
      <c r="G392" s="26">
        <f t="shared" si="192"/>
        <v>0</v>
      </c>
      <c r="H392" s="16"/>
      <c r="I392" s="16"/>
      <c r="J392" s="16"/>
      <c r="K392" s="16"/>
      <c r="L392" s="16"/>
      <c r="M392" s="16"/>
      <c r="N392" s="26">
        <f t="shared" si="193"/>
        <v>0</v>
      </c>
      <c r="O392" s="161"/>
      <c r="P392" s="169">
        <f t="shared" si="178"/>
        <v>0</v>
      </c>
      <c r="Q392" s="247">
        <f t="shared" si="179"/>
        <v>0</v>
      </c>
      <c r="R392" s="247">
        <f t="shared" si="180"/>
        <v>0</v>
      </c>
      <c r="S392" s="155">
        <f t="shared" si="181"/>
        <v>0</v>
      </c>
      <c r="T392" s="155">
        <f t="shared" si="182"/>
        <v>0</v>
      </c>
      <c r="U392" s="215">
        <f t="shared" si="183"/>
        <v>0</v>
      </c>
      <c r="V392" s="202">
        <f t="shared" si="190"/>
        <v>0</v>
      </c>
      <c r="W392" s="155">
        <f t="shared" si="184"/>
        <v>0</v>
      </c>
      <c r="X392" s="155">
        <f t="shared" si="185"/>
        <v>0</v>
      </c>
      <c r="Y392" s="475">
        <f t="shared" si="186"/>
        <v>0</v>
      </c>
      <c r="Z392" s="474">
        <f t="shared" si="194"/>
        <v>0</v>
      </c>
      <c r="AA392" s="155">
        <f t="shared" si="187"/>
        <v>0</v>
      </c>
      <c r="AB392" s="155">
        <f t="shared" si="188"/>
        <v>0</v>
      </c>
      <c r="AC392" s="485">
        <f t="shared" si="189"/>
        <v>0</v>
      </c>
      <c r="AD392" s="484">
        <f t="shared" si="195"/>
        <v>0</v>
      </c>
    </row>
    <row r="393" spans="1:30">
      <c r="A393" s="15">
        <f>+IF((G393+SUM(H393:K393))&gt;0,MAX(A$13:A392)+1,0)</f>
        <v>0</v>
      </c>
      <c r="B393" s="18"/>
      <c r="C393" s="16"/>
      <c r="D393" s="16"/>
      <c r="E393" s="16"/>
      <c r="F393" s="184">
        <f t="shared" si="191"/>
        <v>0</v>
      </c>
      <c r="G393" s="26">
        <f t="shared" si="192"/>
        <v>0</v>
      </c>
      <c r="H393" s="16"/>
      <c r="I393" s="16"/>
      <c r="J393" s="16"/>
      <c r="K393" s="16"/>
      <c r="L393" s="16"/>
      <c r="M393" s="16"/>
      <c r="N393" s="26">
        <f t="shared" si="193"/>
        <v>0</v>
      </c>
      <c r="O393" s="161"/>
      <c r="P393" s="169">
        <f t="shared" si="178"/>
        <v>0</v>
      </c>
      <c r="Q393" s="247">
        <f t="shared" si="179"/>
        <v>0</v>
      </c>
      <c r="R393" s="247">
        <f t="shared" si="180"/>
        <v>0</v>
      </c>
      <c r="S393" s="155">
        <f t="shared" si="181"/>
        <v>0</v>
      </c>
      <c r="T393" s="155">
        <f t="shared" si="182"/>
        <v>0</v>
      </c>
      <c r="U393" s="215">
        <f t="shared" si="183"/>
        <v>0</v>
      </c>
      <c r="V393" s="202">
        <f t="shared" si="190"/>
        <v>0</v>
      </c>
      <c r="W393" s="155">
        <f t="shared" si="184"/>
        <v>0</v>
      </c>
      <c r="X393" s="155">
        <f t="shared" si="185"/>
        <v>0</v>
      </c>
      <c r="Y393" s="475">
        <f t="shared" si="186"/>
        <v>0</v>
      </c>
      <c r="Z393" s="474">
        <f t="shared" si="194"/>
        <v>0</v>
      </c>
      <c r="AA393" s="155">
        <f t="shared" si="187"/>
        <v>0</v>
      </c>
      <c r="AB393" s="155">
        <f t="shared" si="188"/>
        <v>0</v>
      </c>
      <c r="AC393" s="485">
        <f t="shared" si="189"/>
        <v>0</v>
      </c>
      <c r="AD393" s="484">
        <f t="shared" si="195"/>
        <v>0</v>
      </c>
    </row>
    <row r="394" spans="1:30">
      <c r="A394" s="15">
        <f>+IF((G394+SUM(H394:K394))&gt;0,MAX(A$13:A393)+1,0)</f>
        <v>0</v>
      </c>
      <c r="B394" s="18"/>
      <c r="C394" s="16"/>
      <c r="D394" s="16"/>
      <c r="E394" s="16"/>
      <c r="F394" s="184">
        <f t="shared" si="191"/>
        <v>0</v>
      </c>
      <c r="G394" s="26">
        <f t="shared" si="192"/>
        <v>0</v>
      </c>
      <c r="H394" s="16"/>
      <c r="I394" s="16"/>
      <c r="J394" s="16"/>
      <c r="K394" s="16"/>
      <c r="L394" s="16"/>
      <c r="M394" s="16"/>
      <c r="N394" s="26">
        <f t="shared" si="193"/>
        <v>0</v>
      </c>
      <c r="O394" s="161"/>
      <c r="P394" s="169">
        <f t="shared" si="178"/>
        <v>0</v>
      </c>
      <c r="Q394" s="247">
        <f t="shared" si="179"/>
        <v>0</v>
      </c>
      <c r="R394" s="247">
        <f t="shared" si="180"/>
        <v>0</v>
      </c>
      <c r="S394" s="155">
        <f t="shared" si="181"/>
        <v>0</v>
      </c>
      <c r="T394" s="155">
        <f t="shared" si="182"/>
        <v>0</v>
      </c>
      <c r="U394" s="215">
        <f t="shared" si="183"/>
        <v>0</v>
      </c>
      <c r="V394" s="202">
        <f t="shared" si="190"/>
        <v>0</v>
      </c>
      <c r="W394" s="155">
        <f t="shared" si="184"/>
        <v>0</v>
      </c>
      <c r="X394" s="155">
        <f t="shared" si="185"/>
        <v>0</v>
      </c>
      <c r="Y394" s="475">
        <f t="shared" si="186"/>
        <v>0</v>
      </c>
      <c r="Z394" s="474">
        <f t="shared" si="194"/>
        <v>0</v>
      </c>
      <c r="AA394" s="155">
        <f t="shared" si="187"/>
        <v>0</v>
      </c>
      <c r="AB394" s="155">
        <f t="shared" si="188"/>
        <v>0</v>
      </c>
      <c r="AC394" s="485">
        <f t="shared" si="189"/>
        <v>0</v>
      </c>
      <c r="AD394" s="484">
        <f t="shared" si="195"/>
        <v>0</v>
      </c>
    </row>
    <row r="395" spans="1:30">
      <c r="A395" s="15">
        <f>+IF((G395+SUM(H395:K395))&gt;0,MAX(A$13:A394)+1,0)</f>
        <v>0</v>
      </c>
      <c r="B395" s="18"/>
      <c r="C395" s="16"/>
      <c r="D395" s="16"/>
      <c r="E395" s="16"/>
      <c r="F395" s="184">
        <f t="shared" si="191"/>
        <v>0</v>
      </c>
      <c r="G395" s="26">
        <f t="shared" si="192"/>
        <v>0</v>
      </c>
      <c r="H395" s="16"/>
      <c r="I395" s="16"/>
      <c r="J395" s="16"/>
      <c r="K395" s="16"/>
      <c r="L395" s="16"/>
      <c r="M395" s="16"/>
      <c r="N395" s="26">
        <f t="shared" si="193"/>
        <v>0</v>
      </c>
      <c r="O395" s="161"/>
      <c r="P395" s="169">
        <f t="shared" si="178"/>
        <v>0</v>
      </c>
      <c r="Q395" s="247">
        <f t="shared" si="179"/>
        <v>0</v>
      </c>
      <c r="R395" s="247">
        <f t="shared" si="180"/>
        <v>0</v>
      </c>
      <c r="S395" s="155">
        <f t="shared" si="181"/>
        <v>0</v>
      </c>
      <c r="T395" s="155">
        <f t="shared" si="182"/>
        <v>0</v>
      </c>
      <c r="U395" s="215">
        <f t="shared" si="183"/>
        <v>0</v>
      </c>
      <c r="V395" s="202">
        <f t="shared" si="190"/>
        <v>0</v>
      </c>
      <c r="W395" s="155">
        <f t="shared" si="184"/>
        <v>0</v>
      </c>
      <c r="X395" s="155">
        <f t="shared" si="185"/>
        <v>0</v>
      </c>
      <c r="Y395" s="475">
        <f t="shared" si="186"/>
        <v>0</v>
      </c>
      <c r="Z395" s="474">
        <f t="shared" si="194"/>
        <v>0</v>
      </c>
      <c r="AA395" s="155">
        <f t="shared" si="187"/>
        <v>0</v>
      </c>
      <c r="AB395" s="155">
        <f t="shared" si="188"/>
        <v>0</v>
      </c>
      <c r="AC395" s="485">
        <f t="shared" si="189"/>
        <v>0</v>
      </c>
      <c r="AD395" s="484">
        <f t="shared" si="195"/>
        <v>0</v>
      </c>
    </row>
    <row r="396" spans="1:30">
      <c r="A396" s="15">
        <f>+IF((G396+SUM(H396:K396))&gt;0,MAX(A$13:A395)+1,0)</f>
        <v>0</v>
      </c>
      <c r="B396" s="18"/>
      <c r="C396" s="16"/>
      <c r="D396" s="16"/>
      <c r="E396" s="16"/>
      <c r="F396" s="184">
        <f t="shared" si="191"/>
        <v>0</v>
      </c>
      <c r="G396" s="26">
        <f t="shared" si="192"/>
        <v>0</v>
      </c>
      <c r="H396" s="16"/>
      <c r="I396" s="16"/>
      <c r="J396" s="16"/>
      <c r="K396" s="16"/>
      <c r="L396" s="16"/>
      <c r="M396" s="16"/>
      <c r="N396" s="26">
        <f t="shared" si="193"/>
        <v>0</v>
      </c>
      <c r="O396" s="161"/>
      <c r="P396" s="169">
        <f t="shared" si="178"/>
        <v>0</v>
      </c>
      <c r="Q396" s="247">
        <f t="shared" si="179"/>
        <v>0</v>
      </c>
      <c r="R396" s="247">
        <f t="shared" si="180"/>
        <v>0</v>
      </c>
      <c r="S396" s="155">
        <f t="shared" si="181"/>
        <v>0</v>
      </c>
      <c r="T396" s="155">
        <f t="shared" si="182"/>
        <v>0</v>
      </c>
      <c r="U396" s="215">
        <f t="shared" si="183"/>
        <v>0</v>
      </c>
      <c r="V396" s="202">
        <f t="shared" si="190"/>
        <v>0</v>
      </c>
      <c r="W396" s="155">
        <f t="shared" si="184"/>
        <v>0</v>
      </c>
      <c r="X396" s="155">
        <f t="shared" si="185"/>
        <v>0</v>
      </c>
      <c r="Y396" s="475">
        <f t="shared" si="186"/>
        <v>0</v>
      </c>
      <c r="Z396" s="474">
        <f t="shared" si="194"/>
        <v>0</v>
      </c>
      <c r="AA396" s="155">
        <f t="shared" si="187"/>
        <v>0</v>
      </c>
      <c r="AB396" s="155">
        <f t="shared" si="188"/>
        <v>0</v>
      </c>
      <c r="AC396" s="485">
        <f t="shared" si="189"/>
        <v>0</v>
      </c>
      <c r="AD396" s="484">
        <f t="shared" si="195"/>
        <v>0</v>
      </c>
    </row>
    <row r="397" spans="1:30">
      <c r="A397" s="15">
        <f>+IF((G397+SUM(H397:K397))&gt;0,MAX(A$13:A396)+1,0)</f>
        <v>0</v>
      </c>
      <c r="B397" s="18"/>
      <c r="C397" s="16"/>
      <c r="D397" s="16"/>
      <c r="E397" s="16"/>
      <c r="F397" s="184">
        <f t="shared" si="191"/>
        <v>0</v>
      </c>
      <c r="G397" s="26">
        <f t="shared" si="192"/>
        <v>0</v>
      </c>
      <c r="H397" s="16"/>
      <c r="I397" s="16"/>
      <c r="J397" s="16"/>
      <c r="K397" s="16"/>
      <c r="L397" s="16"/>
      <c r="M397" s="16"/>
      <c r="N397" s="26">
        <f t="shared" si="193"/>
        <v>0</v>
      </c>
      <c r="O397" s="161"/>
      <c r="P397" s="169">
        <f t="shared" si="178"/>
        <v>0</v>
      </c>
      <c r="Q397" s="247">
        <f t="shared" si="179"/>
        <v>0</v>
      </c>
      <c r="R397" s="247">
        <f t="shared" si="180"/>
        <v>0</v>
      </c>
      <c r="S397" s="155">
        <f t="shared" si="181"/>
        <v>0</v>
      </c>
      <c r="T397" s="155">
        <f t="shared" si="182"/>
        <v>0</v>
      </c>
      <c r="U397" s="215">
        <f t="shared" si="183"/>
        <v>0</v>
      </c>
      <c r="V397" s="202">
        <f t="shared" si="190"/>
        <v>0</v>
      </c>
      <c r="W397" s="155">
        <f t="shared" si="184"/>
        <v>0</v>
      </c>
      <c r="X397" s="155">
        <f t="shared" si="185"/>
        <v>0</v>
      </c>
      <c r="Y397" s="475">
        <f t="shared" si="186"/>
        <v>0</v>
      </c>
      <c r="Z397" s="474">
        <f t="shared" si="194"/>
        <v>0</v>
      </c>
      <c r="AA397" s="155">
        <f t="shared" si="187"/>
        <v>0</v>
      </c>
      <c r="AB397" s="155">
        <f t="shared" si="188"/>
        <v>0</v>
      </c>
      <c r="AC397" s="485">
        <f t="shared" si="189"/>
        <v>0</v>
      </c>
      <c r="AD397" s="484">
        <f t="shared" si="195"/>
        <v>0</v>
      </c>
    </row>
    <row r="398" spans="1:30">
      <c r="A398" s="15">
        <f>+IF((G398+SUM(H398:K398))&gt;0,MAX(A$13:A397)+1,0)</f>
        <v>0</v>
      </c>
      <c r="B398" s="18"/>
      <c r="C398" s="16"/>
      <c r="D398" s="16"/>
      <c r="E398" s="16"/>
      <c r="F398" s="184">
        <f t="shared" si="191"/>
        <v>0</v>
      </c>
      <c r="G398" s="26">
        <f t="shared" si="192"/>
        <v>0</v>
      </c>
      <c r="H398" s="16"/>
      <c r="I398" s="16"/>
      <c r="J398" s="16"/>
      <c r="K398" s="16"/>
      <c r="L398" s="16"/>
      <c r="M398" s="16"/>
      <c r="N398" s="26">
        <f t="shared" si="193"/>
        <v>0</v>
      </c>
      <c r="O398" s="161"/>
      <c r="P398" s="169">
        <f t="shared" si="178"/>
        <v>0</v>
      </c>
      <c r="Q398" s="247">
        <f t="shared" si="179"/>
        <v>0</v>
      </c>
      <c r="R398" s="247">
        <f t="shared" si="180"/>
        <v>0</v>
      </c>
      <c r="S398" s="155">
        <f t="shared" si="181"/>
        <v>0</v>
      </c>
      <c r="T398" s="155">
        <f t="shared" si="182"/>
        <v>0</v>
      </c>
      <c r="U398" s="215">
        <f t="shared" si="183"/>
        <v>0</v>
      </c>
      <c r="V398" s="202">
        <f t="shared" si="190"/>
        <v>0</v>
      </c>
      <c r="W398" s="155">
        <f t="shared" si="184"/>
        <v>0</v>
      </c>
      <c r="X398" s="155">
        <f t="shared" si="185"/>
        <v>0</v>
      </c>
      <c r="Y398" s="475">
        <f t="shared" si="186"/>
        <v>0</v>
      </c>
      <c r="Z398" s="474">
        <f t="shared" si="194"/>
        <v>0</v>
      </c>
      <c r="AA398" s="155">
        <f t="shared" si="187"/>
        <v>0</v>
      </c>
      <c r="AB398" s="155">
        <f t="shared" si="188"/>
        <v>0</v>
      </c>
      <c r="AC398" s="485">
        <f t="shared" si="189"/>
        <v>0</v>
      </c>
      <c r="AD398" s="484">
        <f t="shared" si="195"/>
        <v>0</v>
      </c>
    </row>
    <row r="399" spans="1:30">
      <c r="A399" s="15">
        <f>+IF((G399+SUM(H399:K399))&gt;0,MAX(A$13:A398)+1,0)</f>
        <v>0</v>
      </c>
      <c r="B399" s="18"/>
      <c r="C399" s="16"/>
      <c r="D399" s="16"/>
      <c r="E399" s="16"/>
      <c r="F399" s="184">
        <f t="shared" si="191"/>
        <v>0</v>
      </c>
      <c r="G399" s="26">
        <f t="shared" si="192"/>
        <v>0</v>
      </c>
      <c r="H399" s="16"/>
      <c r="I399" s="16"/>
      <c r="J399" s="16"/>
      <c r="K399" s="16"/>
      <c r="L399" s="16"/>
      <c r="M399" s="16"/>
      <c r="N399" s="26">
        <f t="shared" si="193"/>
        <v>0</v>
      </c>
      <c r="O399" s="161"/>
      <c r="P399" s="169">
        <f t="shared" si="178"/>
        <v>0</v>
      </c>
      <c r="Q399" s="247">
        <f t="shared" si="179"/>
        <v>0</v>
      </c>
      <c r="R399" s="247">
        <f t="shared" si="180"/>
        <v>0</v>
      </c>
      <c r="S399" s="155">
        <f t="shared" si="181"/>
        <v>0</v>
      </c>
      <c r="T399" s="155">
        <f t="shared" si="182"/>
        <v>0</v>
      </c>
      <c r="U399" s="215">
        <f t="shared" si="183"/>
        <v>0</v>
      </c>
      <c r="V399" s="202">
        <f t="shared" si="190"/>
        <v>0</v>
      </c>
      <c r="W399" s="155">
        <f t="shared" si="184"/>
        <v>0</v>
      </c>
      <c r="X399" s="155">
        <f t="shared" si="185"/>
        <v>0</v>
      </c>
      <c r="Y399" s="475">
        <f t="shared" si="186"/>
        <v>0</v>
      </c>
      <c r="Z399" s="474">
        <f t="shared" si="194"/>
        <v>0</v>
      </c>
      <c r="AA399" s="155">
        <f t="shared" si="187"/>
        <v>0</v>
      </c>
      <c r="AB399" s="155">
        <f t="shared" si="188"/>
        <v>0</v>
      </c>
      <c r="AC399" s="485">
        <f t="shared" si="189"/>
        <v>0</v>
      </c>
      <c r="AD399" s="484">
        <f t="shared" si="195"/>
        <v>0</v>
      </c>
    </row>
    <row r="400" spans="1:30">
      <c r="A400" s="15">
        <f>+IF((G400+SUM(H400:K400))&gt;0,MAX(A$13:A399)+1,0)</f>
        <v>0</v>
      </c>
      <c r="B400" s="18"/>
      <c r="C400" s="16"/>
      <c r="D400" s="16"/>
      <c r="E400" s="16"/>
      <c r="F400" s="184">
        <f t="shared" si="191"/>
        <v>0</v>
      </c>
      <c r="G400" s="26">
        <f t="shared" si="192"/>
        <v>0</v>
      </c>
      <c r="H400" s="16"/>
      <c r="I400" s="16"/>
      <c r="J400" s="16"/>
      <c r="K400" s="16"/>
      <c r="L400" s="16"/>
      <c r="M400" s="16"/>
      <c r="N400" s="26">
        <f t="shared" si="193"/>
        <v>0</v>
      </c>
      <c r="O400" s="161"/>
      <c r="P400" s="169">
        <f t="shared" si="178"/>
        <v>0</v>
      </c>
      <c r="Q400" s="247">
        <f t="shared" si="179"/>
        <v>0</v>
      </c>
      <c r="R400" s="247">
        <f t="shared" si="180"/>
        <v>0</v>
      </c>
      <c r="S400" s="155">
        <f t="shared" si="181"/>
        <v>0</v>
      </c>
      <c r="T400" s="155">
        <f t="shared" si="182"/>
        <v>0</v>
      </c>
      <c r="U400" s="215">
        <f t="shared" si="183"/>
        <v>0</v>
      </c>
      <c r="V400" s="202">
        <f t="shared" si="190"/>
        <v>0</v>
      </c>
      <c r="W400" s="155">
        <f t="shared" si="184"/>
        <v>0</v>
      </c>
      <c r="X400" s="155">
        <f t="shared" si="185"/>
        <v>0</v>
      </c>
      <c r="Y400" s="475">
        <f t="shared" si="186"/>
        <v>0</v>
      </c>
      <c r="Z400" s="474">
        <f t="shared" si="194"/>
        <v>0</v>
      </c>
      <c r="AA400" s="155">
        <f t="shared" si="187"/>
        <v>0</v>
      </c>
      <c r="AB400" s="155">
        <f t="shared" si="188"/>
        <v>0</v>
      </c>
      <c r="AC400" s="485">
        <f t="shared" si="189"/>
        <v>0</v>
      </c>
      <c r="AD400" s="484">
        <f t="shared" si="195"/>
        <v>0</v>
      </c>
    </row>
    <row r="401" spans="1:30">
      <c r="A401" s="15">
        <f>+IF((G401+SUM(H401:K401))&gt;0,MAX(A$13:A400)+1,0)</f>
        <v>0</v>
      </c>
      <c r="B401" s="18"/>
      <c r="C401" s="16"/>
      <c r="D401" s="16"/>
      <c r="E401" s="16"/>
      <c r="F401" s="184">
        <f t="shared" si="191"/>
        <v>0</v>
      </c>
      <c r="G401" s="26">
        <f t="shared" si="192"/>
        <v>0</v>
      </c>
      <c r="H401" s="16"/>
      <c r="I401" s="16"/>
      <c r="J401" s="16"/>
      <c r="K401" s="16"/>
      <c r="L401" s="16"/>
      <c r="M401" s="16"/>
      <c r="N401" s="26">
        <f t="shared" si="193"/>
        <v>0</v>
      </c>
      <c r="O401" s="161"/>
      <c r="P401" s="169">
        <f t="shared" si="178"/>
        <v>0</v>
      </c>
      <c r="Q401" s="247">
        <f t="shared" si="179"/>
        <v>0</v>
      </c>
      <c r="R401" s="247">
        <f t="shared" si="180"/>
        <v>0</v>
      </c>
      <c r="S401" s="155">
        <f t="shared" si="181"/>
        <v>0</v>
      </c>
      <c r="T401" s="155">
        <f t="shared" si="182"/>
        <v>0</v>
      </c>
      <c r="U401" s="215">
        <f t="shared" si="183"/>
        <v>0</v>
      </c>
      <c r="V401" s="202">
        <f t="shared" si="190"/>
        <v>0</v>
      </c>
      <c r="W401" s="155">
        <f t="shared" si="184"/>
        <v>0</v>
      </c>
      <c r="X401" s="155">
        <f t="shared" si="185"/>
        <v>0</v>
      </c>
      <c r="Y401" s="475">
        <f t="shared" si="186"/>
        <v>0</v>
      </c>
      <c r="Z401" s="474">
        <f t="shared" si="194"/>
        <v>0</v>
      </c>
      <c r="AA401" s="155">
        <f t="shared" si="187"/>
        <v>0</v>
      </c>
      <c r="AB401" s="155">
        <f t="shared" si="188"/>
        <v>0</v>
      </c>
      <c r="AC401" s="485">
        <f t="shared" si="189"/>
        <v>0</v>
      </c>
      <c r="AD401" s="484">
        <f t="shared" si="195"/>
        <v>0</v>
      </c>
    </row>
    <row r="402" spans="1:30">
      <c r="A402" s="15">
        <f>+IF((G402+SUM(H402:K402))&gt;0,MAX(A$13:A401)+1,0)</f>
        <v>0</v>
      </c>
      <c r="B402" s="18"/>
      <c r="C402" s="16"/>
      <c r="D402" s="16"/>
      <c r="E402" s="16"/>
      <c r="F402" s="184">
        <f t="shared" si="191"/>
        <v>0</v>
      </c>
      <c r="G402" s="26">
        <f t="shared" si="192"/>
        <v>0</v>
      </c>
      <c r="H402" s="16"/>
      <c r="I402" s="16"/>
      <c r="J402" s="16"/>
      <c r="K402" s="16"/>
      <c r="L402" s="16"/>
      <c r="M402" s="16"/>
      <c r="N402" s="26">
        <f t="shared" si="193"/>
        <v>0</v>
      </c>
      <c r="O402" s="161"/>
      <c r="P402" s="169">
        <f t="shared" si="178"/>
        <v>0</v>
      </c>
      <c r="Q402" s="247">
        <f t="shared" si="179"/>
        <v>0</v>
      </c>
      <c r="R402" s="247">
        <f t="shared" si="180"/>
        <v>0</v>
      </c>
      <c r="S402" s="155">
        <f t="shared" si="181"/>
        <v>0</v>
      </c>
      <c r="T402" s="155">
        <f t="shared" si="182"/>
        <v>0</v>
      </c>
      <c r="U402" s="215">
        <f t="shared" si="183"/>
        <v>0</v>
      </c>
      <c r="V402" s="202">
        <f t="shared" si="190"/>
        <v>0</v>
      </c>
      <c r="W402" s="155">
        <f t="shared" si="184"/>
        <v>0</v>
      </c>
      <c r="X402" s="155">
        <f t="shared" si="185"/>
        <v>0</v>
      </c>
      <c r="Y402" s="475">
        <f t="shared" si="186"/>
        <v>0</v>
      </c>
      <c r="Z402" s="474">
        <f t="shared" si="194"/>
        <v>0</v>
      </c>
      <c r="AA402" s="155">
        <f t="shared" si="187"/>
        <v>0</v>
      </c>
      <c r="AB402" s="155">
        <f t="shared" si="188"/>
        <v>0</v>
      </c>
      <c r="AC402" s="485">
        <f t="shared" si="189"/>
        <v>0</v>
      </c>
      <c r="AD402" s="484">
        <f t="shared" si="195"/>
        <v>0</v>
      </c>
    </row>
    <row r="403" spans="1:30">
      <c r="A403" s="15">
        <f>+IF((G403+SUM(H403:K403))&gt;0,MAX(A$13:A402)+1,0)</f>
        <v>0</v>
      </c>
      <c r="B403" s="18"/>
      <c r="C403" s="16"/>
      <c r="D403" s="16"/>
      <c r="E403" s="16"/>
      <c r="F403" s="184">
        <f t="shared" si="191"/>
        <v>0</v>
      </c>
      <c r="G403" s="26">
        <f t="shared" si="192"/>
        <v>0</v>
      </c>
      <c r="H403" s="16"/>
      <c r="I403" s="16"/>
      <c r="J403" s="16"/>
      <c r="K403" s="16"/>
      <c r="L403" s="16"/>
      <c r="M403" s="16"/>
      <c r="N403" s="26">
        <f t="shared" si="193"/>
        <v>0</v>
      </c>
      <c r="O403" s="161"/>
      <c r="P403" s="169">
        <f t="shared" si="178"/>
        <v>0</v>
      </c>
      <c r="Q403" s="247">
        <f t="shared" si="179"/>
        <v>0</v>
      </c>
      <c r="R403" s="247">
        <f t="shared" si="180"/>
        <v>0</v>
      </c>
      <c r="S403" s="155">
        <f t="shared" si="181"/>
        <v>0</v>
      </c>
      <c r="T403" s="155">
        <f t="shared" si="182"/>
        <v>0</v>
      </c>
      <c r="U403" s="215">
        <f t="shared" si="183"/>
        <v>0</v>
      </c>
      <c r="V403" s="202">
        <f t="shared" si="190"/>
        <v>0</v>
      </c>
      <c r="W403" s="155">
        <f t="shared" si="184"/>
        <v>0</v>
      </c>
      <c r="X403" s="155">
        <f t="shared" si="185"/>
        <v>0</v>
      </c>
      <c r="Y403" s="475">
        <f t="shared" si="186"/>
        <v>0</v>
      </c>
      <c r="Z403" s="474">
        <f t="shared" si="194"/>
        <v>0</v>
      </c>
      <c r="AA403" s="155">
        <f t="shared" si="187"/>
        <v>0</v>
      </c>
      <c r="AB403" s="155">
        <f t="shared" si="188"/>
        <v>0</v>
      </c>
      <c r="AC403" s="485">
        <f t="shared" si="189"/>
        <v>0</v>
      </c>
      <c r="AD403" s="484">
        <f t="shared" si="195"/>
        <v>0</v>
      </c>
    </row>
    <row r="404" spans="1:30">
      <c r="A404" s="15">
        <f>+IF((G404+SUM(H404:K404))&gt;0,MAX(A$13:A403)+1,0)</f>
        <v>0</v>
      </c>
      <c r="B404" s="18"/>
      <c r="C404" s="16"/>
      <c r="D404" s="16"/>
      <c r="E404" s="16"/>
      <c r="F404" s="184">
        <f t="shared" si="191"/>
        <v>0</v>
      </c>
      <c r="G404" s="26">
        <f t="shared" si="192"/>
        <v>0</v>
      </c>
      <c r="H404" s="16"/>
      <c r="I404" s="16"/>
      <c r="J404" s="16"/>
      <c r="K404" s="16"/>
      <c r="L404" s="16"/>
      <c r="M404" s="16"/>
      <c r="N404" s="26">
        <f t="shared" si="193"/>
        <v>0</v>
      </c>
      <c r="O404" s="161"/>
      <c r="P404" s="169">
        <f t="shared" si="178"/>
        <v>0</v>
      </c>
      <c r="Q404" s="247">
        <f t="shared" si="179"/>
        <v>0</v>
      </c>
      <c r="R404" s="247">
        <f t="shared" si="180"/>
        <v>0</v>
      </c>
      <c r="S404" s="155">
        <f t="shared" si="181"/>
        <v>0</v>
      </c>
      <c r="T404" s="155">
        <f t="shared" si="182"/>
        <v>0</v>
      </c>
      <c r="U404" s="215">
        <f t="shared" si="183"/>
        <v>0</v>
      </c>
      <c r="V404" s="202">
        <f t="shared" si="190"/>
        <v>0</v>
      </c>
      <c r="W404" s="155">
        <f t="shared" si="184"/>
        <v>0</v>
      </c>
      <c r="X404" s="155">
        <f t="shared" si="185"/>
        <v>0</v>
      </c>
      <c r="Y404" s="475">
        <f t="shared" si="186"/>
        <v>0</v>
      </c>
      <c r="Z404" s="474">
        <f t="shared" si="194"/>
        <v>0</v>
      </c>
      <c r="AA404" s="155">
        <f t="shared" si="187"/>
        <v>0</v>
      </c>
      <c r="AB404" s="155">
        <f t="shared" si="188"/>
        <v>0</v>
      </c>
      <c r="AC404" s="485">
        <f t="shared" si="189"/>
        <v>0</v>
      </c>
      <c r="AD404" s="484">
        <f t="shared" si="195"/>
        <v>0</v>
      </c>
    </row>
    <row r="405" spans="1:30">
      <c r="A405" s="15">
        <f>+IF((G405+SUM(H405:K405))&gt;0,MAX(A$13:A404)+1,0)</f>
        <v>0</v>
      </c>
      <c r="B405" s="18"/>
      <c r="C405" s="16"/>
      <c r="D405" s="16"/>
      <c r="E405" s="16"/>
      <c r="F405" s="184">
        <f t="shared" si="191"/>
        <v>0</v>
      </c>
      <c r="G405" s="26">
        <f t="shared" si="192"/>
        <v>0</v>
      </c>
      <c r="H405" s="16"/>
      <c r="I405" s="16"/>
      <c r="J405" s="16"/>
      <c r="K405" s="16"/>
      <c r="L405" s="16"/>
      <c r="M405" s="16"/>
      <c r="N405" s="26">
        <f t="shared" si="193"/>
        <v>0</v>
      </c>
      <c r="O405" s="161"/>
      <c r="P405" s="169">
        <f t="shared" si="178"/>
        <v>0</v>
      </c>
      <c r="Q405" s="247">
        <f t="shared" si="179"/>
        <v>0</v>
      </c>
      <c r="R405" s="247">
        <f t="shared" si="180"/>
        <v>0</v>
      </c>
      <c r="S405" s="155">
        <f t="shared" si="181"/>
        <v>0</v>
      </c>
      <c r="T405" s="155">
        <f t="shared" si="182"/>
        <v>0</v>
      </c>
      <c r="U405" s="215">
        <f t="shared" si="183"/>
        <v>0</v>
      </c>
      <c r="V405" s="202">
        <f t="shared" si="190"/>
        <v>0</v>
      </c>
      <c r="W405" s="155">
        <f t="shared" si="184"/>
        <v>0</v>
      </c>
      <c r="X405" s="155">
        <f t="shared" si="185"/>
        <v>0</v>
      </c>
      <c r="Y405" s="475">
        <f t="shared" si="186"/>
        <v>0</v>
      </c>
      <c r="Z405" s="474">
        <f t="shared" si="194"/>
        <v>0</v>
      </c>
      <c r="AA405" s="155">
        <f t="shared" si="187"/>
        <v>0</v>
      </c>
      <c r="AB405" s="155">
        <f t="shared" si="188"/>
        <v>0</v>
      </c>
      <c r="AC405" s="485">
        <f t="shared" si="189"/>
        <v>0</v>
      </c>
      <c r="AD405" s="484">
        <f t="shared" si="195"/>
        <v>0</v>
      </c>
    </row>
    <row r="406" spans="1:30">
      <c r="A406" s="15">
        <f>+IF((G406+SUM(H406:K406))&gt;0,MAX(A$13:A405)+1,0)</f>
        <v>0</v>
      </c>
      <c r="B406" s="18"/>
      <c r="C406" s="16"/>
      <c r="D406" s="16"/>
      <c r="E406" s="16"/>
      <c r="F406" s="184">
        <f t="shared" si="191"/>
        <v>0</v>
      </c>
      <c r="G406" s="26">
        <f t="shared" si="192"/>
        <v>0</v>
      </c>
      <c r="H406" s="16"/>
      <c r="I406" s="16"/>
      <c r="J406" s="16"/>
      <c r="K406" s="16"/>
      <c r="L406" s="16"/>
      <c r="M406" s="16"/>
      <c r="N406" s="26">
        <f t="shared" si="193"/>
        <v>0</v>
      </c>
      <c r="O406" s="161"/>
      <c r="P406" s="169">
        <f t="shared" si="178"/>
        <v>0</v>
      </c>
      <c r="Q406" s="247">
        <f t="shared" si="179"/>
        <v>0</v>
      </c>
      <c r="R406" s="247">
        <f t="shared" si="180"/>
        <v>0</v>
      </c>
      <c r="S406" s="155">
        <f t="shared" si="181"/>
        <v>0</v>
      </c>
      <c r="T406" s="155">
        <f t="shared" si="182"/>
        <v>0</v>
      </c>
      <c r="U406" s="215">
        <f t="shared" si="183"/>
        <v>0</v>
      </c>
      <c r="V406" s="202">
        <f t="shared" si="190"/>
        <v>0</v>
      </c>
      <c r="W406" s="155">
        <f t="shared" si="184"/>
        <v>0</v>
      </c>
      <c r="X406" s="155">
        <f t="shared" si="185"/>
        <v>0</v>
      </c>
      <c r="Y406" s="475">
        <f t="shared" si="186"/>
        <v>0</v>
      </c>
      <c r="Z406" s="474">
        <f t="shared" si="194"/>
        <v>0</v>
      </c>
      <c r="AA406" s="155">
        <f t="shared" si="187"/>
        <v>0</v>
      </c>
      <c r="AB406" s="155">
        <f t="shared" si="188"/>
        <v>0</v>
      </c>
      <c r="AC406" s="485">
        <f t="shared" si="189"/>
        <v>0</v>
      </c>
      <c r="AD406" s="484">
        <f t="shared" si="195"/>
        <v>0</v>
      </c>
    </row>
    <row r="407" spans="1:30">
      <c r="A407" s="15">
        <f>+IF((G407+SUM(H407:K407))&gt;0,MAX(A$13:A406)+1,0)</f>
        <v>0</v>
      </c>
      <c r="B407" s="18"/>
      <c r="C407" s="16"/>
      <c r="D407" s="16"/>
      <c r="E407" s="16"/>
      <c r="F407" s="184">
        <f t="shared" si="191"/>
        <v>0</v>
      </c>
      <c r="G407" s="26">
        <f t="shared" si="192"/>
        <v>0</v>
      </c>
      <c r="H407" s="16"/>
      <c r="I407" s="16"/>
      <c r="J407" s="16"/>
      <c r="K407" s="16"/>
      <c r="L407" s="16"/>
      <c r="M407" s="16"/>
      <c r="N407" s="26">
        <f t="shared" si="193"/>
        <v>0</v>
      </c>
      <c r="O407" s="161"/>
      <c r="P407" s="169">
        <f t="shared" si="178"/>
        <v>0</v>
      </c>
      <c r="Q407" s="247">
        <f t="shared" si="179"/>
        <v>0</v>
      </c>
      <c r="R407" s="247">
        <f t="shared" si="180"/>
        <v>0</v>
      </c>
      <c r="S407" s="155">
        <f t="shared" si="181"/>
        <v>0</v>
      </c>
      <c r="T407" s="155">
        <f t="shared" si="182"/>
        <v>0</v>
      </c>
      <c r="U407" s="215">
        <f t="shared" si="183"/>
        <v>0</v>
      </c>
      <c r="V407" s="202">
        <f t="shared" si="190"/>
        <v>0</v>
      </c>
      <c r="W407" s="155">
        <f t="shared" si="184"/>
        <v>0</v>
      </c>
      <c r="X407" s="155">
        <f t="shared" si="185"/>
        <v>0</v>
      </c>
      <c r="Y407" s="475">
        <f t="shared" si="186"/>
        <v>0</v>
      </c>
      <c r="Z407" s="474">
        <f t="shared" si="194"/>
        <v>0</v>
      </c>
      <c r="AA407" s="155">
        <f t="shared" si="187"/>
        <v>0</v>
      </c>
      <c r="AB407" s="155">
        <f t="shared" si="188"/>
        <v>0</v>
      </c>
      <c r="AC407" s="485">
        <f t="shared" si="189"/>
        <v>0</v>
      </c>
      <c r="AD407" s="484">
        <f t="shared" si="195"/>
        <v>0</v>
      </c>
    </row>
    <row r="408" spans="1:30">
      <c r="A408" s="15">
        <f>+IF((G408+SUM(H408:K408))&gt;0,MAX(A$13:A407)+1,0)</f>
        <v>0</v>
      </c>
      <c r="B408" s="18"/>
      <c r="C408" s="16"/>
      <c r="D408" s="16"/>
      <c r="E408" s="16"/>
      <c r="F408" s="184">
        <f t="shared" si="191"/>
        <v>0</v>
      </c>
      <c r="G408" s="26">
        <f t="shared" si="192"/>
        <v>0</v>
      </c>
      <c r="H408" s="16"/>
      <c r="I408" s="16"/>
      <c r="J408" s="16"/>
      <c r="K408" s="16"/>
      <c r="L408" s="16"/>
      <c r="M408" s="16"/>
      <c r="N408" s="26">
        <f t="shared" si="193"/>
        <v>0</v>
      </c>
      <c r="O408" s="161"/>
      <c r="P408" s="169">
        <f t="shared" si="178"/>
        <v>0</v>
      </c>
      <c r="Q408" s="247">
        <f t="shared" si="179"/>
        <v>0</v>
      </c>
      <c r="R408" s="247">
        <f t="shared" si="180"/>
        <v>0</v>
      </c>
      <c r="S408" s="155">
        <f t="shared" si="181"/>
        <v>0</v>
      </c>
      <c r="T408" s="155">
        <f t="shared" si="182"/>
        <v>0</v>
      </c>
      <c r="U408" s="215">
        <f t="shared" si="183"/>
        <v>0</v>
      </c>
      <c r="V408" s="202">
        <f t="shared" si="190"/>
        <v>0</v>
      </c>
      <c r="W408" s="155">
        <f t="shared" si="184"/>
        <v>0</v>
      </c>
      <c r="X408" s="155">
        <f t="shared" si="185"/>
        <v>0</v>
      </c>
      <c r="Y408" s="475">
        <f t="shared" si="186"/>
        <v>0</v>
      </c>
      <c r="Z408" s="474">
        <f t="shared" si="194"/>
        <v>0</v>
      </c>
      <c r="AA408" s="155">
        <f t="shared" si="187"/>
        <v>0</v>
      </c>
      <c r="AB408" s="155">
        <f t="shared" si="188"/>
        <v>0</v>
      </c>
      <c r="AC408" s="485">
        <f t="shared" si="189"/>
        <v>0</v>
      </c>
      <c r="AD408" s="484">
        <f t="shared" si="195"/>
        <v>0</v>
      </c>
    </row>
    <row r="409" spans="1:30">
      <c r="A409" s="15">
        <f>+IF((G409+SUM(H409:K409))&gt;0,MAX(A$13:A408)+1,0)</f>
        <v>0</v>
      </c>
      <c r="B409" s="18"/>
      <c r="C409" s="16"/>
      <c r="D409" s="16"/>
      <c r="E409" s="16"/>
      <c r="F409" s="184">
        <f t="shared" si="191"/>
        <v>0</v>
      </c>
      <c r="G409" s="26">
        <f t="shared" si="192"/>
        <v>0</v>
      </c>
      <c r="H409" s="16"/>
      <c r="I409" s="16"/>
      <c r="J409" s="16"/>
      <c r="K409" s="16"/>
      <c r="L409" s="16"/>
      <c r="M409" s="16"/>
      <c r="N409" s="26">
        <f t="shared" si="193"/>
        <v>0</v>
      </c>
      <c r="O409" s="161"/>
      <c r="P409" s="169">
        <f t="shared" si="178"/>
        <v>0</v>
      </c>
      <c r="Q409" s="247">
        <f t="shared" si="179"/>
        <v>0</v>
      </c>
      <c r="R409" s="247">
        <f t="shared" si="180"/>
        <v>0</v>
      </c>
      <c r="S409" s="155">
        <f t="shared" si="181"/>
        <v>0</v>
      </c>
      <c r="T409" s="155">
        <f t="shared" si="182"/>
        <v>0</v>
      </c>
      <c r="U409" s="215">
        <f t="shared" ref="U409:U440" si="196">(P409-$S$6)/$S$7*(C409+D409+E409)*$Y$8</f>
        <v>0</v>
      </c>
      <c r="V409" s="202">
        <f t="shared" si="190"/>
        <v>0</v>
      </c>
      <c r="W409" s="155">
        <f t="shared" si="184"/>
        <v>0</v>
      </c>
      <c r="X409" s="155">
        <f t="shared" si="185"/>
        <v>0</v>
      </c>
      <c r="Y409" s="475">
        <f t="shared" si="186"/>
        <v>0</v>
      </c>
      <c r="Z409" s="474">
        <f t="shared" si="194"/>
        <v>0</v>
      </c>
      <c r="AA409" s="155">
        <f t="shared" si="187"/>
        <v>0</v>
      </c>
      <c r="AB409" s="155">
        <f t="shared" si="188"/>
        <v>0</v>
      </c>
      <c r="AC409" s="485">
        <f t="shared" si="189"/>
        <v>0</v>
      </c>
      <c r="AD409" s="484">
        <f t="shared" si="195"/>
        <v>0</v>
      </c>
    </row>
    <row r="410" spans="1:30">
      <c r="A410" s="15">
        <f>+IF((G410+SUM(H410:K410))&gt;0,MAX(A$13:A409)+1,0)</f>
        <v>0</v>
      </c>
      <c r="B410" s="18"/>
      <c r="C410" s="16"/>
      <c r="D410" s="16"/>
      <c r="E410" s="16"/>
      <c r="F410" s="184">
        <f t="shared" si="191"/>
        <v>0</v>
      </c>
      <c r="G410" s="26">
        <f t="shared" si="192"/>
        <v>0</v>
      </c>
      <c r="H410" s="16"/>
      <c r="I410" s="16"/>
      <c r="J410" s="16"/>
      <c r="K410" s="16"/>
      <c r="L410" s="16"/>
      <c r="M410" s="16"/>
      <c r="N410" s="26">
        <f t="shared" si="193"/>
        <v>0</v>
      </c>
      <c r="O410" s="161"/>
      <c r="P410" s="169">
        <f t="shared" si="178"/>
        <v>0</v>
      </c>
      <c r="Q410" s="247">
        <f t="shared" si="179"/>
        <v>0</v>
      </c>
      <c r="R410" s="247">
        <f t="shared" si="180"/>
        <v>0</v>
      </c>
      <c r="S410" s="155">
        <f t="shared" si="181"/>
        <v>0</v>
      </c>
      <c r="T410" s="155">
        <f t="shared" si="182"/>
        <v>0</v>
      </c>
      <c r="U410" s="215">
        <f t="shared" si="196"/>
        <v>0</v>
      </c>
      <c r="V410" s="202">
        <f t="shared" si="190"/>
        <v>0</v>
      </c>
      <c r="W410" s="155">
        <f t="shared" si="184"/>
        <v>0</v>
      </c>
      <c r="X410" s="155">
        <f t="shared" si="185"/>
        <v>0</v>
      </c>
      <c r="Y410" s="475">
        <f t="shared" si="186"/>
        <v>0</v>
      </c>
      <c r="Z410" s="474">
        <f t="shared" si="194"/>
        <v>0</v>
      </c>
      <c r="AA410" s="155">
        <f t="shared" si="187"/>
        <v>0</v>
      </c>
      <c r="AB410" s="155">
        <f t="shared" si="188"/>
        <v>0</v>
      </c>
      <c r="AC410" s="485">
        <f t="shared" si="189"/>
        <v>0</v>
      </c>
      <c r="AD410" s="484">
        <f t="shared" si="195"/>
        <v>0</v>
      </c>
    </row>
    <row r="411" spans="1:30">
      <c r="A411" s="15">
        <f>+IF((G411+SUM(H411:K411))&gt;0,MAX(A$13:A410)+1,0)</f>
        <v>0</v>
      </c>
      <c r="B411" s="18"/>
      <c r="C411" s="16"/>
      <c r="D411" s="16"/>
      <c r="E411" s="16"/>
      <c r="F411" s="184">
        <f t="shared" si="191"/>
        <v>0</v>
      </c>
      <c r="G411" s="26">
        <f t="shared" si="192"/>
        <v>0</v>
      </c>
      <c r="H411" s="16"/>
      <c r="I411" s="16"/>
      <c r="J411" s="16"/>
      <c r="K411" s="16"/>
      <c r="L411" s="16"/>
      <c r="M411" s="16"/>
      <c r="N411" s="26">
        <f t="shared" si="193"/>
        <v>0</v>
      </c>
      <c r="O411" s="161"/>
      <c r="P411" s="169">
        <f t="shared" si="178"/>
        <v>0</v>
      </c>
      <c r="Q411" s="247">
        <f t="shared" si="179"/>
        <v>0</v>
      </c>
      <c r="R411" s="247">
        <f t="shared" si="180"/>
        <v>0</v>
      </c>
      <c r="S411" s="155">
        <f t="shared" si="181"/>
        <v>0</v>
      </c>
      <c r="T411" s="155">
        <f t="shared" si="182"/>
        <v>0</v>
      </c>
      <c r="U411" s="215">
        <f t="shared" si="196"/>
        <v>0</v>
      </c>
      <c r="V411" s="202">
        <f t="shared" si="190"/>
        <v>0</v>
      </c>
      <c r="W411" s="155">
        <f t="shared" si="184"/>
        <v>0</v>
      </c>
      <c r="X411" s="155">
        <f t="shared" si="185"/>
        <v>0</v>
      </c>
      <c r="Y411" s="475">
        <f t="shared" si="186"/>
        <v>0</v>
      </c>
      <c r="Z411" s="474">
        <f t="shared" si="194"/>
        <v>0</v>
      </c>
      <c r="AA411" s="155">
        <f t="shared" si="187"/>
        <v>0</v>
      </c>
      <c r="AB411" s="155">
        <f t="shared" si="188"/>
        <v>0</v>
      </c>
      <c r="AC411" s="485">
        <f t="shared" si="189"/>
        <v>0</v>
      </c>
      <c r="AD411" s="484">
        <f t="shared" si="195"/>
        <v>0</v>
      </c>
    </row>
    <row r="412" spans="1:30">
      <c r="A412" s="15">
        <f>+IF((G412+SUM(H412:K412))&gt;0,MAX(A$13:A411)+1,0)</f>
        <v>0</v>
      </c>
      <c r="B412" s="18"/>
      <c r="C412" s="16"/>
      <c r="D412" s="16"/>
      <c r="E412" s="16"/>
      <c r="F412" s="184">
        <f t="shared" si="191"/>
        <v>0</v>
      </c>
      <c r="G412" s="26">
        <f t="shared" si="192"/>
        <v>0</v>
      </c>
      <c r="H412" s="16"/>
      <c r="I412" s="16"/>
      <c r="J412" s="16"/>
      <c r="K412" s="16"/>
      <c r="L412" s="16"/>
      <c r="M412" s="16"/>
      <c r="N412" s="26">
        <f t="shared" si="193"/>
        <v>0</v>
      </c>
      <c r="O412" s="161"/>
      <c r="P412" s="169">
        <f t="shared" si="178"/>
        <v>0</v>
      </c>
      <c r="Q412" s="247">
        <f t="shared" si="179"/>
        <v>0</v>
      </c>
      <c r="R412" s="247">
        <f t="shared" si="180"/>
        <v>0</v>
      </c>
      <c r="S412" s="155">
        <f t="shared" si="181"/>
        <v>0</v>
      </c>
      <c r="T412" s="155">
        <f t="shared" si="182"/>
        <v>0</v>
      </c>
      <c r="U412" s="215">
        <f t="shared" si="196"/>
        <v>0</v>
      </c>
      <c r="V412" s="202">
        <f t="shared" si="190"/>
        <v>0</v>
      </c>
      <c r="W412" s="155">
        <f t="shared" si="184"/>
        <v>0</v>
      </c>
      <c r="X412" s="155">
        <f t="shared" si="185"/>
        <v>0</v>
      </c>
      <c r="Y412" s="475">
        <f t="shared" si="186"/>
        <v>0</v>
      </c>
      <c r="Z412" s="474">
        <f t="shared" si="194"/>
        <v>0</v>
      </c>
      <c r="AA412" s="155">
        <f t="shared" si="187"/>
        <v>0</v>
      </c>
      <c r="AB412" s="155">
        <f t="shared" si="188"/>
        <v>0</v>
      </c>
      <c r="AC412" s="485">
        <f t="shared" si="189"/>
        <v>0</v>
      </c>
      <c r="AD412" s="484">
        <f t="shared" si="195"/>
        <v>0</v>
      </c>
    </row>
    <row r="413" spans="1:30" ht="45">
      <c r="B413" s="166" t="s">
        <v>901</v>
      </c>
      <c r="C413" s="167">
        <f>+SUM(C414:C450)</f>
        <v>0</v>
      </c>
      <c r="D413" s="167">
        <f t="shared" ref="D413:P413" si="197">+SUM(D414:D450)</f>
        <v>0</v>
      </c>
      <c r="E413" s="167">
        <f t="shared" si="197"/>
        <v>0</v>
      </c>
      <c r="F413" s="167">
        <f t="shared" si="197"/>
        <v>0</v>
      </c>
      <c r="G413" s="167">
        <f t="shared" si="197"/>
        <v>0</v>
      </c>
      <c r="H413" s="167">
        <f t="shared" si="197"/>
        <v>0</v>
      </c>
      <c r="I413" s="167">
        <f t="shared" si="197"/>
        <v>0</v>
      </c>
      <c r="J413" s="167">
        <f t="shared" si="197"/>
        <v>0</v>
      </c>
      <c r="K413" s="167">
        <f t="shared" si="197"/>
        <v>0</v>
      </c>
      <c r="L413" s="167">
        <f t="shared" si="197"/>
        <v>0</v>
      </c>
      <c r="M413" s="167">
        <f t="shared" si="197"/>
        <v>0</v>
      </c>
      <c r="N413" s="167">
        <f t="shared" si="197"/>
        <v>0</v>
      </c>
      <c r="O413" s="261"/>
      <c r="P413" s="167">
        <f t="shared" si="197"/>
        <v>0</v>
      </c>
      <c r="Q413" s="167">
        <f t="shared" ref="Q413:AD413" si="198">+SUM(Q414:Q450)</f>
        <v>0</v>
      </c>
      <c r="R413" s="167">
        <f t="shared" si="198"/>
        <v>0</v>
      </c>
      <c r="S413" s="261">
        <f t="shared" si="198"/>
        <v>0</v>
      </c>
      <c r="T413" s="261">
        <f t="shared" si="198"/>
        <v>0</v>
      </c>
      <c r="U413" s="215">
        <f t="shared" si="196"/>
        <v>0</v>
      </c>
      <c r="V413" s="202">
        <f t="shared" si="190"/>
        <v>0</v>
      </c>
      <c r="W413" s="261">
        <f t="shared" si="198"/>
        <v>0</v>
      </c>
      <c r="X413" s="261">
        <f t="shared" si="198"/>
        <v>0</v>
      </c>
      <c r="Y413" s="261">
        <f t="shared" si="198"/>
        <v>0</v>
      </c>
      <c r="Z413" s="261">
        <f t="shared" si="198"/>
        <v>0</v>
      </c>
      <c r="AA413" s="261">
        <f t="shared" si="198"/>
        <v>0</v>
      </c>
      <c r="AB413" s="261">
        <f t="shared" si="198"/>
        <v>0</v>
      </c>
      <c r="AC413" s="261">
        <f t="shared" si="198"/>
        <v>0</v>
      </c>
      <c r="AD413" s="261">
        <f t="shared" si="198"/>
        <v>0</v>
      </c>
    </row>
    <row r="414" spans="1:30">
      <c r="A414" s="15">
        <f>+IF((G414+SUM(H414:K414))&gt;0,MAX(A$13:A413)+1,0)</f>
        <v>0</v>
      </c>
      <c r="B414" s="18"/>
      <c r="C414" s="16"/>
      <c r="D414" s="16"/>
      <c r="E414" s="16"/>
      <c r="F414" s="184">
        <f>+E414+D414</f>
        <v>0</v>
      </c>
      <c r="G414" s="26">
        <f>SUM(C414:E414)</f>
        <v>0</v>
      </c>
      <c r="H414" s="16"/>
      <c r="I414" s="16"/>
      <c r="J414" s="16"/>
      <c r="K414" s="16"/>
      <c r="L414" s="16"/>
      <c r="M414" s="16"/>
      <c r="N414" s="26">
        <f>+L414+M414</f>
        <v>0</v>
      </c>
      <c r="O414" s="161"/>
      <c r="P414" s="169">
        <f>+N414*O414</f>
        <v>0</v>
      </c>
      <c r="Q414" s="247">
        <f t="shared" ref="Q414:Q450" si="199">+N414*(C414+H414-I414)</f>
        <v>0</v>
      </c>
      <c r="R414" s="247">
        <f t="shared" ref="R414:R450" si="200">+N414*D414+N414*E414*0.8+(J414-K414)*N414</f>
        <v>0</v>
      </c>
      <c r="S414" s="155">
        <f t="shared" ref="S414:S450" si="201">+P414*C414</f>
        <v>0</v>
      </c>
      <c r="T414" s="155">
        <f t="shared" ref="T414:T450" si="202">+P414*(D414+E414)</f>
        <v>0</v>
      </c>
      <c r="U414" s="215">
        <f t="shared" si="196"/>
        <v>0</v>
      </c>
      <c r="V414" s="202">
        <f t="shared" si="190"/>
        <v>0</v>
      </c>
      <c r="W414" s="155">
        <f t="shared" ref="W414:W450" si="203">+P414*H414</f>
        <v>0</v>
      </c>
      <c r="X414" s="155">
        <f t="shared" ref="X414:X450" si="204">+P414*J414</f>
        <v>0</v>
      </c>
      <c r="Y414" s="475">
        <f t="shared" ref="Y414:Y450" si="205">+(P414-$S$6)/$S$7*(H414+J414)*$Y$8</f>
        <v>0</v>
      </c>
      <c r="Z414" s="474">
        <f>+Y414*Z$9</f>
        <v>0</v>
      </c>
      <c r="AA414" s="155">
        <f t="shared" ref="AA414:AA450" si="206">+P414*I414</f>
        <v>0</v>
      </c>
      <c r="AB414" s="155">
        <f t="shared" ref="AB414:AB450" si="207">+P414*K414</f>
        <v>0</v>
      </c>
      <c r="AC414" s="485">
        <f t="shared" ref="AC414:AC450" si="208">+(P414-$S$6)/$S$7*(I414+K414)*$Y$8</f>
        <v>0</v>
      </c>
      <c r="AD414" s="484">
        <f>+AC414*AD$9</f>
        <v>0</v>
      </c>
    </row>
    <row r="415" spans="1:30">
      <c r="A415" s="15">
        <f>+IF((G415+SUM(H415:K415))&gt;0,MAX(A$13:A414)+1,0)</f>
        <v>0</v>
      </c>
      <c r="B415" s="18"/>
      <c r="C415" s="16"/>
      <c r="D415" s="16"/>
      <c r="E415" s="16"/>
      <c r="F415" s="184">
        <f t="shared" ref="F415:F446" si="209">+E415+D415</f>
        <v>0</v>
      </c>
      <c r="G415" s="26">
        <f t="shared" ref="G415:G446" si="210">SUM(C415:E415)</f>
        <v>0</v>
      </c>
      <c r="H415" s="16"/>
      <c r="I415" s="16"/>
      <c r="J415" s="16"/>
      <c r="K415" s="16"/>
      <c r="L415" s="16"/>
      <c r="M415" s="16"/>
      <c r="N415" s="26">
        <f t="shared" ref="N415:N446" si="211">+L415+M415</f>
        <v>0</v>
      </c>
      <c r="O415" s="161"/>
      <c r="P415" s="169">
        <f t="shared" ref="P415:P450" si="212">+N415*O415</f>
        <v>0</v>
      </c>
      <c r="Q415" s="247">
        <f t="shared" si="199"/>
        <v>0</v>
      </c>
      <c r="R415" s="247">
        <f t="shared" si="200"/>
        <v>0</v>
      </c>
      <c r="S415" s="155">
        <f t="shared" si="201"/>
        <v>0</v>
      </c>
      <c r="T415" s="155">
        <f t="shared" si="202"/>
        <v>0</v>
      </c>
      <c r="U415" s="215">
        <f t="shared" si="196"/>
        <v>0</v>
      </c>
      <c r="V415" s="202">
        <f t="shared" si="190"/>
        <v>0</v>
      </c>
      <c r="W415" s="155">
        <f t="shared" si="203"/>
        <v>0</v>
      </c>
      <c r="X415" s="155">
        <f t="shared" si="204"/>
        <v>0</v>
      </c>
      <c r="Y415" s="475">
        <f t="shared" si="205"/>
        <v>0</v>
      </c>
      <c r="Z415" s="474">
        <f t="shared" ref="Z415:Z446" si="213">+Y415*Z$9</f>
        <v>0</v>
      </c>
      <c r="AA415" s="155">
        <f t="shared" si="206"/>
        <v>0</v>
      </c>
      <c r="AB415" s="155">
        <f t="shared" si="207"/>
        <v>0</v>
      </c>
      <c r="AC415" s="485">
        <f t="shared" si="208"/>
        <v>0</v>
      </c>
      <c r="AD415" s="484">
        <f t="shared" ref="AD415:AD446" si="214">+AC415*AD$9</f>
        <v>0</v>
      </c>
    </row>
    <row r="416" spans="1:30">
      <c r="A416" s="15">
        <f>+IF((G416+SUM(H416:K416))&gt;0,MAX(A$13:A415)+1,0)</f>
        <v>0</v>
      </c>
      <c r="B416" s="18"/>
      <c r="C416" s="16"/>
      <c r="D416" s="16"/>
      <c r="E416" s="16"/>
      <c r="F416" s="184">
        <f t="shared" si="209"/>
        <v>0</v>
      </c>
      <c r="G416" s="26">
        <f t="shared" si="210"/>
        <v>0</v>
      </c>
      <c r="H416" s="16"/>
      <c r="I416" s="16"/>
      <c r="J416" s="16"/>
      <c r="K416" s="16"/>
      <c r="L416" s="16"/>
      <c r="M416" s="16"/>
      <c r="N416" s="26">
        <f t="shared" si="211"/>
        <v>0</v>
      </c>
      <c r="O416" s="161"/>
      <c r="P416" s="169">
        <f t="shared" si="212"/>
        <v>0</v>
      </c>
      <c r="Q416" s="247">
        <f t="shared" si="199"/>
        <v>0</v>
      </c>
      <c r="R416" s="247">
        <f t="shared" si="200"/>
        <v>0</v>
      </c>
      <c r="S416" s="155">
        <f t="shared" si="201"/>
        <v>0</v>
      </c>
      <c r="T416" s="155">
        <f t="shared" si="202"/>
        <v>0</v>
      </c>
      <c r="U416" s="215">
        <f t="shared" si="196"/>
        <v>0</v>
      </c>
      <c r="V416" s="202">
        <f t="shared" si="190"/>
        <v>0</v>
      </c>
      <c r="W416" s="155">
        <f t="shared" si="203"/>
        <v>0</v>
      </c>
      <c r="X416" s="155">
        <f t="shared" si="204"/>
        <v>0</v>
      </c>
      <c r="Y416" s="475">
        <f t="shared" si="205"/>
        <v>0</v>
      </c>
      <c r="Z416" s="474">
        <f t="shared" si="213"/>
        <v>0</v>
      </c>
      <c r="AA416" s="155">
        <f t="shared" si="206"/>
        <v>0</v>
      </c>
      <c r="AB416" s="155">
        <f t="shared" si="207"/>
        <v>0</v>
      </c>
      <c r="AC416" s="485">
        <f t="shared" si="208"/>
        <v>0</v>
      </c>
      <c r="AD416" s="484">
        <f t="shared" si="214"/>
        <v>0</v>
      </c>
    </row>
    <row r="417" spans="1:30">
      <c r="A417" s="15">
        <f>+IF((G417+SUM(H417:K417))&gt;0,MAX(A$13:A416)+1,0)</f>
        <v>0</v>
      </c>
      <c r="B417" s="18"/>
      <c r="C417" s="16"/>
      <c r="D417" s="16"/>
      <c r="E417" s="16"/>
      <c r="F417" s="184">
        <f t="shared" si="209"/>
        <v>0</v>
      </c>
      <c r="G417" s="26">
        <f t="shared" si="210"/>
        <v>0</v>
      </c>
      <c r="H417" s="16"/>
      <c r="I417" s="16"/>
      <c r="J417" s="16"/>
      <c r="K417" s="16"/>
      <c r="L417" s="16"/>
      <c r="M417" s="16"/>
      <c r="N417" s="26">
        <f t="shared" si="211"/>
        <v>0</v>
      </c>
      <c r="O417" s="161"/>
      <c r="P417" s="169">
        <f t="shared" si="212"/>
        <v>0</v>
      </c>
      <c r="Q417" s="247">
        <f t="shared" si="199"/>
        <v>0</v>
      </c>
      <c r="R417" s="247">
        <f t="shared" si="200"/>
        <v>0</v>
      </c>
      <c r="S417" s="155">
        <f t="shared" si="201"/>
        <v>0</v>
      </c>
      <c r="T417" s="155">
        <f t="shared" si="202"/>
        <v>0</v>
      </c>
      <c r="U417" s="215">
        <f t="shared" si="196"/>
        <v>0</v>
      </c>
      <c r="V417" s="202">
        <f t="shared" si="190"/>
        <v>0</v>
      </c>
      <c r="W417" s="155">
        <f t="shared" si="203"/>
        <v>0</v>
      </c>
      <c r="X417" s="155">
        <f t="shared" si="204"/>
        <v>0</v>
      </c>
      <c r="Y417" s="475">
        <f t="shared" si="205"/>
        <v>0</v>
      </c>
      <c r="Z417" s="474">
        <f t="shared" si="213"/>
        <v>0</v>
      </c>
      <c r="AA417" s="155">
        <f t="shared" si="206"/>
        <v>0</v>
      </c>
      <c r="AB417" s="155">
        <f t="shared" si="207"/>
        <v>0</v>
      </c>
      <c r="AC417" s="485">
        <f t="shared" si="208"/>
        <v>0</v>
      </c>
      <c r="AD417" s="484">
        <f t="shared" si="214"/>
        <v>0</v>
      </c>
    </row>
    <row r="418" spans="1:30">
      <c r="A418" s="15">
        <f>+IF((G418+SUM(H418:K418))&gt;0,MAX(A$13:A417)+1,0)</f>
        <v>0</v>
      </c>
      <c r="B418" s="18"/>
      <c r="C418" s="16"/>
      <c r="D418" s="16"/>
      <c r="E418" s="16"/>
      <c r="F418" s="184">
        <f t="shared" si="209"/>
        <v>0</v>
      </c>
      <c r="G418" s="26">
        <f t="shared" si="210"/>
        <v>0</v>
      </c>
      <c r="H418" s="16"/>
      <c r="I418" s="16"/>
      <c r="J418" s="16"/>
      <c r="K418" s="16"/>
      <c r="L418" s="16"/>
      <c r="M418" s="16"/>
      <c r="N418" s="26">
        <f t="shared" si="211"/>
        <v>0</v>
      </c>
      <c r="O418" s="161"/>
      <c r="P418" s="169">
        <f t="shared" si="212"/>
        <v>0</v>
      </c>
      <c r="Q418" s="247">
        <f t="shared" si="199"/>
        <v>0</v>
      </c>
      <c r="R418" s="247">
        <f t="shared" si="200"/>
        <v>0</v>
      </c>
      <c r="S418" s="155">
        <f t="shared" si="201"/>
        <v>0</v>
      </c>
      <c r="T418" s="155">
        <f t="shared" si="202"/>
        <v>0</v>
      </c>
      <c r="U418" s="215">
        <f t="shared" si="196"/>
        <v>0</v>
      </c>
      <c r="V418" s="202">
        <f t="shared" si="190"/>
        <v>0</v>
      </c>
      <c r="W418" s="155">
        <f t="shared" si="203"/>
        <v>0</v>
      </c>
      <c r="X418" s="155">
        <f t="shared" si="204"/>
        <v>0</v>
      </c>
      <c r="Y418" s="475">
        <f t="shared" si="205"/>
        <v>0</v>
      </c>
      <c r="Z418" s="474">
        <f t="shared" si="213"/>
        <v>0</v>
      </c>
      <c r="AA418" s="155">
        <f t="shared" si="206"/>
        <v>0</v>
      </c>
      <c r="AB418" s="155">
        <f t="shared" si="207"/>
        <v>0</v>
      </c>
      <c r="AC418" s="485">
        <f t="shared" si="208"/>
        <v>0</v>
      </c>
      <c r="AD418" s="484">
        <f t="shared" si="214"/>
        <v>0</v>
      </c>
    </row>
    <row r="419" spans="1:30">
      <c r="A419" s="15">
        <f>+IF((G419+SUM(H419:K419))&gt;0,MAX(A$13:A418)+1,0)</f>
        <v>0</v>
      </c>
      <c r="B419" s="18"/>
      <c r="C419" s="16"/>
      <c r="D419" s="16"/>
      <c r="E419" s="16"/>
      <c r="F419" s="184">
        <f t="shared" si="209"/>
        <v>0</v>
      </c>
      <c r="G419" s="26">
        <f t="shared" si="210"/>
        <v>0</v>
      </c>
      <c r="H419" s="16"/>
      <c r="I419" s="16"/>
      <c r="J419" s="16"/>
      <c r="K419" s="16"/>
      <c r="L419" s="16"/>
      <c r="M419" s="16"/>
      <c r="N419" s="26">
        <f t="shared" si="211"/>
        <v>0</v>
      </c>
      <c r="O419" s="161"/>
      <c r="P419" s="169">
        <f t="shared" si="212"/>
        <v>0</v>
      </c>
      <c r="Q419" s="247">
        <f t="shared" si="199"/>
        <v>0</v>
      </c>
      <c r="R419" s="247">
        <f t="shared" si="200"/>
        <v>0</v>
      </c>
      <c r="S419" s="155">
        <f t="shared" si="201"/>
        <v>0</v>
      </c>
      <c r="T419" s="155">
        <f t="shared" si="202"/>
        <v>0</v>
      </c>
      <c r="U419" s="215">
        <f t="shared" si="196"/>
        <v>0</v>
      </c>
      <c r="V419" s="202">
        <f t="shared" si="190"/>
        <v>0</v>
      </c>
      <c r="W419" s="155">
        <f t="shared" si="203"/>
        <v>0</v>
      </c>
      <c r="X419" s="155">
        <f t="shared" si="204"/>
        <v>0</v>
      </c>
      <c r="Y419" s="475">
        <f t="shared" si="205"/>
        <v>0</v>
      </c>
      <c r="Z419" s="474">
        <f t="shared" si="213"/>
        <v>0</v>
      </c>
      <c r="AA419" s="155">
        <f t="shared" si="206"/>
        <v>0</v>
      </c>
      <c r="AB419" s="155">
        <f t="shared" si="207"/>
        <v>0</v>
      </c>
      <c r="AC419" s="485">
        <f t="shared" si="208"/>
        <v>0</v>
      </c>
      <c r="AD419" s="484">
        <f t="shared" si="214"/>
        <v>0</v>
      </c>
    </row>
    <row r="420" spans="1:30">
      <c r="A420" s="15">
        <f>+IF((G420+SUM(H420:K420))&gt;0,MAX(A$13:A419)+1,0)</f>
        <v>0</v>
      </c>
      <c r="B420" s="18"/>
      <c r="C420" s="16"/>
      <c r="D420" s="16"/>
      <c r="E420" s="16"/>
      <c r="F420" s="184">
        <f t="shared" si="209"/>
        <v>0</v>
      </c>
      <c r="G420" s="26">
        <f t="shared" si="210"/>
        <v>0</v>
      </c>
      <c r="H420" s="16"/>
      <c r="I420" s="16"/>
      <c r="J420" s="16"/>
      <c r="K420" s="16"/>
      <c r="L420" s="16"/>
      <c r="M420" s="16"/>
      <c r="N420" s="26">
        <f t="shared" si="211"/>
        <v>0</v>
      </c>
      <c r="O420" s="161"/>
      <c r="P420" s="169">
        <f t="shared" si="212"/>
        <v>0</v>
      </c>
      <c r="Q420" s="247">
        <f t="shared" si="199"/>
        <v>0</v>
      </c>
      <c r="R420" s="247">
        <f t="shared" si="200"/>
        <v>0</v>
      </c>
      <c r="S420" s="155">
        <f t="shared" si="201"/>
        <v>0</v>
      </c>
      <c r="T420" s="155">
        <f t="shared" si="202"/>
        <v>0</v>
      </c>
      <c r="U420" s="215">
        <f t="shared" si="196"/>
        <v>0</v>
      </c>
      <c r="V420" s="202">
        <f t="shared" si="190"/>
        <v>0</v>
      </c>
      <c r="W420" s="155">
        <f t="shared" si="203"/>
        <v>0</v>
      </c>
      <c r="X420" s="155">
        <f t="shared" si="204"/>
        <v>0</v>
      </c>
      <c r="Y420" s="475">
        <f t="shared" si="205"/>
        <v>0</v>
      </c>
      <c r="Z420" s="474">
        <f t="shared" si="213"/>
        <v>0</v>
      </c>
      <c r="AA420" s="155">
        <f t="shared" si="206"/>
        <v>0</v>
      </c>
      <c r="AB420" s="155">
        <f t="shared" si="207"/>
        <v>0</v>
      </c>
      <c r="AC420" s="485">
        <f t="shared" si="208"/>
        <v>0</v>
      </c>
      <c r="AD420" s="484">
        <f t="shared" si="214"/>
        <v>0</v>
      </c>
    </row>
    <row r="421" spans="1:30">
      <c r="A421" s="15">
        <f>+IF((G421+SUM(H421:K421))&gt;0,MAX(A$13:A420)+1,0)</f>
        <v>0</v>
      </c>
      <c r="B421" s="18"/>
      <c r="C421" s="16"/>
      <c r="D421" s="16"/>
      <c r="E421" s="16"/>
      <c r="F421" s="184">
        <f t="shared" si="209"/>
        <v>0</v>
      </c>
      <c r="G421" s="26">
        <f t="shared" si="210"/>
        <v>0</v>
      </c>
      <c r="H421" s="16"/>
      <c r="I421" s="16"/>
      <c r="J421" s="16"/>
      <c r="K421" s="16"/>
      <c r="L421" s="16"/>
      <c r="M421" s="16"/>
      <c r="N421" s="26">
        <f t="shared" si="211"/>
        <v>0</v>
      </c>
      <c r="O421" s="161"/>
      <c r="P421" s="169">
        <f t="shared" si="212"/>
        <v>0</v>
      </c>
      <c r="Q421" s="247">
        <f t="shared" si="199"/>
        <v>0</v>
      </c>
      <c r="R421" s="247">
        <f t="shared" si="200"/>
        <v>0</v>
      </c>
      <c r="S421" s="155">
        <f t="shared" si="201"/>
        <v>0</v>
      </c>
      <c r="T421" s="155">
        <f t="shared" si="202"/>
        <v>0</v>
      </c>
      <c r="U421" s="215">
        <f t="shared" si="196"/>
        <v>0</v>
      </c>
      <c r="V421" s="202">
        <f t="shared" si="190"/>
        <v>0</v>
      </c>
      <c r="W421" s="155">
        <f t="shared" si="203"/>
        <v>0</v>
      </c>
      <c r="X421" s="155">
        <f t="shared" si="204"/>
        <v>0</v>
      </c>
      <c r="Y421" s="475">
        <f t="shared" si="205"/>
        <v>0</v>
      </c>
      <c r="Z421" s="474">
        <f t="shared" si="213"/>
        <v>0</v>
      </c>
      <c r="AA421" s="155">
        <f t="shared" si="206"/>
        <v>0</v>
      </c>
      <c r="AB421" s="155">
        <f t="shared" si="207"/>
        <v>0</v>
      </c>
      <c r="AC421" s="485">
        <f t="shared" si="208"/>
        <v>0</v>
      </c>
      <c r="AD421" s="484">
        <f t="shared" si="214"/>
        <v>0</v>
      </c>
    </row>
    <row r="422" spans="1:30">
      <c r="A422" s="15">
        <f>+IF((G422+SUM(H422:K422))&gt;0,MAX(A$13:A421)+1,0)</f>
        <v>0</v>
      </c>
      <c r="B422" s="18"/>
      <c r="C422" s="16"/>
      <c r="D422" s="16"/>
      <c r="E422" s="16"/>
      <c r="F422" s="184">
        <f t="shared" si="209"/>
        <v>0</v>
      </c>
      <c r="G422" s="26">
        <f t="shared" si="210"/>
        <v>0</v>
      </c>
      <c r="H422" s="16"/>
      <c r="I422" s="16"/>
      <c r="J422" s="16"/>
      <c r="K422" s="16"/>
      <c r="L422" s="16"/>
      <c r="M422" s="16"/>
      <c r="N422" s="26">
        <f t="shared" si="211"/>
        <v>0</v>
      </c>
      <c r="O422" s="161"/>
      <c r="P422" s="169">
        <f t="shared" si="212"/>
        <v>0</v>
      </c>
      <c r="Q422" s="247">
        <f t="shared" si="199"/>
        <v>0</v>
      </c>
      <c r="R422" s="247">
        <f t="shared" si="200"/>
        <v>0</v>
      </c>
      <c r="S422" s="155">
        <f t="shared" si="201"/>
        <v>0</v>
      </c>
      <c r="T422" s="155">
        <f t="shared" si="202"/>
        <v>0</v>
      </c>
      <c r="U422" s="215">
        <f t="shared" si="196"/>
        <v>0</v>
      </c>
      <c r="V422" s="202">
        <f t="shared" si="190"/>
        <v>0</v>
      </c>
      <c r="W422" s="155">
        <f t="shared" si="203"/>
        <v>0</v>
      </c>
      <c r="X422" s="155">
        <f t="shared" si="204"/>
        <v>0</v>
      </c>
      <c r="Y422" s="475">
        <f t="shared" si="205"/>
        <v>0</v>
      </c>
      <c r="Z422" s="474">
        <f t="shared" si="213"/>
        <v>0</v>
      </c>
      <c r="AA422" s="155">
        <f t="shared" si="206"/>
        <v>0</v>
      </c>
      <c r="AB422" s="155">
        <f t="shared" si="207"/>
        <v>0</v>
      </c>
      <c r="AC422" s="485">
        <f t="shared" si="208"/>
        <v>0</v>
      </c>
      <c r="AD422" s="484">
        <f t="shared" si="214"/>
        <v>0</v>
      </c>
    </row>
    <row r="423" spans="1:30">
      <c r="A423" s="15">
        <f>+IF((G423+SUM(H423:K423))&gt;0,MAX(A$13:A422)+1,0)</f>
        <v>0</v>
      </c>
      <c r="B423" s="18"/>
      <c r="C423" s="16"/>
      <c r="D423" s="16"/>
      <c r="E423" s="16"/>
      <c r="F423" s="184">
        <f t="shared" si="209"/>
        <v>0</v>
      </c>
      <c r="G423" s="26">
        <f t="shared" si="210"/>
        <v>0</v>
      </c>
      <c r="H423" s="16"/>
      <c r="I423" s="16"/>
      <c r="J423" s="16"/>
      <c r="K423" s="16"/>
      <c r="L423" s="16"/>
      <c r="M423" s="16"/>
      <c r="N423" s="26">
        <f t="shared" si="211"/>
        <v>0</v>
      </c>
      <c r="O423" s="161"/>
      <c r="P423" s="169">
        <f t="shared" si="212"/>
        <v>0</v>
      </c>
      <c r="Q423" s="247">
        <f t="shared" si="199"/>
        <v>0</v>
      </c>
      <c r="R423" s="247">
        <f t="shared" si="200"/>
        <v>0</v>
      </c>
      <c r="S423" s="155">
        <f t="shared" si="201"/>
        <v>0</v>
      </c>
      <c r="T423" s="155">
        <f t="shared" si="202"/>
        <v>0</v>
      </c>
      <c r="U423" s="215">
        <f t="shared" si="196"/>
        <v>0</v>
      </c>
      <c r="V423" s="202">
        <f t="shared" si="190"/>
        <v>0</v>
      </c>
      <c r="W423" s="155">
        <f t="shared" si="203"/>
        <v>0</v>
      </c>
      <c r="X423" s="155">
        <f t="shared" si="204"/>
        <v>0</v>
      </c>
      <c r="Y423" s="475">
        <f t="shared" si="205"/>
        <v>0</v>
      </c>
      <c r="Z423" s="474">
        <f t="shared" si="213"/>
        <v>0</v>
      </c>
      <c r="AA423" s="155">
        <f t="shared" si="206"/>
        <v>0</v>
      </c>
      <c r="AB423" s="155">
        <f t="shared" si="207"/>
        <v>0</v>
      </c>
      <c r="AC423" s="485">
        <f t="shared" si="208"/>
        <v>0</v>
      </c>
      <c r="AD423" s="484">
        <f t="shared" si="214"/>
        <v>0</v>
      </c>
    </row>
    <row r="424" spans="1:30">
      <c r="A424" s="15">
        <f>+IF((G424+SUM(H424:K424))&gt;0,MAX(A$13:A423)+1,0)</f>
        <v>0</v>
      </c>
      <c r="B424" s="18"/>
      <c r="C424" s="16"/>
      <c r="D424" s="16"/>
      <c r="E424" s="16"/>
      <c r="F424" s="184">
        <f t="shared" si="209"/>
        <v>0</v>
      </c>
      <c r="G424" s="26">
        <f t="shared" si="210"/>
        <v>0</v>
      </c>
      <c r="H424" s="16"/>
      <c r="I424" s="16"/>
      <c r="J424" s="16"/>
      <c r="K424" s="16"/>
      <c r="L424" s="16"/>
      <c r="M424" s="16"/>
      <c r="N424" s="26">
        <f t="shared" si="211"/>
        <v>0</v>
      </c>
      <c r="O424" s="161"/>
      <c r="P424" s="169">
        <f t="shared" si="212"/>
        <v>0</v>
      </c>
      <c r="Q424" s="247">
        <f t="shared" si="199"/>
        <v>0</v>
      </c>
      <c r="R424" s="247">
        <f t="shared" si="200"/>
        <v>0</v>
      </c>
      <c r="S424" s="155">
        <f t="shared" si="201"/>
        <v>0</v>
      </c>
      <c r="T424" s="155">
        <f t="shared" si="202"/>
        <v>0</v>
      </c>
      <c r="U424" s="215">
        <f t="shared" si="196"/>
        <v>0</v>
      </c>
      <c r="V424" s="202">
        <f t="shared" si="190"/>
        <v>0</v>
      </c>
      <c r="W424" s="155">
        <f t="shared" si="203"/>
        <v>0</v>
      </c>
      <c r="X424" s="155">
        <f t="shared" si="204"/>
        <v>0</v>
      </c>
      <c r="Y424" s="475">
        <f t="shared" si="205"/>
        <v>0</v>
      </c>
      <c r="Z424" s="474">
        <f t="shared" si="213"/>
        <v>0</v>
      </c>
      <c r="AA424" s="155">
        <f t="shared" si="206"/>
        <v>0</v>
      </c>
      <c r="AB424" s="155">
        <f t="shared" si="207"/>
        <v>0</v>
      </c>
      <c r="AC424" s="485">
        <f t="shared" si="208"/>
        <v>0</v>
      </c>
      <c r="AD424" s="484">
        <f t="shared" si="214"/>
        <v>0</v>
      </c>
    </row>
    <row r="425" spans="1:30">
      <c r="A425" s="15">
        <f>+IF((G425+SUM(H425:K425))&gt;0,MAX(A$13:A424)+1,0)</f>
        <v>0</v>
      </c>
      <c r="B425" s="18"/>
      <c r="C425" s="16"/>
      <c r="D425" s="16"/>
      <c r="E425" s="16"/>
      <c r="F425" s="184">
        <f t="shared" si="209"/>
        <v>0</v>
      </c>
      <c r="G425" s="26">
        <f t="shared" si="210"/>
        <v>0</v>
      </c>
      <c r="H425" s="16"/>
      <c r="I425" s="16"/>
      <c r="J425" s="16"/>
      <c r="K425" s="16"/>
      <c r="L425" s="16"/>
      <c r="M425" s="16"/>
      <c r="N425" s="26">
        <f t="shared" si="211"/>
        <v>0</v>
      </c>
      <c r="O425" s="161"/>
      <c r="P425" s="169">
        <f t="shared" si="212"/>
        <v>0</v>
      </c>
      <c r="Q425" s="247">
        <f t="shared" si="199"/>
        <v>0</v>
      </c>
      <c r="R425" s="247">
        <f t="shared" si="200"/>
        <v>0</v>
      </c>
      <c r="S425" s="155">
        <f t="shared" si="201"/>
        <v>0</v>
      </c>
      <c r="T425" s="155">
        <f t="shared" si="202"/>
        <v>0</v>
      </c>
      <c r="U425" s="215">
        <f t="shared" si="196"/>
        <v>0</v>
      </c>
      <c r="V425" s="202">
        <f t="shared" si="190"/>
        <v>0</v>
      </c>
      <c r="W425" s="155">
        <f t="shared" si="203"/>
        <v>0</v>
      </c>
      <c r="X425" s="155">
        <f t="shared" si="204"/>
        <v>0</v>
      </c>
      <c r="Y425" s="475">
        <f t="shared" si="205"/>
        <v>0</v>
      </c>
      <c r="Z425" s="474">
        <f t="shared" si="213"/>
        <v>0</v>
      </c>
      <c r="AA425" s="155">
        <f t="shared" si="206"/>
        <v>0</v>
      </c>
      <c r="AB425" s="155">
        <f t="shared" si="207"/>
        <v>0</v>
      </c>
      <c r="AC425" s="485">
        <f t="shared" si="208"/>
        <v>0</v>
      </c>
      <c r="AD425" s="484">
        <f t="shared" si="214"/>
        <v>0</v>
      </c>
    </row>
    <row r="426" spans="1:30">
      <c r="A426" s="15">
        <f>+IF((G426+SUM(H426:K426))&gt;0,MAX(A$13:A425)+1,0)</f>
        <v>0</v>
      </c>
      <c r="B426" s="18"/>
      <c r="C426" s="16"/>
      <c r="D426" s="16"/>
      <c r="E426" s="16"/>
      <c r="F426" s="184">
        <f t="shared" si="209"/>
        <v>0</v>
      </c>
      <c r="G426" s="26">
        <f t="shared" si="210"/>
        <v>0</v>
      </c>
      <c r="H426" s="16"/>
      <c r="I426" s="16"/>
      <c r="J426" s="16"/>
      <c r="K426" s="16"/>
      <c r="L426" s="16"/>
      <c r="M426" s="16"/>
      <c r="N426" s="26">
        <f t="shared" si="211"/>
        <v>0</v>
      </c>
      <c r="O426" s="161"/>
      <c r="P426" s="169">
        <f t="shared" si="212"/>
        <v>0</v>
      </c>
      <c r="Q426" s="247">
        <f t="shared" si="199"/>
        <v>0</v>
      </c>
      <c r="R426" s="247">
        <f t="shared" si="200"/>
        <v>0</v>
      </c>
      <c r="S426" s="155">
        <f t="shared" si="201"/>
        <v>0</v>
      </c>
      <c r="T426" s="155">
        <f t="shared" si="202"/>
        <v>0</v>
      </c>
      <c r="U426" s="215">
        <f t="shared" si="196"/>
        <v>0</v>
      </c>
      <c r="V426" s="202">
        <f t="shared" si="190"/>
        <v>0</v>
      </c>
      <c r="W426" s="155">
        <f t="shared" si="203"/>
        <v>0</v>
      </c>
      <c r="X426" s="155">
        <f t="shared" si="204"/>
        <v>0</v>
      </c>
      <c r="Y426" s="475">
        <f t="shared" si="205"/>
        <v>0</v>
      </c>
      <c r="Z426" s="474">
        <f t="shared" si="213"/>
        <v>0</v>
      </c>
      <c r="AA426" s="155">
        <f t="shared" si="206"/>
        <v>0</v>
      </c>
      <c r="AB426" s="155">
        <f t="shared" si="207"/>
        <v>0</v>
      </c>
      <c r="AC426" s="485">
        <f t="shared" si="208"/>
        <v>0</v>
      </c>
      <c r="AD426" s="484">
        <f t="shared" si="214"/>
        <v>0</v>
      </c>
    </row>
    <row r="427" spans="1:30">
      <c r="A427" s="15">
        <f>+IF((G427+SUM(H427:K427))&gt;0,MAX(A$13:A426)+1,0)</f>
        <v>0</v>
      </c>
      <c r="B427" s="18"/>
      <c r="C427" s="16"/>
      <c r="D427" s="16"/>
      <c r="E427" s="16"/>
      <c r="F427" s="184">
        <f t="shared" si="209"/>
        <v>0</v>
      </c>
      <c r="G427" s="26">
        <f t="shared" si="210"/>
        <v>0</v>
      </c>
      <c r="H427" s="16"/>
      <c r="I427" s="16"/>
      <c r="J427" s="16"/>
      <c r="K427" s="16"/>
      <c r="L427" s="16"/>
      <c r="M427" s="16"/>
      <c r="N427" s="26">
        <f t="shared" si="211"/>
        <v>0</v>
      </c>
      <c r="O427" s="161"/>
      <c r="P427" s="169">
        <f t="shared" si="212"/>
        <v>0</v>
      </c>
      <c r="Q427" s="247">
        <f t="shared" si="199"/>
        <v>0</v>
      </c>
      <c r="R427" s="247">
        <f t="shared" si="200"/>
        <v>0</v>
      </c>
      <c r="S427" s="155">
        <f t="shared" si="201"/>
        <v>0</v>
      </c>
      <c r="T427" s="155">
        <f t="shared" si="202"/>
        <v>0</v>
      </c>
      <c r="U427" s="215">
        <f t="shared" si="196"/>
        <v>0</v>
      </c>
      <c r="V427" s="202">
        <f t="shared" si="190"/>
        <v>0</v>
      </c>
      <c r="W427" s="155">
        <f t="shared" si="203"/>
        <v>0</v>
      </c>
      <c r="X427" s="155">
        <f t="shared" si="204"/>
        <v>0</v>
      </c>
      <c r="Y427" s="475">
        <f t="shared" si="205"/>
        <v>0</v>
      </c>
      <c r="Z427" s="474">
        <f t="shared" si="213"/>
        <v>0</v>
      </c>
      <c r="AA427" s="155">
        <f t="shared" si="206"/>
        <v>0</v>
      </c>
      <c r="AB427" s="155">
        <f t="shared" si="207"/>
        <v>0</v>
      </c>
      <c r="AC427" s="485">
        <f t="shared" si="208"/>
        <v>0</v>
      </c>
      <c r="AD427" s="484">
        <f t="shared" si="214"/>
        <v>0</v>
      </c>
    </row>
    <row r="428" spans="1:30">
      <c r="A428" s="15">
        <f>+IF((G428+SUM(H428:K428))&gt;0,MAX(A$13:A427)+1,0)</f>
        <v>0</v>
      </c>
      <c r="B428" s="18"/>
      <c r="C428" s="16"/>
      <c r="D428" s="16"/>
      <c r="E428" s="16"/>
      <c r="F428" s="184">
        <f t="shared" si="209"/>
        <v>0</v>
      </c>
      <c r="G428" s="26">
        <f t="shared" si="210"/>
        <v>0</v>
      </c>
      <c r="H428" s="16"/>
      <c r="I428" s="16"/>
      <c r="J428" s="16"/>
      <c r="K428" s="16"/>
      <c r="L428" s="16"/>
      <c r="M428" s="16"/>
      <c r="N428" s="26">
        <f t="shared" si="211"/>
        <v>0</v>
      </c>
      <c r="O428" s="161"/>
      <c r="P428" s="169">
        <f t="shared" si="212"/>
        <v>0</v>
      </c>
      <c r="Q428" s="247">
        <f t="shared" si="199"/>
        <v>0</v>
      </c>
      <c r="R428" s="247">
        <f t="shared" si="200"/>
        <v>0</v>
      </c>
      <c r="S428" s="155">
        <f t="shared" si="201"/>
        <v>0</v>
      </c>
      <c r="T428" s="155">
        <f t="shared" si="202"/>
        <v>0</v>
      </c>
      <c r="U428" s="215">
        <f t="shared" si="196"/>
        <v>0</v>
      </c>
      <c r="V428" s="202">
        <f t="shared" si="190"/>
        <v>0</v>
      </c>
      <c r="W428" s="155">
        <f t="shared" si="203"/>
        <v>0</v>
      </c>
      <c r="X428" s="155">
        <f t="shared" si="204"/>
        <v>0</v>
      </c>
      <c r="Y428" s="475">
        <f t="shared" si="205"/>
        <v>0</v>
      </c>
      <c r="Z428" s="474">
        <f t="shared" si="213"/>
        <v>0</v>
      </c>
      <c r="AA428" s="155">
        <f t="shared" si="206"/>
        <v>0</v>
      </c>
      <c r="AB428" s="155">
        <f t="shared" si="207"/>
        <v>0</v>
      </c>
      <c r="AC428" s="485">
        <f t="shared" si="208"/>
        <v>0</v>
      </c>
      <c r="AD428" s="484">
        <f t="shared" si="214"/>
        <v>0</v>
      </c>
    </row>
    <row r="429" spans="1:30">
      <c r="A429" s="15">
        <f>+IF((G429+SUM(H429:K429))&gt;0,MAX(A$13:A428)+1,0)</f>
        <v>0</v>
      </c>
      <c r="B429" s="18"/>
      <c r="C429" s="16"/>
      <c r="D429" s="16"/>
      <c r="E429" s="16"/>
      <c r="F429" s="184">
        <f t="shared" si="209"/>
        <v>0</v>
      </c>
      <c r="G429" s="26">
        <f t="shared" si="210"/>
        <v>0</v>
      </c>
      <c r="H429" s="16"/>
      <c r="I429" s="16"/>
      <c r="J429" s="16"/>
      <c r="K429" s="16"/>
      <c r="L429" s="16"/>
      <c r="M429" s="16"/>
      <c r="N429" s="26">
        <f t="shared" si="211"/>
        <v>0</v>
      </c>
      <c r="O429" s="161"/>
      <c r="P429" s="169">
        <f t="shared" si="212"/>
        <v>0</v>
      </c>
      <c r="Q429" s="247">
        <f t="shared" si="199"/>
        <v>0</v>
      </c>
      <c r="R429" s="247">
        <f t="shared" si="200"/>
        <v>0</v>
      </c>
      <c r="S429" s="155">
        <f t="shared" si="201"/>
        <v>0</v>
      </c>
      <c r="T429" s="155">
        <f t="shared" si="202"/>
        <v>0</v>
      </c>
      <c r="U429" s="215">
        <f t="shared" si="196"/>
        <v>0</v>
      </c>
      <c r="V429" s="202">
        <f t="shared" si="190"/>
        <v>0</v>
      </c>
      <c r="W429" s="155">
        <f t="shared" si="203"/>
        <v>0</v>
      </c>
      <c r="X429" s="155">
        <f t="shared" si="204"/>
        <v>0</v>
      </c>
      <c r="Y429" s="475">
        <f t="shared" si="205"/>
        <v>0</v>
      </c>
      <c r="Z429" s="474">
        <f t="shared" si="213"/>
        <v>0</v>
      </c>
      <c r="AA429" s="155">
        <f t="shared" si="206"/>
        <v>0</v>
      </c>
      <c r="AB429" s="155">
        <f t="shared" si="207"/>
        <v>0</v>
      </c>
      <c r="AC429" s="485">
        <f t="shared" si="208"/>
        <v>0</v>
      </c>
      <c r="AD429" s="484">
        <f t="shared" si="214"/>
        <v>0</v>
      </c>
    </row>
    <row r="430" spans="1:30">
      <c r="A430" s="15">
        <f>+IF((G430+SUM(H430:K430))&gt;0,MAX(A$13:A429)+1,0)</f>
        <v>0</v>
      </c>
      <c r="B430" s="18"/>
      <c r="C430" s="16"/>
      <c r="D430" s="16"/>
      <c r="E430" s="16"/>
      <c r="F430" s="184">
        <f t="shared" si="209"/>
        <v>0</v>
      </c>
      <c r="G430" s="26">
        <f t="shared" si="210"/>
        <v>0</v>
      </c>
      <c r="H430" s="16"/>
      <c r="I430" s="16"/>
      <c r="J430" s="16"/>
      <c r="K430" s="16"/>
      <c r="L430" s="16"/>
      <c r="M430" s="16"/>
      <c r="N430" s="26">
        <f t="shared" si="211"/>
        <v>0</v>
      </c>
      <c r="O430" s="161"/>
      <c r="P430" s="169">
        <f t="shared" si="212"/>
        <v>0</v>
      </c>
      <c r="Q430" s="247">
        <f t="shared" si="199"/>
        <v>0</v>
      </c>
      <c r="R430" s="247">
        <f t="shared" si="200"/>
        <v>0</v>
      </c>
      <c r="S430" s="155">
        <f t="shared" si="201"/>
        <v>0</v>
      </c>
      <c r="T430" s="155">
        <f t="shared" si="202"/>
        <v>0</v>
      </c>
      <c r="U430" s="215">
        <f t="shared" si="196"/>
        <v>0</v>
      </c>
      <c r="V430" s="202">
        <f t="shared" si="190"/>
        <v>0</v>
      </c>
      <c r="W430" s="155">
        <f t="shared" si="203"/>
        <v>0</v>
      </c>
      <c r="X430" s="155">
        <f t="shared" si="204"/>
        <v>0</v>
      </c>
      <c r="Y430" s="475">
        <f t="shared" si="205"/>
        <v>0</v>
      </c>
      <c r="Z430" s="474">
        <f t="shared" si="213"/>
        <v>0</v>
      </c>
      <c r="AA430" s="155">
        <f t="shared" si="206"/>
        <v>0</v>
      </c>
      <c r="AB430" s="155">
        <f t="shared" si="207"/>
        <v>0</v>
      </c>
      <c r="AC430" s="485">
        <f t="shared" si="208"/>
        <v>0</v>
      </c>
      <c r="AD430" s="484">
        <f t="shared" si="214"/>
        <v>0</v>
      </c>
    </row>
    <row r="431" spans="1:30">
      <c r="A431" s="15">
        <f>+IF((G431+SUM(H431:K431))&gt;0,MAX(A$13:A430)+1,0)</f>
        <v>0</v>
      </c>
      <c r="B431" s="18"/>
      <c r="C431" s="16"/>
      <c r="D431" s="16"/>
      <c r="E431" s="16"/>
      <c r="F431" s="184">
        <f t="shared" si="209"/>
        <v>0</v>
      </c>
      <c r="G431" s="26">
        <f t="shared" si="210"/>
        <v>0</v>
      </c>
      <c r="H431" s="16"/>
      <c r="I431" s="16"/>
      <c r="J431" s="16"/>
      <c r="K431" s="16"/>
      <c r="L431" s="16"/>
      <c r="M431" s="16"/>
      <c r="N431" s="26">
        <f t="shared" si="211"/>
        <v>0</v>
      </c>
      <c r="O431" s="161"/>
      <c r="P431" s="169">
        <f t="shared" si="212"/>
        <v>0</v>
      </c>
      <c r="Q431" s="247">
        <f t="shared" si="199"/>
        <v>0</v>
      </c>
      <c r="R431" s="247">
        <f t="shared" si="200"/>
        <v>0</v>
      </c>
      <c r="S431" s="155">
        <f t="shared" si="201"/>
        <v>0</v>
      </c>
      <c r="T431" s="155">
        <f t="shared" si="202"/>
        <v>0</v>
      </c>
      <c r="U431" s="215">
        <f t="shared" si="196"/>
        <v>0</v>
      </c>
      <c r="V431" s="202">
        <f t="shared" si="190"/>
        <v>0</v>
      </c>
      <c r="W431" s="155">
        <f t="shared" si="203"/>
        <v>0</v>
      </c>
      <c r="X431" s="155">
        <f t="shared" si="204"/>
        <v>0</v>
      </c>
      <c r="Y431" s="475">
        <f t="shared" si="205"/>
        <v>0</v>
      </c>
      <c r="Z431" s="474">
        <f t="shared" si="213"/>
        <v>0</v>
      </c>
      <c r="AA431" s="155">
        <f t="shared" si="206"/>
        <v>0</v>
      </c>
      <c r="AB431" s="155">
        <f t="shared" si="207"/>
        <v>0</v>
      </c>
      <c r="AC431" s="485">
        <f t="shared" si="208"/>
        <v>0</v>
      </c>
      <c r="AD431" s="484">
        <f t="shared" si="214"/>
        <v>0</v>
      </c>
    </row>
    <row r="432" spans="1:30">
      <c r="A432" s="15">
        <f>+IF((G432+SUM(H432:K432))&gt;0,MAX(A$13:A431)+1,0)</f>
        <v>0</v>
      </c>
      <c r="B432" s="18"/>
      <c r="C432" s="16"/>
      <c r="D432" s="16"/>
      <c r="E432" s="16"/>
      <c r="F432" s="184">
        <f t="shared" si="209"/>
        <v>0</v>
      </c>
      <c r="G432" s="26">
        <f t="shared" si="210"/>
        <v>0</v>
      </c>
      <c r="H432" s="16"/>
      <c r="I432" s="16"/>
      <c r="J432" s="16"/>
      <c r="K432" s="16"/>
      <c r="L432" s="16"/>
      <c r="M432" s="16"/>
      <c r="N432" s="26">
        <f t="shared" si="211"/>
        <v>0</v>
      </c>
      <c r="O432" s="161"/>
      <c r="P432" s="169">
        <f t="shared" si="212"/>
        <v>0</v>
      </c>
      <c r="Q432" s="247">
        <f t="shared" si="199"/>
        <v>0</v>
      </c>
      <c r="R432" s="247">
        <f t="shared" si="200"/>
        <v>0</v>
      </c>
      <c r="S432" s="155">
        <f t="shared" si="201"/>
        <v>0</v>
      </c>
      <c r="T432" s="155">
        <f t="shared" si="202"/>
        <v>0</v>
      </c>
      <c r="U432" s="215">
        <f t="shared" si="196"/>
        <v>0</v>
      </c>
      <c r="V432" s="202">
        <f t="shared" si="190"/>
        <v>0</v>
      </c>
      <c r="W432" s="155">
        <f t="shared" si="203"/>
        <v>0</v>
      </c>
      <c r="X432" s="155">
        <f t="shared" si="204"/>
        <v>0</v>
      </c>
      <c r="Y432" s="475">
        <f t="shared" si="205"/>
        <v>0</v>
      </c>
      <c r="Z432" s="474">
        <f t="shared" si="213"/>
        <v>0</v>
      </c>
      <c r="AA432" s="155">
        <f t="shared" si="206"/>
        <v>0</v>
      </c>
      <c r="AB432" s="155">
        <f t="shared" si="207"/>
        <v>0</v>
      </c>
      <c r="AC432" s="485">
        <f t="shared" si="208"/>
        <v>0</v>
      </c>
      <c r="AD432" s="484">
        <f t="shared" si="214"/>
        <v>0</v>
      </c>
    </row>
    <row r="433" spans="1:30">
      <c r="A433" s="15">
        <f>+IF((G433+SUM(H433:K433))&gt;0,MAX(A$13:A432)+1,0)</f>
        <v>0</v>
      </c>
      <c r="B433" s="18"/>
      <c r="C433" s="16"/>
      <c r="D433" s="16"/>
      <c r="E433" s="16"/>
      <c r="F433" s="184">
        <f t="shared" si="209"/>
        <v>0</v>
      </c>
      <c r="G433" s="26">
        <f t="shared" si="210"/>
        <v>0</v>
      </c>
      <c r="H433" s="16"/>
      <c r="I433" s="16"/>
      <c r="J433" s="16"/>
      <c r="K433" s="16"/>
      <c r="L433" s="16"/>
      <c r="M433" s="16"/>
      <c r="N433" s="26">
        <f t="shared" si="211"/>
        <v>0</v>
      </c>
      <c r="O433" s="161"/>
      <c r="P433" s="169">
        <f t="shared" si="212"/>
        <v>0</v>
      </c>
      <c r="Q433" s="247">
        <f t="shared" si="199"/>
        <v>0</v>
      </c>
      <c r="R433" s="247">
        <f t="shared" si="200"/>
        <v>0</v>
      </c>
      <c r="S433" s="155">
        <f t="shared" si="201"/>
        <v>0</v>
      </c>
      <c r="T433" s="155">
        <f t="shared" si="202"/>
        <v>0</v>
      </c>
      <c r="U433" s="215">
        <f t="shared" si="196"/>
        <v>0</v>
      </c>
      <c r="V433" s="202">
        <f t="shared" si="190"/>
        <v>0</v>
      </c>
      <c r="W433" s="155">
        <f t="shared" si="203"/>
        <v>0</v>
      </c>
      <c r="X433" s="155">
        <f t="shared" si="204"/>
        <v>0</v>
      </c>
      <c r="Y433" s="475">
        <f t="shared" si="205"/>
        <v>0</v>
      </c>
      <c r="Z433" s="474">
        <f t="shared" si="213"/>
        <v>0</v>
      </c>
      <c r="AA433" s="155">
        <f t="shared" si="206"/>
        <v>0</v>
      </c>
      <c r="AB433" s="155">
        <f t="shared" si="207"/>
        <v>0</v>
      </c>
      <c r="AC433" s="485">
        <f t="shared" si="208"/>
        <v>0</v>
      </c>
      <c r="AD433" s="484">
        <f t="shared" si="214"/>
        <v>0</v>
      </c>
    </row>
    <row r="434" spans="1:30">
      <c r="A434" s="15">
        <f>+IF((G434+SUM(H434:K434))&gt;0,MAX(A$13:A433)+1,0)</f>
        <v>0</v>
      </c>
      <c r="B434" s="18"/>
      <c r="C434" s="16"/>
      <c r="D434" s="16"/>
      <c r="E434" s="16"/>
      <c r="F434" s="184">
        <f t="shared" si="209"/>
        <v>0</v>
      </c>
      <c r="G434" s="26">
        <f t="shared" si="210"/>
        <v>0</v>
      </c>
      <c r="H434" s="16"/>
      <c r="I434" s="16"/>
      <c r="J434" s="16"/>
      <c r="K434" s="16"/>
      <c r="L434" s="16"/>
      <c r="M434" s="16"/>
      <c r="N434" s="26">
        <f t="shared" si="211"/>
        <v>0</v>
      </c>
      <c r="O434" s="161"/>
      <c r="P434" s="169">
        <f t="shared" si="212"/>
        <v>0</v>
      </c>
      <c r="Q434" s="247">
        <f t="shared" si="199"/>
        <v>0</v>
      </c>
      <c r="R434" s="247">
        <f t="shared" si="200"/>
        <v>0</v>
      </c>
      <c r="S434" s="155">
        <f t="shared" si="201"/>
        <v>0</v>
      </c>
      <c r="T434" s="155">
        <f t="shared" si="202"/>
        <v>0</v>
      </c>
      <c r="U434" s="215">
        <f t="shared" si="196"/>
        <v>0</v>
      </c>
      <c r="V434" s="202">
        <f t="shared" si="190"/>
        <v>0</v>
      </c>
      <c r="W434" s="155">
        <f t="shared" si="203"/>
        <v>0</v>
      </c>
      <c r="X434" s="155">
        <f t="shared" si="204"/>
        <v>0</v>
      </c>
      <c r="Y434" s="475">
        <f t="shared" si="205"/>
        <v>0</v>
      </c>
      <c r="Z434" s="474">
        <f t="shared" si="213"/>
        <v>0</v>
      </c>
      <c r="AA434" s="155">
        <f t="shared" si="206"/>
        <v>0</v>
      </c>
      <c r="AB434" s="155">
        <f t="shared" si="207"/>
        <v>0</v>
      </c>
      <c r="AC434" s="485">
        <f t="shared" si="208"/>
        <v>0</v>
      </c>
      <c r="AD434" s="484">
        <f t="shared" si="214"/>
        <v>0</v>
      </c>
    </row>
    <row r="435" spans="1:30">
      <c r="A435" s="15">
        <f>+IF((G435+SUM(H435:K435))&gt;0,MAX(A$13:A434)+1,0)</f>
        <v>0</v>
      </c>
      <c r="B435" s="18"/>
      <c r="C435" s="16"/>
      <c r="D435" s="16"/>
      <c r="E435" s="16"/>
      <c r="F435" s="184">
        <f t="shared" si="209"/>
        <v>0</v>
      </c>
      <c r="G435" s="26">
        <f t="shared" si="210"/>
        <v>0</v>
      </c>
      <c r="H435" s="16"/>
      <c r="I435" s="16"/>
      <c r="J435" s="16"/>
      <c r="K435" s="16"/>
      <c r="L435" s="16"/>
      <c r="M435" s="16"/>
      <c r="N435" s="26">
        <f t="shared" si="211"/>
        <v>0</v>
      </c>
      <c r="O435" s="161"/>
      <c r="P435" s="169">
        <f t="shared" si="212"/>
        <v>0</v>
      </c>
      <c r="Q435" s="247">
        <f t="shared" si="199"/>
        <v>0</v>
      </c>
      <c r="R435" s="247">
        <f t="shared" si="200"/>
        <v>0</v>
      </c>
      <c r="S435" s="155">
        <f t="shared" si="201"/>
        <v>0</v>
      </c>
      <c r="T435" s="155">
        <f t="shared" si="202"/>
        <v>0</v>
      </c>
      <c r="U435" s="215">
        <f t="shared" si="196"/>
        <v>0</v>
      </c>
      <c r="V435" s="202">
        <f t="shared" si="190"/>
        <v>0</v>
      </c>
      <c r="W435" s="155">
        <f t="shared" si="203"/>
        <v>0</v>
      </c>
      <c r="X435" s="155">
        <f t="shared" si="204"/>
        <v>0</v>
      </c>
      <c r="Y435" s="475">
        <f t="shared" si="205"/>
        <v>0</v>
      </c>
      <c r="Z435" s="474">
        <f t="shared" si="213"/>
        <v>0</v>
      </c>
      <c r="AA435" s="155">
        <f t="shared" si="206"/>
        <v>0</v>
      </c>
      <c r="AB435" s="155">
        <f t="shared" si="207"/>
        <v>0</v>
      </c>
      <c r="AC435" s="485">
        <f t="shared" si="208"/>
        <v>0</v>
      </c>
      <c r="AD435" s="484">
        <f t="shared" si="214"/>
        <v>0</v>
      </c>
    </row>
    <row r="436" spans="1:30">
      <c r="A436" s="15">
        <f>+IF((G436+SUM(H436:K436))&gt;0,MAX(A$13:A435)+1,0)</f>
        <v>0</v>
      </c>
      <c r="B436" s="18"/>
      <c r="C436" s="16"/>
      <c r="D436" s="16"/>
      <c r="E436" s="16"/>
      <c r="F436" s="184">
        <f t="shared" si="209"/>
        <v>0</v>
      </c>
      <c r="G436" s="26">
        <f t="shared" si="210"/>
        <v>0</v>
      </c>
      <c r="H436" s="16"/>
      <c r="I436" s="16"/>
      <c r="J436" s="16"/>
      <c r="K436" s="16"/>
      <c r="L436" s="16"/>
      <c r="M436" s="16"/>
      <c r="N436" s="26">
        <f t="shared" si="211"/>
        <v>0</v>
      </c>
      <c r="O436" s="161"/>
      <c r="P436" s="169">
        <f t="shared" si="212"/>
        <v>0</v>
      </c>
      <c r="Q436" s="247">
        <f t="shared" si="199"/>
        <v>0</v>
      </c>
      <c r="R436" s="247">
        <f t="shared" si="200"/>
        <v>0</v>
      </c>
      <c r="S436" s="155">
        <f t="shared" si="201"/>
        <v>0</v>
      </c>
      <c r="T436" s="155">
        <f t="shared" si="202"/>
        <v>0</v>
      </c>
      <c r="U436" s="215">
        <f t="shared" si="196"/>
        <v>0</v>
      </c>
      <c r="V436" s="202">
        <f t="shared" si="190"/>
        <v>0</v>
      </c>
      <c r="W436" s="155">
        <f t="shared" si="203"/>
        <v>0</v>
      </c>
      <c r="X436" s="155">
        <f t="shared" si="204"/>
        <v>0</v>
      </c>
      <c r="Y436" s="475">
        <f t="shared" si="205"/>
        <v>0</v>
      </c>
      <c r="Z436" s="474">
        <f t="shared" si="213"/>
        <v>0</v>
      </c>
      <c r="AA436" s="155">
        <f t="shared" si="206"/>
        <v>0</v>
      </c>
      <c r="AB436" s="155">
        <f t="shared" si="207"/>
        <v>0</v>
      </c>
      <c r="AC436" s="485">
        <f t="shared" si="208"/>
        <v>0</v>
      </c>
      <c r="AD436" s="484">
        <f t="shared" si="214"/>
        <v>0</v>
      </c>
    </row>
    <row r="437" spans="1:30">
      <c r="A437" s="15">
        <f>+IF((G437+SUM(H437:K437))&gt;0,MAX(A$13:A436)+1,0)</f>
        <v>0</v>
      </c>
      <c r="B437" s="18"/>
      <c r="C437" s="16"/>
      <c r="D437" s="16"/>
      <c r="E437" s="16"/>
      <c r="F437" s="184">
        <f t="shared" si="209"/>
        <v>0</v>
      </c>
      <c r="G437" s="26">
        <f t="shared" si="210"/>
        <v>0</v>
      </c>
      <c r="H437" s="16"/>
      <c r="I437" s="16"/>
      <c r="J437" s="16"/>
      <c r="K437" s="16"/>
      <c r="L437" s="16"/>
      <c r="M437" s="16"/>
      <c r="N437" s="26">
        <f t="shared" si="211"/>
        <v>0</v>
      </c>
      <c r="O437" s="161"/>
      <c r="P437" s="169">
        <f t="shared" si="212"/>
        <v>0</v>
      </c>
      <c r="Q437" s="247">
        <f t="shared" si="199"/>
        <v>0</v>
      </c>
      <c r="R437" s="247">
        <f t="shared" si="200"/>
        <v>0</v>
      </c>
      <c r="S437" s="155">
        <f t="shared" si="201"/>
        <v>0</v>
      </c>
      <c r="T437" s="155">
        <f t="shared" si="202"/>
        <v>0</v>
      </c>
      <c r="U437" s="215">
        <f t="shared" si="196"/>
        <v>0</v>
      </c>
      <c r="V437" s="202">
        <f t="shared" si="190"/>
        <v>0</v>
      </c>
      <c r="W437" s="155">
        <f t="shared" si="203"/>
        <v>0</v>
      </c>
      <c r="X437" s="155">
        <f t="shared" si="204"/>
        <v>0</v>
      </c>
      <c r="Y437" s="475">
        <f t="shared" si="205"/>
        <v>0</v>
      </c>
      <c r="Z437" s="474">
        <f t="shared" si="213"/>
        <v>0</v>
      </c>
      <c r="AA437" s="155">
        <f t="shared" si="206"/>
        <v>0</v>
      </c>
      <c r="AB437" s="155">
        <f t="shared" si="207"/>
        <v>0</v>
      </c>
      <c r="AC437" s="485">
        <f t="shared" si="208"/>
        <v>0</v>
      </c>
      <c r="AD437" s="484">
        <f t="shared" si="214"/>
        <v>0</v>
      </c>
    </row>
    <row r="438" spans="1:30">
      <c r="A438" s="15">
        <f>+IF((G438+SUM(H438:K438))&gt;0,MAX(A$13:A437)+1,0)</f>
        <v>0</v>
      </c>
      <c r="B438" s="18"/>
      <c r="C438" s="16"/>
      <c r="D438" s="16"/>
      <c r="E438" s="16"/>
      <c r="F438" s="184">
        <f t="shared" si="209"/>
        <v>0</v>
      </c>
      <c r="G438" s="26">
        <f t="shared" si="210"/>
        <v>0</v>
      </c>
      <c r="H438" s="16"/>
      <c r="I438" s="16"/>
      <c r="J438" s="16"/>
      <c r="K438" s="16"/>
      <c r="L438" s="16"/>
      <c r="M438" s="16"/>
      <c r="N438" s="26">
        <f t="shared" si="211"/>
        <v>0</v>
      </c>
      <c r="O438" s="161"/>
      <c r="P438" s="169">
        <f t="shared" si="212"/>
        <v>0</v>
      </c>
      <c r="Q438" s="247">
        <f t="shared" si="199"/>
        <v>0</v>
      </c>
      <c r="R438" s="247">
        <f t="shared" si="200"/>
        <v>0</v>
      </c>
      <c r="S438" s="155">
        <f t="shared" si="201"/>
        <v>0</v>
      </c>
      <c r="T438" s="155">
        <f t="shared" si="202"/>
        <v>0</v>
      </c>
      <c r="U438" s="215">
        <f t="shared" si="196"/>
        <v>0</v>
      </c>
      <c r="V438" s="202">
        <f t="shared" si="190"/>
        <v>0</v>
      </c>
      <c r="W438" s="155">
        <f t="shared" si="203"/>
        <v>0</v>
      </c>
      <c r="X438" s="155">
        <f t="shared" si="204"/>
        <v>0</v>
      </c>
      <c r="Y438" s="475">
        <f t="shared" si="205"/>
        <v>0</v>
      </c>
      <c r="Z438" s="474">
        <f t="shared" si="213"/>
        <v>0</v>
      </c>
      <c r="AA438" s="155">
        <f t="shared" si="206"/>
        <v>0</v>
      </c>
      <c r="AB438" s="155">
        <f t="shared" si="207"/>
        <v>0</v>
      </c>
      <c r="AC438" s="485">
        <f t="shared" si="208"/>
        <v>0</v>
      </c>
      <c r="AD438" s="484">
        <f t="shared" si="214"/>
        <v>0</v>
      </c>
    </row>
    <row r="439" spans="1:30">
      <c r="A439" s="15">
        <f>+IF((G439+SUM(H439:K439))&gt;0,MAX(A$13:A438)+1,0)</f>
        <v>0</v>
      </c>
      <c r="B439" s="18"/>
      <c r="C439" s="16"/>
      <c r="D439" s="16"/>
      <c r="E439" s="16"/>
      <c r="F439" s="184">
        <f t="shared" si="209"/>
        <v>0</v>
      </c>
      <c r="G439" s="26">
        <f t="shared" si="210"/>
        <v>0</v>
      </c>
      <c r="H439" s="16"/>
      <c r="I439" s="16"/>
      <c r="J439" s="16"/>
      <c r="K439" s="16"/>
      <c r="L439" s="16"/>
      <c r="M439" s="16"/>
      <c r="N439" s="26">
        <f t="shared" si="211"/>
        <v>0</v>
      </c>
      <c r="O439" s="161"/>
      <c r="P439" s="169">
        <f t="shared" si="212"/>
        <v>0</v>
      </c>
      <c r="Q439" s="247">
        <f t="shared" si="199"/>
        <v>0</v>
      </c>
      <c r="R439" s="247">
        <f t="shared" si="200"/>
        <v>0</v>
      </c>
      <c r="S439" s="155">
        <f t="shared" si="201"/>
        <v>0</v>
      </c>
      <c r="T439" s="155">
        <f t="shared" si="202"/>
        <v>0</v>
      </c>
      <c r="U439" s="215">
        <f t="shared" si="196"/>
        <v>0</v>
      </c>
      <c r="V439" s="202">
        <f t="shared" si="190"/>
        <v>0</v>
      </c>
      <c r="W439" s="155">
        <f t="shared" si="203"/>
        <v>0</v>
      </c>
      <c r="X439" s="155">
        <f t="shared" si="204"/>
        <v>0</v>
      </c>
      <c r="Y439" s="475">
        <f t="shared" si="205"/>
        <v>0</v>
      </c>
      <c r="Z439" s="474">
        <f t="shared" si="213"/>
        <v>0</v>
      </c>
      <c r="AA439" s="155">
        <f t="shared" si="206"/>
        <v>0</v>
      </c>
      <c r="AB439" s="155">
        <f t="shared" si="207"/>
        <v>0</v>
      </c>
      <c r="AC439" s="485">
        <f t="shared" si="208"/>
        <v>0</v>
      </c>
      <c r="AD439" s="484">
        <f t="shared" si="214"/>
        <v>0</v>
      </c>
    </row>
    <row r="440" spans="1:30">
      <c r="A440" s="15">
        <f>+IF((G440+SUM(H440:K440))&gt;0,MAX(A$13:A439)+1,0)</f>
        <v>0</v>
      </c>
      <c r="B440" s="18"/>
      <c r="C440" s="16"/>
      <c r="D440" s="16"/>
      <c r="E440" s="16"/>
      <c r="F440" s="184">
        <f t="shared" si="209"/>
        <v>0</v>
      </c>
      <c r="G440" s="26">
        <f t="shared" si="210"/>
        <v>0</v>
      </c>
      <c r="H440" s="16"/>
      <c r="I440" s="16"/>
      <c r="J440" s="16"/>
      <c r="K440" s="16"/>
      <c r="L440" s="16"/>
      <c r="M440" s="16"/>
      <c r="N440" s="26">
        <f t="shared" si="211"/>
        <v>0</v>
      </c>
      <c r="O440" s="161"/>
      <c r="P440" s="169">
        <f t="shared" si="212"/>
        <v>0</v>
      </c>
      <c r="Q440" s="247">
        <f t="shared" si="199"/>
        <v>0</v>
      </c>
      <c r="R440" s="247">
        <f t="shared" si="200"/>
        <v>0</v>
      </c>
      <c r="S440" s="155">
        <f t="shared" si="201"/>
        <v>0</v>
      </c>
      <c r="T440" s="155">
        <f t="shared" si="202"/>
        <v>0</v>
      </c>
      <c r="U440" s="215">
        <f t="shared" si="196"/>
        <v>0</v>
      </c>
      <c r="V440" s="202">
        <f t="shared" si="190"/>
        <v>0</v>
      </c>
      <c r="W440" s="155">
        <f t="shared" si="203"/>
        <v>0</v>
      </c>
      <c r="X440" s="155">
        <f t="shared" si="204"/>
        <v>0</v>
      </c>
      <c r="Y440" s="475">
        <f t="shared" si="205"/>
        <v>0</v>
      </c>
      <c r="Z440" s="474">
        <f t="shared" si="213"/>
        <v>0</v>
      </c>
      <c r="AA440" s="155">
        <f t="shared" si="206"/>
        <v>0</v>
      </c>
      <c r="AB440" s="155">
        <f t="shared" si="207"/>
        <v>0</v>
      </c>
      <c r="AC440" s="485">
        <f t="shared" si="208"/>
        <v>0</v>
      </c>
      <c r="AD440" s="484">
        <f t="shared" si="214"/>
        <v>0</v>
      </c>
    </row>
    <row r="441" spans="1:30">
      <c r="A441" s="15">
        <f>+IF((G441+SUM(H441:K441))&gt;0,MAX(A$13:A440)+1,0)</f>
        <v>0</v>
      </c>
      <c r="B441" s="18"/>
      <c r="C441" s="16"/>
      <c r="D441" s="16"/>
      <c r="E441" s="16"/>
      <c r="F441" s="184">
        <f t="shared" si="209"/>
        <v>0</v>
      </c>
      <c r="G441" s="26">
        <f t="shared" si="210"/>
        <v>0</v>
      </c>
      <c r="H441" s="16"/>
      <c r="I441" s="16"/>
      <c r="J441" s="16"/>
      <c r="K441" s="16"/>
      <c r="L441" s="16"/>
      <c r="M441" s="16"/>
      <c r="N441" s="26">
        <f t="shared" si="211"/>
        <v>0</v>
      </c>
      <c r="O441" s="161"/>
      <c r="P441" s="169">
        <f t="shared" si="212"/>
        <v>0</v>
      </c>
      <c r="Q441" s="247">
        <f t="shared" si="199"/>
        <v>0</v>
      </c>
      <c r="R441" s="247">
        <f t="shared" si="200"/>
        <v>0</v>
      </c>
      <c r="S441" s="155">
        <f t="shared" si="201"/>
        <v>0</v>
      </c>
      <c r="T441" s="155">
        <f t="shared" si="202"/>
        <v>0</v>
      </c>
      <c r="U441" s="215">
        <f t="shared" ref="U441:U450" si="215">(P441-$S$6)/$S$7*(C441+D441+E441)*$Y$8</f>
        <v>0</v>
      </c>
      <c r="V441" s="202">
        <f t="shared" si="190"/>
        <v>0</v>
      </c>
      <c r="W441" s="155">
        <f t="shared" si="203"/>
        <v>0</v>
      </c>
      <c r="X441" s="155">
        <f t="shared" si="204"/>
        <v>0</v>
      </c>
      <c r="Y441" s="475">
        <f t="shared" si="205"/>
        <v>0</v>
      </c>
      <c r="Z441" s="474">
        <f t="shared" si="213"/>
        <v>0</v>
      </c>
      <c r="AA441" s="155">
        <f t="shared" si="206"/>
        <v>0</v>
      </c>
      <c r="AB441" s="155">
        <f t="shared" si="207"/>
        <v>0</v>
      </c>
      <c r="AC441" s="485">
        <f t="shared" si="208"/>
        <v>0</v>
      </c>
      <c r="AD441" s="484">
        <f t="shared" si="214"/>
        <v>0</v>
      </c>
    </row>
    <row r="442" spans="1:30">
      <c r="A442" s="15">
        <f>+IF((G442+SUM(H442:K442))&gt;0,MAX(A$13:A441)+1,0)</f>
        <v>0</v>
      </c>
      <c r="B442" s="18"/>
      <c r="C442" s="16"/>
      <c r="D442" s="16"/>
      <c r="E442" s="16"/>
      <c r="F442" s="184">
        <f t="shared" si="209"/>
        <v>0</v>
      </c>
      <c r="G442" s="26">
        <f t="shared" si="210"/>
        <v>0</v>
      </c>
      <c r="H442" s="16"/>
      <c r="I442" s="16"/>
      <c r="J442" s="16"/>
      <c r="K442" s="16"/>
      <c r="L442" s="16"/>
      <c r="M442" s="16"/>
      <c r="N442" s="26">
        <f t="shared" si="211"/>
        <v>0</v>
      </c>
      <c r="O442" s="161"/>
      <c r="P442" s="169">
        <f t="shared" si="212"/>
        <v>0</v>
      </c>
      <c r="Q442" s="247">
        <f t="shared" si="199"/>
        <v>0</v>
      </c>
      <c r="R442" s="247">
        <f t="shared" si="200"/>
        <v>0</v>
      </c>
      <c r="S442" s="155">
        <f t="shared" si="201"/>
        <v>0</v>
      </c>
      <c r="T442" s="155">
        <f t="shared" si="202"/>
        <v>0</v>
      </c>
      <c r="U442" s="215">
        <f t="shared" si="215"/>
        <v>0</v>
      </c>
      <c r="V442" s="202">
        <f t="shared" ref="V442:V498" si="216">+U442*V$9</f>
        <v>0</v>
      </c>
      <c r="W442" s="155">
        <f t="shared" si="203"/>
        <v>0</v>
      </c>
      <c r="X442" s="155">
        <f t="shared" si="204"/>
        <v>0</v>
      </c>
      <c r="Y442" s="475">
        <f t="shared" si="205"/>
        <v>0</v>
      </c>
      <c r="Z442" s="474">
        <f t="shared" si="213"/>
        <v>0</v>
      </c>
      <c r="AA442" s="155">
        <f t="shared" si="206"/>
        <v>0</v>
      </c>
      <c r="AB442" s="155">
        <f t="shared" si="207"/>
        <v>0</v>
      </c>
      <c r="AC442" s="485">
        <f t="shared" si="208"/>
        <v>0</v>
      </c>
      <c r="AD442" s="484">
        <f t="shared" si="214"/>
        <v>0</v>
      </c>
    </row>
    <row r="443" spans="1:30">
      <c r="A443" s="15">
        <f>+IF((G443+SUM(H443:K443))&gt;0,MAX(A$13:A442)+1,0)</f>
        <v>0</v>
      </c>
      <c r="B443" s="18"/>
      <c r="C443" s="16"/>
      <c r="D443" s="16"/>
      <c r="E443" s="16"/>
      <c r="F443" s="184">
        <f t="shared" si="209"/>
        <v>0</v>
      </c>
      <c r="G443" s="26">
        <f t="shared" si="210"/>
        <v>0</v>
      </c>
      <c r="H443" s="16"/>
      <c r="I443" s="16"/>
      <c r="J443" s="16"/>
      <c r="K443" s="16"/>
      <c r="L443" s="16"/>
      <c r="M443" s="16"/>
      <c r="N443" s="26">
        <f t="shared" si="211"/>
        <v>0</v>
      </c>
      <c r="O443" s="161"/>
      <c r="P443" s="169">
        <f t="shared" si="212"/>
        <v>0</v>
      </c>
      <c r="Q443" s="247">
        <f t="shared" si="199"/>
        <v>0</v>
      </c>
      <c r="R443" s="247">
        <f t="shared" si="200"/>
        <v>0</v>
      </c>
      <c r="S443" s="155">
        <f t="shared" si="201"/>
        <v>0</v>
      </c>
      <c r="T443" s="155">
        <f t="shared" si="202"/>
        <v>0</v>
      </c>
      <c r="U443" s="215">
        <f t="shared" si="215"/>
        <v>0</v>
      </c>
      <c r="V443" s="202">
        <f t="shared" si="216"/>
        <v>0</v>
      </c>
      <c r="W443" s="155">
        <f t="shared" si="203"/>
        <v>0</v>
      </c>
      <c r="X443" s="155">
        <f t="shared" si="204"/>
        <v>0</v>
      </c>
      <c r="Y443" s="475">
        <f t="shared" si="205"/>
        <v>0</v>
      </c>
      <c r="Z443" s="474">
        <f t="shared" si="213"/>
        <v>0</v>
      </c>
      <c r="AA443" s="155">
        <f t="shared" si="206"/>
        <v>0</v>
      </c>
      <c r="AB443" s="155">
        <f t="shared" si="207"/>
        <v>0</v>
      </c>
      <c r="AC443" s="485">
        <f t="shared" si="208"/>
        <v>0</v>
      </c>
      <c r="AD443" s="484">
        <f t="shared" si="214"/>
        <v>0</v>
      </c>
    </row>
    <row r="444" spans="1:30">
      <c r="A444" s="15">
        <f>+IF((G444+SUM(H444:K444))&gt;0,MAX(A$13:A443)+1,0)</f>
        <v>0</v>
      </c>
      <c r="B444" s="18"/>
      <c r="C444" s="16"/>
      <c r="D444" s="16"/>
      <c r="E444" s="16"/>
      <c r="F444" s="184">
        <f t="shared" si="209"/>
        <v>0</v>
      </c>
      <c r="G444" s="26">
        <f t="shared" si="210"/>
        <v>0</v>
      </c>
      <c r="H444" s="16"/>
      <c r="I444" s="16"/>
      <c r="J444" s="16"/>
      <c r="K444" s="16"/>
      <c r="L444" s="16"/>
      <c r="M444" s="16"/>
      <c r="N444" s="26">
        <f t="shared" si="211"/>
        <v>0</v>
      </c>
      <c r="O444" s="161"/>
      <c r="P444" s="169">
        <f t="shared" si="212"/>
        <v>0</v>
      </c>
      <c r="Q444" s="247">
        <f t="shared" si="199"/>
        <v>0</v>
      </c>
      <c r="R444" s="247">
        <f t="shared" si="200"/>
        <v>0</v>
      </c>
      <c r="S444" s="155">
        <f t="shared" si="201"/>
        <v>0</v>
      </c>
      <c r="T444" s="155">
        <f t="shared" si="202"/>
        <v>0</v>
      </c>
      <c r="U444" s="215">
        <f t="shared" si="215"/>
        <v>0</v>
      </c>
      <c r="V444" s="202">
        <f t="shared" si="216"/>
        <v>0</v>
      </c>
      <c r="W444" s="155">
        <f t="shared" si="203"/>
        <v>0</v>
      </c>
      <c r="X444" s="155">
        <f t="shared" si="204"/>
        <v>0</v>
      </c>
      <c r="Y444" s="475">
        <f t="shared" si="205"/>
        <v>0</v>
      </c>
      <c r="Z444" s="474">
        <f t="shared" si="213"/>
        <v>0</v>
      </c>
      <c r="AA444" s="155">
        <f t="shared" si="206"/>
        <v>0</v>
      </c>
      <c r="AB444" s="155">
        <f t="shared" si="207"/>
        <v>0</v>
      </c>
      <c r="AC444" s="485">
        <f t="shared" si="208"/>
        <v>0</v>
      </c>
      <c r="AD444" s="484">
        <f t="shared" si="214"/>
        <v>0</v>
      </c>
    </row>
    <row r="445" spans="1:30">
      <c r="A445" s="15">
        <f>+IF((G445+SUM(H445:K445))&gt;0,MAX(A$13:A444)+1,0)</f>
        <v>0</v>
      </c>
      <c r="B445" s="18"/>
      <c r="C445" s="16"/>
      <c r="D445" s="16"/>
      <c r="E445" s="16"/>
      <c r="F445" s="184">
        <f t="shared" si="209"/>
        <v>0</v>
      </c>
      <c r="G445" s="26">
        <f t="shared" si="210"/>
        <v>0</v>
      </c>
      <c r="H445" s="16"/>
      <c r="I445" s="16"/>
      <c r="J445" s="16"/>
      <c r="K445" s="16"/>
      <c r="L445" s="16"/>
      <c r="M445" s="16"/>
      <c r="N445" s="26">
        <f t="shared" si="211"/>
        <v>0</v>
      </c>
      <c r="O445" s="161"/>
      <c r="P445" s="169">
        <f t="shared" si="212"/>
        <v>0</v>
      </c>
      <c r="Q445" s="247">
        <f t="shared" si="199"/>
        <v>0</v>
      </c>
      <c r="R445" s="247">
        <f t="shared" si="200"/>
        <v>0</v>
      </c>
      <c r="S445" s="155">
        <f t="shared" si="201"/>
        <v>0</v>
      </c>
      <c r="T445" s="155">
        <f t="shared" si="202"/>
        <v>0</v>
      </c>
      <c r="U445" s="215">
        <f t="shared" si="215"/>
        <v>0</v>
      </c>
      <c r="V445" s="202">
        <f t="shared" si="216"/>
        <v>0</v>
      </c>
      <c r="W445" s="155">
        <f t="shared" si="203"/>
        <v>0</v>
      </c>
      <c r="X445" s="155">
        <f t="shared" si="204"/>
        <v>0</v>
      </c>
      <c r="Y445" s="475">
        <f t="shared" si="205"/>
        <v>0</v>
      </c>
      <c r="Z445" s="474">
        <f t="shared" si="213"/>
        <v>0</v>
      </c>
      <c r="AA445" s="155">
        <f t="shared" si="206"/>
        <v>0</v>
      </c>
      <c r="AB445" s="155">
        <f t="shared" si="207"/>
        <v>0</v>
      </c>
      <c r="AC445" s="485">
        <f t="shared" si="208"/>
        <v>0</v>
      </c>
      <c r="AD445" s="484">
        <f t="shared" si="214"/>
        <v>0</v>
      </c>
    </row>
    <row r="446" spans="1:30">
      <c r="A446" s="15">
        <f>+IF((G446+SUM(H446:K446))&gt;0,MAX(A$13:A445)+1,0)</f>
        <v>0</v>
      </c>
      <c r="B446" s="18"/>
      <c r="C446" s="16"/>
      <c r="D446" s="16"/>
      <c r="E446" s="16"/>
      <c r="F446" s="184">
        <f t="shared" si="209"/>
        <v>0</v>
      </c>
      <c r="G446" s="26">
        <f t="shared" si="210"/>
        <v>0</v>
      </c>
      <c r="H446" s="16"/>
      <c r="I446" s="16"/>
      <c r="J446" s="16"/>
      <c r="K446" s="16"/>
      <c r="L446" s="16"/>
      <c r="M446" s="16"/>
      <c r="N446" s="26">
        <f t="shared" si="211"/>
        <v>0</v>
      </c>
      <c r="O446" s="161"/>
      <c r="P446" s="169">
        <f t="shared" si="212"/>
        <v>0</v>
      </c>
      <c r="Q446" s="247">
        <f t="shared" si="199"/>
        <v>0</v>
      </c>
      <c r="R446" s="247">
        <f t="shared" si="200"/>
        <v>0</v>
      </c>
      <c r="S446" s="155">
        <f t="shared" si="201"/>
        <v>0</v>
      </c>
      <c r="T446" s="155">
        <f t="shared" si="202"/>
        <v>0</v>
      </c>
      <c r="U446" s="215">
        <f t="shared" si="215"/>
        <v>0</v>
      </c>
      <c r="V446" s="202">
        <f t="shared" si="216"/>
        <v>0</v>
      </c>
      <c r="W446" s="155">
        <f t="shared" si="203"/>
        <v>0</v>
      </c>
      <c r="X446" s="155">
        <f t="shared" si="204"/>
        <v>0</v>
      </c>
      <c r="Y446" s="475">
        <f t="shared" si="205"/>
        <v>0</v>
      </c>
      <c r="Z446" s="474">
        <f t="shared" si="213"/>
        <v>0</v>
      </c>
      <c r="AA446" s="155">
        <f t="shared" si="206"/>
        <v>0</v>
      </c>
      <c r="AB446" s="155">
        <f t="shared" si="207"/>
        <v>0</v>
      </c>
      <c r="AC446" s="485">
        <f t="shared" si="208"/>
        <v>0</v>
      </c>
      <c r="AD446" s="484">
        <f t="shared" si="214"/>
        <v>0</v>
      </c>
    </row>
    <row r="447" spans="1:30">
      <c r="A447" s="15">
        <f>+IF((G447+SUM(H447:K447))&gt;0,MAX(A$13:A446)+1,0)</f>
        <v>0</v>
      </c>
      <c r="B447" s="18"/>
      <c r="C447" s="16"/>
      <c r="D447" s="16"/>
      <c r="E447" s="16"/>
      <c r="F447" s="184">
        <f>+E447+D447</f>
        <v>0</v>
      </c>
      <c r="G447" s="26">
        <f>SUM(C447:E447)</f>
        <v>0</v>
      </c>
      <c r="H447" s="16"/>
      <c r="I447" s="16"/>
      <c r="J447" s="16"/>
      <c r="K447" s="16"/>
      <c r="L447" s="16"/>
      <c r="M447" s="16"/>
      <c r="N447" s="26">
        <f>+M447+L447</f>
        <v>0</v>
      </c>
      <c r="O447" s="161"/>
      <c r="P447" s="169">
        <f t="shared" si="212"/>
        <v>0</v>
      </c>
      <c r="Q447" s="247">
        <f t="shared" si="199"/>
        <v>0</v>
      </c>
      <c r="R447" s="247">
        <f t="shared" si="200"/>
        <v>0</v>
      </c>
      <c r="S447" s="155">
        <f t="shared" si="201"/>
        <v>0</v>
      </c>
      <c r="T447" s="155">
        <f t="shared" si="202"/>
        <v>0</v>
      </c>
      <c r="U447" s="215">
        <f t="shared" si="215"/>
        <v>0</v>
      </c>
      <c r="V447" s="202">
        <f t="shared" si="216"/>
        <v>0</v>
      </c>
      <c r="W447" s="155">
        <f t="shared" si="203"/>
        <v>0</v>
      </c>
      <c r="X447" s="155">
        <f t="shared" si="204"/>
        <v>0</v>
      </c>
      <c r="Y447" s="475">
        <f t="shared" si="205"/>
        <v>0</v>
      </c>
      <c r="Z447" s="474">
        <f>+Y447*Z$9</f>
        <v>0</v>
      </c>
      <c r="AA447" s="155">
        <f t="shared" si="206"/>
        <v>0</v>
      </c>
      <c r="AB447" s="155">
        <f t="shared" si="207"/>
        <v>0</v>
      </c>
      <c r="AC447" s="485">
        <f t="shared" si="208"/>
        <v>0</v>
      </c>
      <c r="AD447" s="484">
        <f>+AC447*AD$9</f>
        <v>0</v>
      </c>
    </row>
    <row r="448" spans="1:30">
      <c r="A448" s="15">
        <f>+IF((G448+SUM(H448:K448))&gt;0,MAX(A$13:A447)+1,0)</f>
        <v>0</v>
      </c>
      <c r="B448" s="18"/>
      <c r="C448" s="16"/>
      <c r="D448" s="16"/>
      <c r="E448" s="16"/>
      <c r="F448" s="184">
        <f>+E448+D448</f>
        <v>0</v>
      </c>
      <c r="G448" s="26">
        <f>SUM(C448:E448)</f>
        <v>0</v>
      </c>
      <c r="H448" s="16"/>
      <c r="I448" s="16"/>
      <c r="J448" s="16"/>
      <c r="K448" s="16"/>
      <c r="L448" s="16"/>
      <c r="M448" s="16"/>
      <c r="N448" s="26">
        <f>+M448+L448</f>
        <v>0</v>
      </c>
      <c r="O448" s="161"/>
      <c r="P448" s="169">
        <f t="shared" si="212"/>
        <v>0</v>
      </c>
      <c r="Q448" s="247">
        <f t="shared" si="199"/>
        <v>0</v>
      </c>
      <c r="R448" s="247">
        <f t="shared" si="200"/>
        <v>0</v>
      </c>
      <c r="S448" s="155">
        <f t="shared" si="201"/>
        <v>0</v>
      </c>
      <c r="T448" s="155">
        <f t="shared" si="202"/>
        <v>0</v>
      </c>
      <c r="U448" s="215">
        <f t="shared" si="215"/>
        <v>0</v>
      </c>
      <c r="V448" s="202">
        <f t="shared" si="216"/>
        <v>0</v>
      </c>
      <c r="W448" s="155">
        <f t="shared" si="203"/>
        <v>0</v>
      </c>
      <c r="X448" s="155">
        <f t="shared" si="204"/>
        <v>0</v>
      </c>
      <c r="Y448" s="475">
        <f t="shared" si="205"/>
        <v>0</v>
      </c>
      <c r="Z448" s="474">
        <f>+Y448*Z$9</f>
        <v>0</v>
      </c>
      <c r="AA448" s="155">
        <f t="shared" si="206"/>
        <v>0</v>
      </c>
      <c r="AB448" s="155">
        <f t="shared" si="207"/>
        <v>0</v>
      </c>
      <c r="AC448" s="485">
        <f t="shared" si="208"/>
        <v>0</v>
      </c>
      <c r="AD448" s="484">
        <f>+AC448*AD$9</f>
        <v>0</v>
      </c>
    </row>
    <row r="449" spans="1:30">
      <c r="A449" s="15">
        <f>+IF((G449+SUM(H449:K449))&gt;0,MAX(A$13:A448)+1,0)</f>
        <v>0</v>
      </c>
      <c r="B449" s="18"/>
      <c r="C449" s="16"/>
      <c r="D449" s="16"/>
      <c r="E449" s="16"/>
      <c r="F449" s="184">
        <f>+E449+D449</f>
        <v>0</v>
      </c>
      <c r="G449" s="26">
        <f>SUM(C449:E449)</f>
        <v>0</v>
      </c>
      <c r="H449" s="16"/>
      <c r="I449" s="16"/>
      <c r="J449" s="16"/>
      <c r="K449" s="16"/>
      <c r="L449" s="16"/>
      <c r="M449" s="16"/>
      <c r="N449" s="26">
        <f>+M449+L449</f>
        <v>0</v>
      </c>
      <c r="O449" s="161"/>
      <c r="P449" s="169">
        <f t="shared" si="212"/>
        <v>0</v>
      </c>
      <c r="Q449" s="247">
        <f t="shared" si="199"/>
        <v>0</v>
      </c>
      <c r="R449" s="247">
        <f t="shared" si="200"/>
        <v>0</v>
      </c>
      <c r="S449" s="155">
        <f t="shared" si="201"/>
        <v>0</v>
      </c>
      <c r="T449" s="155">
        <f t="shared" si="202"/>
        <v>0</v>
      </c>
      <c r="U449" s="215">
        <f t="shared" si="215"/>
        <v>0</v>
      </c>
      <c r="V449" s="202">
        <f t="shared" si="216"/>
        <v>0</v>
      </c>
      <c r="W449" s="155">
        <f t="shared" si="203"/>
        <v>0</v>
      </c>
      <c r="X449" s="155">
        <f t="shared" si="204"/>
        <v>0</v>
      </c>
      <c r="Y449" s="475">
        <f t="shared" si="205"/>
        <v>0</v>
      </c>
      <c r="Z449" s="474">
        <f>+Y449*Z$9</f>
        <v>0</v>
      </c>
      <c r="AA449" s="155">
        <f t="shared" si="206"/>
        <v>0</v>
      </c>
      <c r="AB449" s="155">
        <f t="shared" si="207"/>
        <v>0</v>
      </c>
      <c r="AC449" s="485">
        <f t="shared" si="208"/>
        <v>0</v>
      </c>
      <c r="AD449" s="484">
        <f>+AC449*AD$9</f>
        <v>0</v>
      </c>
    </row>
    <row r="450" spans="1:30">
      <c r="A450" s="15">
        <f>+IF((G450+SUM(H450:K450))&gt;0,MAX(A$13:A449)+1,0)</f>
        <v>0</v>
      </c>
      <c r="B450" s="18"/>
      <c r="C450" s="16"/>
      <c r="D450" s="16"/>
      <c r="E450" s="16"/>
      <c r="F450" s="184">
        <f>+E450+D450</f>
        <v>0</v>
      </c>
      <c r="G450" s="26">
        <f>SUM(C450:E450)</f>
        <v>0</v>
      </c>
      <c r="H450" s="16"/>
      <c r="I450" s="16"/>
      <c r="J450" s="16"/>
      <c r="K450" s="16"/>
      <c r="L450" s="16"/>
      <c r="M450" s="16"/>
      <c r="N450" s="26">
        <f>+M450+L450</f>
        <v>0</v>
      </c>
      <c r="O450" s="161"/>
      <c r="P450" s="169">
        <f t="shared" si="212"/>
        <v>0</v>
      </c>
      <c r="Q450" s="247">
        <f t="shared" si="199"/>
        <v>0</v>
      </c>
      <c r="R450" s="247">
        <f t="shared" si="200"/>
        <v>0</v>
      </c>
      <c r="S450" s="155">
        <f t="shared" si="201"/>
        <v>0</v>
      </c>
      <c r="T450" s="155">
        <f t="shared" si="202"/>
        <v>0</v>
      </c>
      <c r="U450" s="215">
        <f t="shared" si="215"/>
        <v>0</v>
      </c>
      <c r="V450" s="202">
        <f t="shared" si="216"/>
        <v>0</v>
      </c>
      <c r="W450" s="155">
        <f t="shared" si="203"/>
        <v>0</v>
      </c>
      <c r="X450" s="155">
        <f t="shared" si="204"/>
        <v>0</v>
      </c>
      <c r="Y450" s="475">
        <f t="shared" si="205"/>
        <v>0</v>
      </c>
      <c r="Z450" s="474">
        <f>+Y450*Z$9</f>
        <v>0</v>
      </c>
      <c r="AA450" s="155">
        <f t="shared" si="206"/>
        <v>0</v>
      </c>
      <c r="AB450" s="155">
        <f t="shared" si="207"/>
        <v>0</v>
      </c>
      <c r="AC450" s="485">
        <f t="shared" si="208"/>
        <v>0</v>
      </c>
      <c r="AD450" s="484">
        <f>+AC450*AD$9</f>
        <v>0</v>
      </c>
    </row>
    <row r="451" spans="1:30" ht="56.25">
      <c r="B451" s="166" t="s">
        <v>900</v>
      </c>
      <c r="C451" s="167">
        <f t="shared" ref="C451:N451" si="217">+SUM(C452:C492)</f>
        <v>0</v>
      </c>
      <c r="D451" s="167">
        <f t="shared" si="217"/>
        <v>0</v>
      </c>
      <c r="E451" s="167">
        <f t="shared" si="217"/>
        <v>0</v>
      </c>
      <c r="F451" s="167">
        <f t="shared" si="217"/>
        <v>0</v>
      </c>
      <c r="G451" s="167">
        <f t="shared" si="217"/>
        <v>0</v>
      </c>
      <c r="H451" s="167">
        <f t="shared" si="217"/>
        <v>0</v>
      </c>
      <c r="I451" s="167">
        <f t="shared" si="217"/>
        <v>0</v>
      </c>
      <c r="J451" s="167">
        <f t="shared" si="217"/>
        <v>0</v>
      </c>
      <c r="K451" s="167">
        <f t="shared" si="217"/>
        <v>0</v>
      </c>
      <c r="L451" s="167">
        <f t="shared" si="217"/>
        <v>0</v>
      </c>
      <c r="M451" s="167">
        <f t="shared" si="217"/>
        <v>0</v>
      </c>
      <c r="N451" s="167">
        <f t="shared" si="217"/>
        <v>0</v>
      </c>
      <c r="O451" s="261"/>
      <c r="P451" s="167">
        <f t="shared" ref="P451:AD451" si="218">+SUM(P452:P492)</f>
        <v>0</v>
      </c>
      <c r="Q451" s="167">
        <f t="shared" si="218"/>
        <v>0</v>
      </c>
      <c r="R451" s="167">
        <f t="shared" si="218"/>
        <v>0</v>
      </c>
      <c r="S451" s="261">
        <f t="shared" si="218"/>
        <v>0</v>
      </c>
      <c r="T451" s="261">
        <f t="shared" si="218"/>
        <v>0</v>
      </c>
      <c r="U451" s="261">
        <f t="shared" si="218"/>
        <v>0</v>
      </c>
      <c r="V451" s="261">
        <f t="shared" si="218"/>
        <v>0</v>
      </c>
      <c r="W451" s="261">
        <f t="shared" si="218"/>
        <v>0</v>
      </c>
      <c r="X451" s="261">
        <f t="shared" si="218"/>
        <v>0</v>
      </c>
      <c r="Y451" s="261">
        <f t="shared" si="218"/>
        <v>0</v>
      </c>
      <c r="Z451" s="261">
        <f t="shared" si="218"/>
        <v>0</v>
      </c>
      <c r="AA451" s="261">
        <f t="shared" si="218"/>
        <v>0</v>
      </c>
      <c r="AB451" s="261">
        <f t="shared" si="218"/>
        <v>0</v>
      </c>
      <c r="AC451" s="261">
        <f t="shared" si="218"/>
        <v>0</v>
      </c>
      <c r="AD451" s="261">
        <f t="shared" si="218"/>
        <v>0</v>
      </c>
    </row>
    <row r="452" spans="1:30">
      <c r="A452" s="15">
        <f>+IF((G452+SUM(H452:K452))&gt;0,MAX(A$13:A451)+1,0)</f>
        <v>0</v>
      </c>
      <c r="B452" s="18"/>
      <c r="C452" s="16"/>
      <c r="D452" s="16"/>
      <c r="E452" s="16"/>
      <c r="F452" s="184">
        <f>+E452+D452</f>
        <v>0</v>
      </c>
      <c r="G452" s="26">
        <f>SUM(C452:E452)</f>
        <v>0</v>
      </c>
      <c r="H452" s="16"/>
      <c r="I452" s="16"/>
      <c r="J452" s="16"/>
      <c r="K452" s="16"/>
      <c r="L452" s="16"/>
      <c r="M452" s="16"/>
      <c r="N452" s="26">
        <f>+L452+M452</f>
        <v>0</v>
      </c>
      <c r="O452" s="161"/>
      <c r="P452" s="169">
        <f t="shared" ref="P452:P492" si="219">+N452*O452</f>
        <v>0</v>
      </c>
      <c r="Q452" s="247">
        <f t="shared" ref="Q452:Q492" si="220">+N452*(C452+H452-I452)</f>
        <v>0</v>
      </c>
      <c r="R452" s="247">
        <f t="shared" ref="R452:R492" si="221">+N452*D452+N452*E452*0.8+(J452-K452)*N452</f>
        <v>0</v>
      </c>
      <c r="S452" s="155">
        <f t="shared" ref="S452:S492" si="222">+P452*C452</f>
        <v>0</v>
      </c>
      <c r="T452" s="155">
        <f t="shared" ref="T452:T492" si="223">+P452*(D452+E452)</f>
        <v>0</v>
      </c>
      <c r="U452" s="215">
        <f t="shared" ref="U452:U492" si="224">(P452-$S$6)/$S$7*(C452+D452+E452)*$Y$8</f>
        <v>0</v>
      </c>
      <c r="V452" s="202">
        <f t="shared" si="216"/>
        <v>0</v>
      </c>
      <c r="W452" s="155">
        <f t="shared" ref="W452:W492" si="225">+P452*H452</f>
        <v>0</v>
      </c>
      <c r="X452" s="155">
        <f t="shared" ref="X452:X492" si="226">+P452*J452</f>
        <v>0</v>
      </c>
      <c r="Y452" s="475">
        <f t="shared" ref="Y452:Y492" si="227">+(P452-$S$6)/$S$7*(H452+J452)*$Y$8</f>
        <v>0</v>
      </c>
      <c r="Z452" s="474">
        <f>+Y452*Z$9</f>
        <v>0</v>
      </c>
      <c r="AA452" s="155">
        <f t="shared" ref="AA452:AA492" si="228">+P452*I452</f>
        <v>0</v>
      </c>
      <c r="AB452" s="155">
        <f t="shared" ref="AB452:AB492" si="229">+P452*K452</f>
        <v>0</v>
      </c>
      <c r="AC452" s="485">
        <f t="shared" ref="AC452:AC492" si="230">+(P452-$S$6)/$S$7*(I452+K452)*$Y$8</f>
        <v>0</v>
      </c>
      <c r="AD452" s="484">
        <f>+AC452*AD$9</f>
        <v>0</v>
      </c>
    </row>
    <row r="453" spans="1:30">
      <c r="A453" s="15">
        <f>+IF((G453+SUM(H453:K453))&gt;0,MAX(A$13:A452)+1,0)</f>
        <v>0</v>
      </c>
      <c r="B453" s="491"/>
      <c r="C453" s="492"/>
      <c r="D453" s="492"/>
      <c r="E453" s="492"/>
      <c r="F453" s="184">
        <f t="shared" ref="F453:F489" si="231">+E453+D453</f>
        <v>0</v>
      </c>
      <c r="G453" s="26">
        <f t="shared" ref="G453:G490" si="232">SUM(C453:E453)</f>
        <v>0</v>
      </c>
      <c r="H453" s="492"/>
      <c r="I453" s="492"/>
      <c r="J453" s="492"/>
      <c r="K453" s="492"/>
      <c r="L453" s="492"/>
      <c r="M453" s="492"/>
      <c r="N453" s="26">
        <f t="shared" ref="N453:N491" si="233">+L453+M453</f>
        <v>0</v>
      </c>
      <c r="O453" s="493"/>
      <c r="P453" s="169">
        <f t="shared" si="219"/>
        <v>0</v>
      </c>
      <c r="Q453" s="247">
        <f t="shared" si="220"/>
        <v>0</v>
      </c>
      <c r="R453" s="247">
        <f t="shared" si="221"/>
        <v>0</v>
      </c>
      <c r="S453" s="155">
        <f t="shared" si="222"/>
        <v>0</v>
      </c>
      <c r="T453" s="155">
        <f t="shared" si="223"/>
        <v>0</v>
      </c>
      <c r="U453" s="215">
        <f t="shared" si="224"/>
        <v>0</v>
      </c>
      <c r="V453" s="202">
        <f t="shared" si="216"/>
        <v>0</v>
      </c>
      <c r="W453" s="155">
        <f t="shared" si="225"/>
        <v>0</v>
      </c>
      <c r="X453" s="155">
        <f t="shared" si="226"/>
        <v>0</v>
      </c>
      <c r="Y453" s="475">
        <f t="shared" si="227"/>
        <v>0</v>
      </c>
      <c r="Z453" s="474">
        <f t="shared" ref="Z453:Z489" si="234">+Y453*Z$9</f>
        <v>0</v>
      </c>
      <c r="AA453" s="155">
        <f t="shared" si="228"/>
        <v>0</v>
      </c>
      <c r="AB453" s="155">
        <f t="shared" si="229"/>
        <v>0</v>
      </c>
      <c r="AC453" s="485">
        <f t="shared" si="230"/>
        <v>0</v>
      </c>
      <c r="AD453" s="484">
        <f t="shared" ref="AD453:AD490" si="235">+AC453*AD$9</f>
        <v>0</v>
      </c>
    </row>
    <row r="454" spans="1:30">
      <c r="A454" s="15">
        <f>+IF((G454+SUM(H454:K454))&gt;0,MAX(A$13:A453)+1,0)</f>
        <v>0</v>
      </c>
      <c r="B454" s="491"/>
      <c r="C454" s="492"/>
      <c r="D454" s="492"/>
      <c r="E454" s="492"/>
      <c r="F454" s="184">
        <f t="shared" si="231"/>
        <v>0</v>
      </c>
      <c r="G454" s="26">
        <f t="shared" si="232"/>
        <v>0</v>
      </c>
      <c r="H454" s="492"/>
      <c r="I454" s="492"/>
      <c r="J454" s="492"/>
      <c r="K454" s="492"/>
      <c r="L454" s="492"/>
      <c r="M454" s="492"/>
      <c r="N454" s="26">
        <f t="shared" si="233"/>
        <v>0</v>
      </c>
      <c r="O454" s="493"/>
      <c r="P454" s="169">
        <f t="shared" si="219"/>
        <v>0</v>
      </c>
      <c r="Q454" s="247">
        <f t="shared" si="220"/>
        <v>0</v>
      </c>
      <c r="R454" s="247">
        <f t="shared" si="221"/>
        <v>0</v>
      </c>
      <c r="S454" s="155">
        <f t="shared" si="222"/>
        <v>0</v>
      </c>
      <c r="T454" s="155">
        <f t="shared" si="223"/>
        <v>0</v>
      </c>
      <c r="U454" s="215">
        <f t="shared" si="224"/>
        <v>0</v>
      </c>
      <c r="V454" s="202">
        <f t="shared" si="216"/>
        <v>0</v>
      </c>
      <c r="W454" s="155">
        <f t="shared" si="225"/>
        <v>0</v>
      </c>
      <c r="X454" s="155">
        <f t="shared" si="226"/>
        <v>0</v>
      </c>
      <c r="Y454" s="475">
        <f t="shared" si="227"/>
        <v>0</v>
      </c>
      <c r="Z454" s="474">
        <f t="shared" si="234"/>
        <v>0</v>
      </c>
      <c r="AA454" s="155">
        <f t="shared" si="228"/>
        <v>0</v>
      </c>
      <c r="AB454" s="155">
        <f t="shared" si="229"/>
        <v>0</v>
      </c>
      <c r="AC454" s="485">
        <f t="shared" si="230"/>
        <v>0</v>
      </c>
      <c r="AD454" s="484">
        <f t="shared" si="235"/>
        <v>0</v>
      </c>
    </row>
    <row r="455" spans="1:30">
      <c r="A455" s="15">
        <f>+IF((G455+SUM(H455:K455))&gt;0,MAX(A$13:A454)+1,0)</f>
        <v>0</v>
      </c>
      <c r="B455" s="491"/>
      <c r="C455" s="492"/>
      <c r="D455" s="492"/>
      <c r="E455" s="492"/>
      <c r="F455" s="184">
        <f t="shared" si="231"/>
        <v>0</v>
      </c>
      <c r="G455" s="26">
        <f t="shared" si="232"/>
        <v>0</v>
      </c>
      <c r="H455" s="492"/>
      <c r="I455" s="492"/>
      <c r="J455" s="492"/>
      <c r="K455" s="492"/>
      <c r="L455" s="492"/>
      <c r="M455" s="492"/>
      <c r="N455" s="26">
        <f t="shared" si="233"/>
        <v>0</v>
      </c>
      <c r="O455" s="493"/>
      <c r="P455" s="169">
        <f t="shared" si="219"/>
        <v>0</v>
      </c>
      <c r="Q455" s="247">
        <f t="shared" si="220"/>
        <v>0</v>
      </c>
      <c r="R455" s="247">
        <f t="shared" si="221"/>
        <v>0</v>
      </c>
      <c r="S455" s="155">
        <f t="shared" si="222"/>
        <v>0</v>
      </c>
      <c r="T455" s="155">
        <f t="shared" si="223"/>
        <v>0</v>
      </c>
      <c r="U455" s="215">
        <f t="shared" si="224"/>
        <v>0</v>
      </c>
      <c r="V455" s="202">
        <f t="shared" si="216"/>
        <v>0</v>
      </c>
      <c r="W455" s="155">
        <f t="shared" si="225"/>
        <v>0</v>
      </c>
      <c r="X455" s="155">
        <f t="shared" si="226"/>
        <v>0</v>
      </c>
      <c r="Y455" s="475">
        <f t="shared" si="227"/>
        <v>0</v>
      </c>
      <c r="Z455" s="474">
        <f t="shared" si="234"/>
        <v>0</v>
      </c>
      <c r="AA455" s="155">
        <f t="shared" si="228"/>
        <v>0</v>
      </c>
      <c r="AB455" s="155">
        <f t="shared" si="229"/>
        <v>0</v>
      </c>
      <c r="AC455" s="485">
        <f t="shared" si="230"/>
        <v>0</v>
      </c>
      <c r="AD455" s="484">
        <f t="shared" si="235"/>
        <v>0</v>
      </c>
    </row>
    <row r="456" spans="1:30">
      <c r="A456" s="15">
        <f>+IF((G456+SUM(H456:K456))&gt;0,MAX(A$13:A455)+1,0)</f>
        <v>0</v>
      </c>
      <c r="B456" s="491"/>
      <c r="C456" s="492"/>
      <c r="D456" s="492"/>
      <c r="E456" s="492"/>
      <c r="F456" s="184">
        <f t="shared" si="231"/>
        <v>0</v>
      </c>
      <c r="G456" s="26">
        <f t="shared" si="232"/>
        <v>0</v>
      </c>
      <c r="H456" s="492"/>
      <c r="I456" s="492"/>
      <c r="J456" s="492"/>
      <c r="K456" s="492"/>
      <c r="L456" s="492"/>
      <c r="M456" s="492"/>
      <c r="N456" s="26">
        <f t="shared" si="233"/>
        <v>0</v>
      </c>
      <c r="O456" s="493"/>
      <c r="P456" s="169">
        <f t="shared" si="219"/>
        <v>0</v>
      </c>
      <c r="Q456" s="247">
        <f t="shared" si="220"/>
        <v>0</v>
      </c>
      <c r="R456" s="247">
        <f t="shared" si="221"/>
        <v>0</v>
      </c>
      <c r="S456" s="155">
        <f t="shared" si="222"/>
        <v>0</v>
      </c>
      <c r="T456" s="155">
        <f t="shared" si="223"/>
        <v>0</v>
      </c>
      <c r="U456" s="215">
        <f t="shared" si="224"/>
        <v>0</v>
      </c>
      <c r="V456" s="202">
        <f t="shared" si="216"/>
        <v>0</v>
      </c>
      <c r="W456" s="155">
        <f t="shared" si="225"/>
        <v>0</v>
      </c>
      <c r="X456" s="155">
        <f t="shared" si="226"/>
        <v>0</v>
      </c>
      <c r="Y456" s="475">
        <f t="shared" si="227"/>
        <v>0</v>
      </c>
      <c r="Z456" s="474">
        <f t="shared" si="234"/>
        <v>0</v>
      </c>
      <c r="AA456" s="155">
        <f t="shared" si="228"/>
        <v>0</v>
      </c>
      <c r="AB456" s="155">
        <f t="shared" si="229"/>
        <v>0</v>
      </c>
      <c r="AC456" s="485">
        <f t="shared" si="230"/>
        <v>0</v>
      </c>
      <c r="AD456" s="484">
        <f t="shared" si="235"/>
        <v>0</v>
      </c>
    </row>
    <row r="457" spans="1:30">
      <c r="A457" s="15">
        <f>+IF((G457+SUM(H457:K457))&gt;0,MAX(A$13:A456)+1,0)</f>
        <v>0</v>
      </c>
      <c r="B457" s="491"/>
      <c r="C457" s="492"/>
      <c r="D457" s="492"/>
      <c r="E457" s="492"/>
      <c r="F457" s="184">
        <f t="shared" si="231"/>
        <v>0</v>
      </c>
      <c r="G457" s="26">
        <f t="shared" si="232"/>
        <v>0</v>
      </c>
      <c r="H457" s="492"/>
      <c r="I457" s="492"/>
      <c r="J457" s="492"/>
      <c r="K457" s="492"/>
      <c r="L457" s="492"/>
      <c r="M457" s="492"/>
      <c r="N457" s="26">
        <f t="shared" si="233"/>
        <v>0</v>
      </c>
      <c r="O457" s="493"/>
      <c r="P457" s="169">
        <f t="shared" si="219"/>
        <v>0</v>
      </c>
      <c r="Q457" s="247">
        <f t="shared" si="220"/>
        <v>0</v>
      </c>
      <c r="R457" s="247">
        <f t="shared" si="221"/>
        <v>0</v>
      </c>
      <c r="S457" s="155">
        <f t="shared" si="222"/>
        <v>0</v>
      </c>
      <c r="T457" s="155">
        <f t="shared" si="223"/>
        <v>0</v>
      </c>
      <c r="U457" s="215">
        <f t="shared" si="224"/>
        <v>0</v>
      </c>
      <c r="V457" s="202">
        <f t="shared" si="216"/>
        <v>0</v>
      </c>
      <c r="W457" s="155">
        <f t="shared" si="225"/>
        <v>0</v>
      </c>
      <c r="X457" s="155">
        <f t="shared" si="226"/>
        <v>0</v>
      </c>
      <c r="Y457" s="475">
        <f t="shared" si="227"/>
        <v>0</v>
      </c>
      <c r="Z457" s="474">
        <f t="shared" si="234"/>
        <v>0</v>
      </c>
      <c r="AA457" s="155">
        <f t="shared" si="228"/>
        <v>0</v>
      </c>
      <c r="AB457" s="155">
        <f t="shared" si="229"/>
        <v>0</v>
      </c>
      <c r="AC457" s="485">
        <f t="shared" si="230"/>
        <v>0</v>
      </c>
      <c r="AD457" s="484">
        <f t="shared" si="235"/>
        <v>0</v>
      </c>
    </row>
    <row r="458" spans="1:30">
      <c r="A458" s="15">
        <f>+IF((G458+SUM(H458:K458))&gt;0,MAX(A$13:A457)+1,0)</f>
        <v>0</v>
      </c>
      <c r="B458" s="491"/>
      <c r="C458" s="492"/>
      <c r="D458" s="492"/>
      <c r="E458" s="492"/>
      <c r="F458" s="184">
        <f t="shared" si="231"/>
        <v>0</v>
      </c>
      <c r="G458" s="26">
        <f t="shared" si="232"/>
        <v>0</v>
      </c>
      <c r="H458" s="492"/>
      <c r="I458" s="492"/>
      <c r="J458" s="492"/>
      <c r="K458" s="492"/>
      <c r="L458" s="492"/>
      <c r="M458" s="492"/>
      <c r="N458" s="26">
        <f t="shared" si="233"/>
        <v>0</v>
      </c>
      <c r="O458" s="493"/>
      <c r="P458" s="169">
        <f t="shared" si="219"/>
        <v>0</v>
      </c>
      <c r="Q458" s="247">
        <f t="shared" si="220"/>
        <v>0</v>
      </c>
      <c r="R458" s="247">
        <f t="shared" si="221"/>
        <v>0</v>
      </c>
      <c r="S458" s="155">
        <f t="shared" si="222"/>
        <v>0</v>
      </c>
      <c r="T458" s="155">
        <f t="shared" si="223"/>
        <v>0</v>
      </c>
      <c r="U458" s="215">
        <f t="shared" si="224"/>
        <v>0</v>
      </c>
      <c r="V458" s="202">
        <f t="shared" si="216"/>
        <v>0</v>
      </c>
      <c r="W458" s="155">
        <f t="shared" si="225"/>
        <v>0</v>
      </c>
      <c r="X458" s="155">
        <f t="shared" si="226"/>
        <v>0</v>
      </c>
      <c r="Y458" s="475">
        <f t="shared" si="227"/>
        <v>0</v>
      </c>
      <c r="Z458" s="474">
        <f t="shared" si="234"/>
        <v>0</v>
      </c>
      <c r="AA458" s="155">
        <f t="shared" si="228"/>
        <v>0</v>
      </c>
      <c r="AB458" s="155">
        <f t="shared" si="229"/>
        <v>0</v>
      </c>
      <c r="AC458" s="485">
        <f t="shared" si="230"/>
        <v>0</v>
      </c>
      <c r="AD458" s="484">
        <f t="shared" si="235"/>
        <v>0</v>
      </c>
    </row>
    <row r="459" spans="1:30">
      <c r="A459" s="15">
        <f>+IF((G459+SUM(H459:K459))&gt;0,MAX(A$13:A458)+1,0)</f>
        <v>0</v>
      </c>
      <c r="B459" s="491"/>
      <c r="C459" s="492"/>
      <c r="D459" s="492"/>
      <c r="E459" s="492"/>
      <c r="F459" s="184">
        <f t="shared" si="231"/>
        <v>0</v>
      </c>
      <c r="G459" s="26">
        <f t="shared" si="232"/>
        <v>0</v>
      </c>
      <c r="H459" s="492"/>
      <c r="I459" s="492"/>
      <c r="J459" s="492"/>
      <c r="K459" s="492"/>
      <c r="L459" s="492"/>
      <c r="M459" s="492"/>
      <c r="N459" s="26">
        <f t="shared" si="233"/>
        <v>0</v>
      </c>
      <c r="O459" s="493"/>
      <c r="P459" s="169">
        <f t="shared" si="219"/>
        <v>0</v>
      </c>
      <c r="Q459" s="247">
        <f t="shared" si="220"/>
        <v>0</v>
      </c>
      <c r="R459" s="247">
        <f t="shared" si="221"/>
        <v>0</v>
      </c>
      <c r="S459" s="155">
        <f t="shared" si="222"/>
        <v>0</v>
      </c>
      <c r="T459" s="155">
        <f t="shared" si="223"/>
        <v>0</v>
      </c>
      <c r="U459" s="215">
        <f t="shared" si="224"/>
        <v>0</v>
      </c>
      <c r="V459" s="202">
        <f t="shared" si="216"/>
        <v>0</v>
      </c>
      <c r="W459" s="155">
        <f t="shared" si="225"/>
        <v>0</v>
      </c>
      <c r="X459" s="155">
        <f t="shared" si="226"/>
        <v>0</v>
      </c>
      <c r="Y459" s="475">
        <f t="shared" si="227"/>
        <v>0</v>
      </c>
      <c r="Z459" s="474">
        <f t="shared" si="234"/>
        <v>0</v>
      </c>
      <c r="AA459" s="155">
        <f t="shared" si="228"/>
        <v>0</v>
      </c>
      <c r="AB459" s="155">
        <f t="shared" si="229"/>
        <v>0</v>
      </c>
      <c r="AC459" s="485">
        <f t="shared" si="230"/>
        <v>0</v>
      </c>
      <c r="AD459" s="484">
        <f t="shared" si="235"/>
        <v>0</v>
      </c>
    </row>
    <row r="460" spans="1:30">
      <c r="A460" s="15">
        <f>+IF((G460+SUM(H460:K460))&gt;0,MAX(A$13:A459)+1,0)</f>
        <v>0</v>
      </c>
      <c r="B460" s="491"/>
      <c r="C460" s="492"/>
      <c r="D460" s="492"/>
      <c r="E460" s="492"/>
      <c r="F460" s="184">
        <f t="shared" si="231"/>
        <v>0</v>
      </c>
      <c r="G460" s="26">
        <f t="shared" si="232"/>
        <v>0</v>
      </c>
      <c r="H460" s="492"/>
      <c r="I460" s="492"/>
      <c r="J460" s="492"/>
      <c r="K460" s="492"/>
      <c r="L460" s="492"/>
      <c r="M460" s="492"/>
      <c r="N460" s="26">
        <f t="shared" si="233"/>
        <v>0</v>
      </c>
      <c r="O460" s="493"/>
      <c r="P460" s="169">
        <f t="shared" si="219"/>
        <v>0</v>
      </c>
      <c r="Q460" s="247">
        <f t="shared" si="220"/>
        <v>0</v>
      </c>
      <c r="R460" s="247">
        <f t="shared" si="221"/>
        <v>0</v>
      </c>
      <c r="S460" s="155">
        <f t="shared" si="222"/>
        <v>0</v>
      </c>
      <c r="T460" s="155">
        <f t="shared" si="223"/>
        <v>0</v>
      </c>
      <c r="U460" s="215">
        <f t="shared" si="224"/>
        <v>0</v>
      </c>
      <c r="V460" s="202">
        <f t="shared" si="216"/>
        <v>0</v>
      </c>
      <c r="W460" s="155">
        <f t="shared" si="225"/>
        <v>0</v>
      </c>
      <c r="X460" s="155">
        <f t="shared" si="226"/>
        <v>0</v>
      </c>
      <c r="Y460" s="475">
        <f t="shared" si="227"/>
        <v>0</v>
      </c>
      <c r="Z460" s="474">
        <f t="shared" si="234"/>
        <v>0</v>
      </c>
      <c r="AA460" s="155">
        <f t="shared" si="228"/>
        <v>0</v>
      </c>
      <c r="AB460" s="155">
        <f t="shared" si="229"/>
        <v>0</v>
      </c>
      <c r="AC460" s="485">
        <f t="shared" si="230"/>
        <v>0</v>
      </c>
      <c r="AD460" s="484">
        <f t="shared" si="235"/>
        <v>0</v>
      </c>
    </row>
    <row r="461" spans="1:30">
      <c r="A461" s="15">
        <f>+IF((G461+SUM(H461:K461))&gt;0,MAX(A$13:A460)+1,0)</f>
        <v>0</v>
      </c>
      <c r="B461" s="491"/>
      <c r="C461" s="492"/>
      <c r="D461" s="492"/>
      <c r="E461" s="492"/>
      <c r="F461" s="184">
        <f t="shared" si="231"/>
        <v>0</v>
      </c>
      <c r="G461" s="26">
        <f t="shared" si="232"/>
        <v>0</v>
      </c>
      <c r="H461" s="492"/>
      <c r="I461" s="492"/>
      <c r="J461" s="492"/>
      <c r="K461" s="492"/>
      <c r="L461" s="492"/>
      <c r="M461" s="492"/>
      <c r="N461" s="26">
        <f t="shared" si="233"/>
        <v>0</v>
      </c>
      <c r="O461" s="493"/>
      <c r="P461" s="169">
        <f t="shared" si="219"/>
        <v>0</v>
      </c>
      <c r="Q461" s="247">
        <f t="shared" si="220"/>
        <v>0</v>
      </c>
      <c r="R461" s="247">
        <f t="shared" si="221"/>
        <v>0</v>
      </c>
      <c r="S461" s="155">
        <f t="shared" si="222"/>
        <v>0</v>
      </c>
      <c r="T461" s="155">
        <f t="shared" si="223"/>
        <v>0</v>
      </c>
      <c r="U461" s="215">
        <f t="shared" si="224"/>
        <v>0</v>
      </c>
      <c r="V461" s="202">
        <f t="shared" si="216"/>
        <v>0</v>
      </c>
      <c r="W461" s="155">
        <f t="shared" si="225"/>
        <v>0</v>
      </c>
      <c r="X461" s="155">
        <f t="shared" si="226"/>
        <v>0</v>
      </c>
      <c r="Y461" s="475">
        <f t="shared" si="227"/>
        <v>0</v>
      </c>
      <c r="Z461" s="474">
        <f t="shared" si="234"/>
        <v>0</v>
      </c>
      <c r="AA461" s="155">
        <f t="shared" si="228"/>
        <v>0</v>
      </c>
      <c r="AB461" s="155">
        <f t="shared" si="229"/>
        <v>0</v>
      </c>
      <c r="AC461" s="485">
        <f t="shared" si="230"/>
        <v>0</v>
      </c>
      <c r="AD461" s="484">
        <f t="shared" si="235"/>
        <v>0</v>
      </c>
    </row>
    <row r="462" spans="1:30">
      <c r="A462" s="15">
        <f>+IF((G462+SUM(H462:K462))&gt;0,MAX(A$13:A461)+1,0)</f>
        <v>0</v>
      </c>
      <c r="B462" s="491"/>
      <c r="C462" s="492"/>
      <c r="D462" s="492"/>
      <c r="E462" s="492"/>
      <c r="F462" s="184">
        <f t="shared" si="231"/>
        <v>0</v>
      </c>
      <c r="G462" s="26">
        <f t="shared" si="232"/>
        <v>0</v>
      </c>
      <c r="H462" s="492"/>
      <c r="I462" s="492"/>
      <c r="J462" s="492"/>
      <c r="K462" s="492"/>
      <c r="L462" s="492"/>
      <c r="M462" s="492"/>
      <c r="N462" s="26">
        <f t="shared" si="233"/>
        <v>0</v>
      </c>
      <c r="O462" s="493"/>
      <c r="P462" s="169">
        <f t="shared" si="219"/>
        <v>0</v>
      </c>
      <c r="Q462" s="247">
        <f t="shared" si="220"/>
        <v>0</v>
      </c>
      <c r="R462" s="247">
        <f t="shared" si="221"/>
        <v>0</v>
      </c>
      <c r="S462" s="155">
        <f t="shared" si="222"/>
        <v>0</v>
      </c>
      <c r="T462" s="155">
        <f t="shared" si="223"/>
        <v>0</v>
      </c>
      <c r="U462" s="215">
        <f t="shared" si="224"/>
        <v>0</v>
      </c>
      <c r="V462" s="202">
        <f t="shared" si="216"/>
        <v>0</v>
      </c>
      <c r="W462" s="155">
        <f t="shared" si="225"/>
        <v>0</v>
      </c>
      <c r="X462" s="155">
        <f t="shared" si="226"/>
        <v>0</v>
      </c>
      <c r="Y462" s="475">
        <f t="shared" si="227"/>
        <v>0</v>
      </c>
      <c r="Z462" s="474">
        <f t="shared" si="234"/>
        <v>0</v>
      </c>
      <c r="AA462" s="155">
        <f t="shared" si="228"/>
        <v>0</v>
      </c>
      <c r="AB462" s="155">
        <f t="shared" si="229"/>
        <v>0</v>
      </c>
      <c r="AC462" s="485">
        <f t="shared" si="230"/>
        <v>0</v>
      </c>
      <c r="AD462" s="484">
        <f t="shared" si="235"/>
        <v>0</v>
      </c>
    </row>
    <row r="463" spans="1:30">
      <c r="A463" s="15">
        <f>+IF((G463+SUM(H463:K463))&gt;0,MAX(A$13:A462)+1,0)</f>
        <v>0</v>
      </c>
      <c r="B463" s="491"/>
      <c r="C463" s="492"/>
      <c r="D463" s="492"/>
      <c r="E463" s="492"/>
      <c r="F463" s="184">
        <f t="shared" si="231"/>
        <v>0</v>
      </c>
      <c r="G463" s="26">
        <f t="shared" si="232"/>
        <v>0</v>
      </c>
      <c r="H463" s="492"/>
      <c r="I463" s="492"/>
      <c r="J463" s="492"/>
      <c r="K463" s="492"/>
      <c r="L463" s="492"/>
      <c r="M463" s="492"/>
      <c r="N463" s="26">
        <f t="shared" si="233"/>
        <v>0</v>
      </c>
      <c r="O463" s="493"/>
      <c r="P463" s="169">
        <f t="shared" si="219"/>
        <v>0</v>
      </c>
      <c r="Q463" s="247">
        <f t="shared" si="220"/>
        <v>0</v>
      </c>
      <c r="R463" s="247">
        <f t="shared" si="221"/>
        <v>0</v>
      </c>
      <c r="S463" s="155">
        <f t="shared" si="222"/>
        <v>0</v>
      </c>
      <c r="T463" s="155">
        <f t="shared" si="223"/>
        <v>0</v>
      </c>
      <c r="U463" s="215">
        <f t="shared" si="224"/>
        <v>0</v>
      </c>
      <c r="V463" s="202">
        <f t="shared" si="216"/>
        <v>0</v>
      </c>
      <c r="W463" s="155">
        <f t="shared" si="225"/>
        <v>0</v>
      </c>
      <c r="X463" s="155">
        <f t="shared" si="226"/>
        <v>0</v>
      </c>
      <c r="Y463" s="475">
        <f t="shared" si="227"/>
        <v>0</v>
      </c>
      <c r="Z463" s="474">
        <f t="shared" si="234"/>
        <v>0</v>
      </c>
      <c r="AA463" s="155">
        <f t="shared" si="228"/>
        <v>0</v>
      </c>
      <c r="AB463" s="155">
        <f t="shared" si="229"/>
        <v>0</v>
      </c>
      <c r="AC463" s="485">
        <f t="shared" si="230"/>
        <v>0</v>
      </c>
      <c r="AD463" s="484">
        <f t="shared" si="235"/>
        <v>0</v>
      </c>
    </row>
    <row r="464" spans="1:30">
      <c r="A464" s="15">
        <f>+IF((G464+SUM(H464:K464))&gt;0,MAX(A$13:A463)+1,0)</f>
        <v>0</v>
      </c>
      <c r="B464" s="491"/>
      <c r="C464" s="492"/>
      <c r="D464" s="492"/>
      <c r="E464" s="492"/>
      <c r="F464" s="184">
        <f t="shared" si="231"/>
        <v>0</v>
      </c>
      <c r="G464" s="26">
        <f t="shared" si="232"/>
        <v>0</v>
      </c>
      <c r="H464" s="492"/>
      <c r="I464" s="492"/>
      <c r="J464" s="492"/>
      <c r="K464" s="492"/>
      <c r="L464" s="492"/>
      <c r="M464" s="492"/>
      <c r="N464" s="26">
        <f t="shared" si="233"/>
        <v>0</v>
      </c>
      <c r="O464" s="493"/>
      <c r="P464" s="169">
        <f t="shared" si="219"/>
        <v>0</v>
      </c>
      <c r="Q464" s="247">
        <f t="shared" si="220"/>
        <v>0</v>
      </c>
      <c r="R464" s="247">
        <f t="shared" si="221"/>
        <v>0</v>
      </c>
      <c r="S464" s="155">
        <f t="shared" si="222"/>
        <v>0</v>
      </c>
      <c r="T464" s="155">
        <f t="shared" si="223"/>
        <v>0</v>
      </c>
      <c r="U464" s="215">
        <f t="shared" si="224"/>
        <v>0</v>
      </c>
      <c r="V464" s="202">
        <f t="shared" si="216"/>
        <v>0</v>
      </c>
      <c r="W464" s="155">
        <f t="shared" si="225"/>
        <v>0</v>
      </c>
      <c r="X464" s="155">
        <f t="shared" si="226"/>
        <v>0</v>
      </c>
      <c r="Y464" s="475">
        <f t="shared" si="227"/>
        <v>0</v>
      </c>
      <c r="Z464" s="474">
        <f t="shared" si="234"/>
        <v>0</v>
      </c>
      <c r="AA464" s="155">
        <f t="shared" si="228"/>
        <v>0</v>
      </c>
      <c r="AB464" s="155">
        <f t="shared" si="229"/>
        <v>0</v>
      </c>
      <c r="AC464" s="485">
        <f t="shared" si="230"/>
        <v>0</v>
      </c>
      <c r="AD464" s="484">
        <f t="shared" si="235"/>
        <v>0</v>
      </c>
    </row>
    <row r="465" spans="1:30">
      <c r="A465" s="15">
        <f>+IF((G465+SUM(H465:K465))&gt;0,MAX(A$13:A464)+1,0)</f>
        <v>0</v>
      </c>
      <c r="B465" s="491"/>
      <c r="C465" s="492"/>
      <c r="D465" s="492"/>
      <c r="E465" s="492"/>
      <c r="F465" s="184">
        <f t="shared" si="231"/>
        <v>0</v>
      </c>
      <c r="G465" s="26">
        <f t="shared" si="232"/>
        <v>0</v>
      </c>
      <c r="H465" s="492"/>
      <c r="I465" s="492"/>
      <c r="J465" s="492"/>
      <c r="K465" s="492"/>
      <c r="L465" s="492"/>
      <c r="M465" s="492"/>
      <c r="N465" s="26">
        <f t="shared" si="233"/>
        <v>0</v>
      </c>
      <c r="O465" s="493"/>
      <c r="P465" s="169">
        <f t="shared" si="219"/>
        <v>0</v>
      </c>
      <c r="Q465" s="247">
        <f t="shared" si="220"/>
        <v>0</v>
      </c>
      <c r="R465" s="247">
        <f t="shared" si="221"/>
        <v>0</v>
      </c>
      <c r="S465" s="155">
        <f t="shared" si="222"/>
        <v>0</v>
      </c>
      <c r="T465" s="155">
        <f t="shared" si="223"/>
        <v>0</v>
      </c>
      <c r="U465" s="215">
        <f t="shared" si="224"/>
        <v>0</v>
      </c>
      <c r="V465" s="202">
        <f t="shared" si="216"/>
        <v>0</v>
      </c>
      <c r="W465" s="155">
        <f t="shared" si="225"/>
        <v>0</v>
      </c>
      <c r="X465" s="155">
        <f t="shared" si="226"/>
        <v>0</v>
      </c>
      <c r="Y465" s="475">
        <f t="shared" si="227"/>
        <v>0</v>
      </c>
      <c r="Z465" s="474">
        <f t="shared" si="234"/>
        <v>0</v>
      </c>
      <c r="AA465" s="155">
        <f t="shared" si="228"/>
        <v>0</v>
      </c>
      <c r="AB465" s="155">
        <f t="shared" si="229"/>
        <v>0</v>
      </c>
      <c r="AC465" s="485">
        <f t="shared" si="230"/>
        <v>0</v>
      </c>
      <c r="AD465" s="484">
        <f t="shared" si="235"/>
        <v>0</v>
      </c>
    </row>
    <row r="466" spans="1:30">
      <c r="A466" s="15">
        <f>+IF((G466+SUM(H466:K466))&gt;0,MAX(A$13:A465)+1,0)</f>
        <v>0</v>
      </c>
      <c r="B466" s="491"/>
      <c r="C466" s="492"/>
      <c r="D466" s="492"/>
      <c r="E466" s="492"/>
      <c r="F466" s="184">
        <f t="shared" si="231"/>
        <v>0</v>
      </c>
      <c r="G466" s="26">
        <f t="shared" si="232"/>
        <v>0</v>
      </c>
      <c r="H466" s="492"/>
      <c r="I466" s="492"/>
      <c r="J466" s="492"/>
      <c r="K466" s="492"/>
      <c r="L466" s="492"/>
      <c r="M466" s="492"/>
      <c r="N466" s="26">
        <f t="shared" si="233"/>
        <v>0</v>
      </c>
      <c r="O466" s="493"/>
      <c r="P466" s="169">
        <f t="shared" si="219"/>
        <v>0</v>
      </c>
      <c r="Q466" s="247">
        <f t="shared" si="220"/>
        <v>0</v>
      </c>
      <c r="R466" s="247">
        <f t="shared" si="221"/>
        <v>0</v>
      </c>
      <c r="S466" s="155">
        <f t="shared" si="222"/>
        <v>0</v>
      </c>
      <c r="T466" s="155">
        <f t="shared" si="223"/>
        <v>0</v>
      </c>
      <c r="U466" s="215">
        <f t="shared" si="224"/>
        <v>0</v>
      </c>
      <c r="V466" s="202">
        <f t="shared" si="216"/>
        <v>0</v>
      </c>
      <c r="W466" s="155">
        <f t="shared" si="225"/>
        <v>0</v>
      </c>
      <c r="X466" s="155">
        <f t="shared" si="226"/>
        <v>0</v>
      </c>
      <c r="Y466" s="475">
        <f t="shared" si="227"/>
        <v>0</v>
      </c>
      <c r="Z466" s="474">
        <f t="shared" si="234"/>
        <v>0</v>
      </c>
      <c r="AA466" s="155">
        <f t="shared" si="228"/>
        <v>0</v>
      </c>
      <c r="AB466" s="155">
        <f t="shared" si="229"/>
        <v>0</v>
      </c>
      <c r="AC466" s="485">
        <f t="shared" si="230"/>
        <v>0</v>
      </c>
      <c r="AD466" s="484">
        <f t="shared" si="235"/>
        <v>0</v>
      </c>
    </row>
    <row r="467" spans="1:30">
      <c r="A467" s="15">
        <f>+IF((G467+SUM(H467:K467))&gt;0,MAX(A$13:A466)+1,0)</f>
        <v>0</v>
      </c>
      <c r="B467" s="491"/>
      <c r="C467" s="492"/>
      <c r="D467" s="492"/>
      <c r="E467" s="492"/>
      <c r="F467" s="184">
        <f t="shared" si="231"/>
        <v>0</v>
      </c>
      <c r="G467" s="26">
        <f t="shared" si="232"/>
        <v>0</v>
      </c>
      <c r="H467" s="492"/>
      <c r="I467" s="492"/>
      <c r="J467" s="492"/>
      <c r="K467" s="492"/>
      <c r="L467" s="492"/>
      <c r="M467" s="492"/>
      <c r="N467" s="26">
        <f t="shared" si="233"/>
        <v>0</v>
      </c>
      <c r="O467" s="493"/>
      <c r="P467" s="169">
        <f t="shared" si="219"/>
        <v>0</v>
      </c>
      <c r="Q467" s="247">
        <f t="shared" si="220"/>
        <v>0</v>
      </c>
      <c r="R467" s="247">
        <f t="shared" si="221"/>
        <v>0</v>
      </c>
      <c r="S467" s="155">
        <f t="shared" si="222"/>
        <v>0</v>
      </c>
      <c r="T467" s="155">
        <f t="shared" si="223"/>
        <v>0</v>
      </c>
      <c r="U467" s="215">
        <f t="shared" si="224"/>
        <v>0</v>
      </c>
      <c r="V467" s="202">
        <f t="shared" si="216"/>
        <v>0</v>
      </c>
      <c r="W467" s="155">
        <f t="shared" si="225"/>
        <v>0</v>
      </c>
      <c r="X467" s="155">
        <f t="shared" si="226"/>
        <v>0</v>
      </c>
      <c r="Y467" s="475">
        <f t="shared" si="227"/>
        <v>0</v>
      </c>
      <c r="Z467" s="474">
        <f t="shared" si="234"/>
        <v>0</v>
      </c>
      <c r="AA467" s="155">
        <f t="shared" si="228"/>
        <v>0</v>
      </c>
      <c r="AB467" s="155">
        <f t="shared" si="229"/>
        <v>0</v>
      </c>
      <c r="AC467" s="485">
        <f t="shared" si="230"/>
        <v>0</v>
      </c>
      <c r="AD467" s="484">
        <f t="shared" si="235"/>
        <v>0</v>
      </c>
    </row>
    <row r="468" spans="1:30">
      <c r="A468" s="15">
        <f>+IF((G468+SUM(H468:K468))&gt;0,MAX(A$13:A467)+1,0)</f>
        <v>0</v>
      </c>
      <c r="B468" s="491"/>
      <c r="C468" s="492"/>
      <c r="D468" s="492"/>
      <c r="E468" s="492"/>
      <c r="F468" s="184">
        <f t="shared" si="231"/>
        <v>0</v>
      </c>
      <c r="G468" s="26">
        <f t="shared" si="232"/>
        <v>0</v>
      </c>
      <c r="H468" s="492"/>
      <c r="I468" s="492"/>
      <c r="J468" s="492"/>
      <c r="K468" s="492"/>
      <c r="L468" s="492"/>
      <c r="M468" s="492"/>
      <c r="N468" s="26">
        <f t="shared" si="233"/>
        <v>0</v>
      </c>
      <c r="O468" s="493"/>
      <c r="P468" s="169">
        <f t="shared" si="219"/>
        <v>0</v>
      </c>
      <c r="Q468" s="247">
        <f t="shared" si="220"/>
        <v>0</v>
      </c>
      <c r="R468" s="247">
        <f t="shared" si="221"/>
        <v>0</v>
      </c>
      <c r="S468" s="155">
        <f t="shared" si="222"/>
        <v>0</v>
      </c>
      <c r="T468" s="155">
        <f t="shared" si="223"/>
        <v>0</v>
      </c>
      <c r="U468" s="215">
        <f t="shared" si="224"/>
        <v>0</v>
      </c>
      <c r="V468" s="202">
        <f t="shared" si="216"/>
        <v>0</v>
      </c>
      <c r="W468" s="155">
        <f t="shared" si="225"/>
        <v>0</v>
      </c>
      <c r="X468" s="155">
        <f t="shared" si="226"/>
        <v>0</v>
      </c>
      <c r="Y468" s="475">
        <f t="shared" si="227"/>
        <v>0</v>
      </c>
      <c r="Z468" s="474">
        <f t="shared" si="234"/>
        <v>0</v>
      </c>
      <c r="AA468" s="155">
        <f t="shared" si="228"/>
        <v>0</v>
      </c>
      <c r="AB468" s="155">
        <f t="shared" si="229"/>
        <v>0</v>
      </c>
      <c r="AC468" s="485">
        <f t="shared" si="230"/>
        <v>0</v>
      </c>
      <c r="AD468" s="484">
        <f t="shared" si="235"/>
        <v>0</v>
      </c>
    </row>
    <row r="469" spans="1:30">
      <c r="A469" s="15">
        <f>+IF((G469+SUM(H469:K469))&gt;0,MAX(A$13:A468)+1,0)</f>
        <v>0</v>
      </c>
      <c r="B469" s="491"/>
      <c r="C469" s="492"/>
      <c r="D469" s="492"/>
      <c r="E469" s="492"/>
      <c r="F469" s="184">
        <f t="shared" si="231"/>
        <v>0</v>
      </c>
      <c r="G469" s="26">
        <f t="shared" si="232"/>
        <v>0</v>
      </c>
      <c r="H469" s="492"/>
      <c r="I469" s="492"/>
      <c r="J469" s="492"/>
      <c r="K469" s="492"/>
      <c r="L469" s="492"/>
      <c r="M469" s="492"/>
      <c r="N469" s="26">
        <f t="shared" si="233"/>
        <v>0</v>
      </c>
      <c r="O469" s="493"/>
      <c r="P469" s="169">
        <f t="shared" si="219"/>
        <v>0</v>
      </c>
      <c r="Q469" s="247">
        <f t="shared" si="220"/>
        <v>0</v>
      </c>
      <c r="R469" s="247">
        <f t="shared" si="221"/>
        <v>0</v>
      </c>
      <c r="S469" s="155">
        <f t="shared" si="222"/>
        <v>0</v>
      </c>
      <c r="T469" s="155">
        <f t="shared" si="223"/>
        <v>0</v>
      </c>
      <c r="U469" s="215">
        <f t="shared" si="224"/>
        <v>0</v>
      </c>
      <c r="V469" s="202">
        <f t="shared" si="216"/>
        <v>0</v>
      </c>
      <c r="W469" s="155">
        <f t="shared" si="225"/>
        <v>0</v>
      </c>
      <c r="X469" s="155">
        <f t="shared" si="226"/>
        <v>0</v>
      </c>
      <c r="Y469" s="475">
        <f t="shared" si="227"/>
        <v>0</v>
      </c>
      <c r="Z469" s="474">
        <f t="shared" si="234"/>
        <v>0</v>
      </c>
      <c r="AA469" s="155">
        <f t="shared" si="228"/>
        <v>0</v>
      </c>
      <c r="AB469" s="155">
        <f t="shared" si="229"/>
        <v>0</v>
      </c>
      <c r="AC469" s="485">
        <f t="shared" si="230"/>
        <v>0</v>
      </c>
      <c r="AD469" s="484">
        <f t="shared" si="235"/>
        <v>0</v>
      </c>
    </row>
    <row r="470" spans="1:30">
      <c r="A470" s="15">
        <f>+IF((G470+SUM(H470:K470))&gt;0,MAX(A$13:A469)+1,0)</f>
        <v>0</v>
      </c>
      <c r="B470" s="491"/>
      <c r="C470" s="492"/>
      <c r="D470" s="492"/>
      <c r="E470" s="492"/>
      <c r="F470" s="184">
        <f t="shared" si="231"/>
        <v>0</v>
      </c>
      <c r="G470" s="26">
        <f t="shared" si="232"/>
        <v>0</v>
      </c>
      <c r="H470" s="492"/>
      <c r="I470" s="492"/>
      <c r="J470" s="492"/>
      <c r="K470" s="492"/>
      <c r="L470" s="492"/>
      <c r="M470" s="492"/>
      <c r="N470" s="26">
        <f t="shared" si="233"/>
        <v>0</v>
      </c>
      <c r="O470" s="493"/>
      <c r="P470" s="169">
        <f t="shared" si="219"/>
        <v>0</v>
      </c>
      <c r="Q470" s="247">
        <f t="shared" si="220"/>
        <v>0</v>
      </c>
      <c r="R470" s="247">
        <f t="shared" si="221"/>
        <v>0</v>
      </c>
      <c r="S470" s="155">
        <f t="shared" si="222"/>
        <v>0</v>
      </c>
      <c r="T470" s="155">
        <f t="shared" si="223"/>
        <v>0</v>
      </c>
      <c r="U470" s="215">
        <f t="shared" si="224"/>
        <v>0</v>
      </c>
      <c r="V470" s="202">
        <f t="shared" si="216"/>
        <v>0</v>
      </c>
      <c r="W470" s="155">
        <f t="shared" si="225"/>
        <v>0</v>
      </c>
      <c r="X470" s="155">
        <f t="shared" si="226"/>
        <v>0</v>
      </c>
      <c r="Y470" s="475">
        <f t="shared" si="227"/>
        <v>0</v>
      </c>
      <c r="Z470" s="474">
        <f t="shared" si="234"/>
        <v>0</v>
      </c>
      <c r="AA470" s="155">
        <f t="shared" si="228"/>
        <v>0</v>
      </c>
      <c r="AB470" s="155">
        <f t="shared" si="229"/>
        <v>0</v>
      </c>
      <c r="AC470" s="485">
        <f t="shared" si="230"/>
        <v>0</v>
      </c>
      <c r="AD470" s="484">
        <f t="shared" si="235"/>
        <v>0</v>
      </c>
    </row>
    <row r="471" spans="1:30">
      <c r="A471" s="15">
        <f>+IF((G471+SUM(H471:K471))&gt;0,MAX(A$13:A470)+1,0)</f>
        <v>0</v>
      </c>
      <c r="B471" s="491"/>
      <c r="C471" s="492"/>
      <c r="D471" s="492"/>
      <c r="E471" s="492"/>
      <c r="F471" s="184">
        <f t="shared" si="231"/>
        <v>0</v>
      </c>
      <c r="G471" s="26">
        <f t="shared" si="232"/>
        <v>0</v>
      </c>
      <c r="H471" s="492"/>
      <c r="I471" s="492"/>
      <c r="J471" s="492"/>
      <c r="K471" s="492"/>
      <c r="L471" s="492"/>
      <c r="M471" s="492"/>
      <c r="N471" s="26">
        <f t="shared" si="233"/>
        <v>0</v>
      </c>
      <c r="O471" s="493"/>
      <c r="P471" s="169">
        <f t="shared" si="219"/>
        <v>0</v>
      </c>
      <c r="Q471" s="247">
        <f t="shared" si="220"/>
        <v>0</v>
      </c>
      <c r="R471" s="247">
        <f t="shared" si="221"/>
        <v>0</v>
      </c>
      <c r="S471" s="155">
        <f t="shared" si="222"/>
        <v>0</v>
      </c>
      <c r="T471" s="155">
        <f t="shared" si="223"/>
        <v>0</v>
      </c>
      <c r="U471" s="215">
        <f t="shared" si="224"/>
        <v>0</v>
      </c>
      <c r="V471" s="202">
        <f t="shared" si="216"/>
        <v>0</v>
      </c>
      <c r="W471" s="155">
        <f t="shared" si="225"/>
        <v>0</v>
      </c>
      <c r="X471" s="155">
        <f t="shared" si="226"/>
        <v>0</v>
      </c>
      <c r="Y471" s="475">
        <f t="shared" si="227"/>
        <v>0</v>
      </c>
      <c r="Z471" s="474">
        <f t="shared" si="234"/>
        <v>0</v>
      </c>
      <c r="AA471" s="155">
        <f t="shared" si="228"/>
        <v>0</v>
      </c>
      <c r="AB471" s="155">
        <f t="shared" si="229"/>
        <v>0</v>
      </c>
      <c r="AC471" s="485">
        <f t="shared" si="230"/>
        <v>0</v>
      </c>
      <c r="AD471" s="484">
        <f t="shared" si="235"/>
        <v>0</v>
      </c>
    </row>
    <row r="472" spans="1:30">
      <c r="A472" s="15">
        <f>+IF((G472+SUM(H472:K472))&gt;0,MAX(A$13:A471)+1,0)</f>
        <v>0</v>
      </c>
      <c r="B472" s="491"/>
      <c r="C472" s="492"/>
      <c r="D472" s="492"/>
      <c r="E472" s="492"/>
      <c r="F472" s="184">
        <f t="shared" si="231"/>
        <v>0</v>
      </c>
      <c r="G472" s="26">
        <f t="shared" si="232"/>
        <v>0</v>
      </c>
      <c r="H472" s="492"/>
      <c r="I472" s="492"/>
      <c r="J472" s="492"/>
      <c r="K472" s="492"/>
      <c r="L472" s="492"/>
      <c r="M472" s="492"/>
      <c r="N472" s="26">
        <f t="shared" si="233"/>
        <v>0</v>
      </c>
      <c r="O472" s="493"/>
      <c r="P472" s="169">
        <f t="shared" si="219"/>
        <v>0</v>
      </c>
      <c r="Q472" s="247">
        <f t="shared" si="220"/>
        <v>0</v>
      </c>
      <c r="R472" s="247">
        <f t="shared" si="221"/>
        <v>0</v>
      </c>
      <c r="S472" s="155">
        <f t="shared" si="222"/>
        <v>0</v>
      </c>
      <c r="T472" s="155">
        <f t="shared" si="223"/>
        <v>0</v>
      </c>
      <c r="U472" s="215">
        <f t="shared" si="224"/>
        <v>0</v>
      </c>
      <c r="V472" s="202">
        <f t="shared" si="216"/>
        <v>0</v>
      </c>
      <c r="W472" s="155">
        <f t="shared" si="225"/>
        <v>0</v>
      </c>
      <c r="X472" s="155">
        <f t="shared" si="226"/>
        <v>0</v>
      </c>
      <c r="Y472" s="475">
        <f t="shared" si="227"/>
        <v>0</v>
      </c>
      <c r="Z472" s="474">
        <f t="shared" si="234"/>
        <v>0</v>
      </c>
      <c r="AA472" s="155">
        <f t="shared" si="228"/>
        <v>0</v>
      </c>
      <c r="AB472" s="155">
        <f t="shared" si="229"/>
        <v>0</v>
      </c>
      <c r="AC472" s="485">
        <f t="shared" si="230"/>
        <v>0</v>
      </c>
      <c r="AD472" s="484">
        <f t="shared" si="235"/>
        <v>0</v>
      </c>
    </row>
    <row r="473" spans="1:30">
      <c r="A473" s="15">
        <f>+IF((G473+SUM(H473:K473))&gt;0,MAX(A$13:A472)+1,0)</f>
        <v>0</v>
      </c>
      <c r="B473" s="491"/>
      <c r="C473" s="492"/>
      <c r="D473" s="492"/>
      <c r="E473" s="492"/>
      <c r="F473" s="184">
        <f t="shared" si="231"/>
        <v>0</v>
      </c>
      <c r="G473" s="26">
        <f t="shared" si="232"/>
        <v>0</v>
      </c>
      <c r="H473" s="492"/>
      <c r="I473" s="492"/>
      <c r="J473" s="492"/>
      <c r="K473" s="492"/>
      <c r="L473" s="492"/>
      <c r="M473" s="492"/>
      <c r="N473" s="26">
        <f t="shared" si="233"/>
        <v>0</v>
      </c>
      <c r="O473" s="493"/>
      <c r="P473" s="169">
        <f t="shared" si="219"/>
        <v>0</v>
      </c>
      <c r="Q473" s="247">
        <f t="shared" si="220"/>
        <v>0</v>
      </c>
      <c r="R473" s="247">
        <f t="shared" si="221"/>
        <v>0</v>
      </c>
      <c r="S473" s="155">
        <f t="shared" si="222"/>
        <v>0</v>
      </c>
      <c r="T473" s="155">
        <f t="shared" si="223"/>
        <v>0</v>
      </c>
      <c r="U473" s="215">
        <f t="shared" si="224"/>
        <v>0</v>
      </c>
      <c r="V473" s="202">
        <f t="shared" si="216"/>
        <v>0</v>
      </c>
      <c r="W473" s="155">
        <f t="shared" si="225"/>
        <v>0</v>
      </c>
      <c r="X473" s="155">
        <f t="shared" si="226"/>
        <v>0</v>
      </c>
      <c r="Y473" s="475">
        <f t="shared" si="227"/>
        <v>0</v>
      </c>
      <c r="Z473" s="474">
        <f t="shared" si="234"/>
        <v>0</v>
      </c>
      <c r="AA473" s="155">
        <f t="shared" si="228"/>
        <v>0</v>
      </c>
      <c r="AB473" s="155">
        <f t="shared" si="229"/>
        <v>0</v>
      </c>
      <c r="AC473" s="485">
        <f t="shared" si="230"/>
        <v>0</v>
      </c>
      <c r="AD473" s="484">
        <f t="shared" si="235"/>
        <v>0</v>
      </c>
    </row>
    <row r="474" spans="1:30">
      <c r="A474" s="15">
        <f>+IF((G474+SUM(H474:K474))&gt;0,MAX(A$13:A473)+1,0)</f>
        <v>0</v>
      </c>
      <c r="B474" s="491"/>
      <c r="C474" s="492"/>
      <c r="D474" s="492"/>
      <c r="E474" s="492"/>
      <c r="F474" s="184">
        <f t="shared" si="231"/>
        <v>0</v>
      </c>
      <c r="G474" s="26">
        <f t="shared" si="232"/>
        <v>0</v>
      </c>
      <c r="H474" s="492"/>
      <c r="I474" s="492"/>
      <c r="J474" s="492"/>
      <c r="K474" s="492"/>
      <c r="L474" s="492"/>
      <c r="M474" s="492"/>
      <c r="N474" s="26">
        <f t="shared" si="233"/>
        <v>0</v>
      </c>
      <c r="O474" s="493"/>
      <c r="P474" s="169">
        <f t="shared" si="219"/>
        <v>0</v>
      </c>
      <c r="Q474" s="247">
        <f t="shared" si="220"/>
        <v>0</v>
      </c>
      <c r="R474" s="247">
        <f t="shared" si="221"/>
        <v>0</v>
      </c>
      <c r="S474" s="155">
        <f t="shared" si="222"/>
        <v>0</v>
      </c>
      <c r="T474" s="155">
        <f t="shared" si="223"/>
        <v>0</v>
      </c>
      <c r="U474" s="215">
        <f t="shared" si="224"/>
        <v>0</v>
      </c>
      <c r="V474" s="202">
        <f t="shared" si="216"/>
        <v>0</v>
      </c>
      <c r="W474" s="155">
        <f t="shared" si="225"/>
        <v>0</v>
      </c>
      <c r="X474" s="155">
        <f t="shared" si="226"/>
        <v>0</v>
      </c>
      <c r="Y474" s="475">
        <f t="shared" si="227"/>
        <v>0</v>
      </c>
      <c r="Z474" s="474">
        <f t="shared" si="234"/>
        <v>0</v>
      </c>
      <c r="AA474" s="155">
        <f t="shared" si="228"/>
        <v>0</v>
      </c>
      <c r="AB474" s="155">
        <f t="shared" si="229"/>
        <v>0</v>
      </c>
      <c r="AC474" s="485">
        <f t="shared" si="230"/>
        <v>0</v>
      </c>
      <c r="AD474" s="484">
        <f t="shared" si="235"/>
        <v>0</v>
      </c>
    </row>
    <row r="475" spans="1:30">
      <c r="A475" s="15">
        <f>+IF((G475+SUM(H475:K475))&gt;0,MAX(A$13:A474)+1,0)</f>
        <v>0</v>
      </c>
      <c r="B475" s="491"/>
      <c r="C475" s="492"/>
      <c r="D475" s="492"/>
      <c r="E475" s="492"/>
      <c r="F475" s="184">
        <f t="shared" si="231"/>
        <v>0</v>
      </c>
      <c r="G475" s="26">
        <f t="shared" si="232"/>
        <v>0</v>
      </c>
      <c r="H475" s="492"/>
      <c r="I475" s="492"/>
      <c r="J475" s="492"/>
      <c r="K475" s="492"/>
      <c r="L475" s="492"/>
      <c r="M475" s="492"/>
      <c r="N475" s="26">
        <f t="shared" si="233"/>
        <v>0</v>
      </c>
      <c r="O475" s="493"/>
      <c r="P475" s="169">
        <f t="shared" si="219"/>
        <v>0</v>
      </c>
      <c r="Q475" s="247">
        <f t="shared" si="220"/>
        <v>0</v>
      </c>
      <c r="R475" s="247">
        <f t="shared" si="221"/>
        <v>0</v>
      </c>
      <c r="S475" s="155">
        <f t="shared" si="222"/>
        <v>0</v>
      </c>
      <c r="T475" s="155">
        <f t="shared" si="223"/>
        <v>0</v>
      </c>
      <c r="U475" s="215">
        <f t="shared" si="224"/>
        <v>0</v>
      </c>
      <c r="V475" s="202">
        <f t="shared" si="216"/>
        <v>0</v>
      </c>
      <c r="W475" s="155">
        <f t="shared" si="225"/>
        <v>0</v>
      </c>
      <c r="X475" s="155">
        <f t="shared" si="226"/>
        <v>0</v>
      </c>
      <c r="Y475" s="475">
        <f t="shared" si="227"/>
        <v>0</v>
      </c>
      <c r="Z475" s="474">
        <f t="shared" si="234"/>
        <v>0</v>
      </c>
      <c r="AA475" s="155">
        <f t="shared" si="228"/>
        <v>0</v>
      </c>
      <c r="AB475" s="155">
        <f t="shared" si="229"/>
        <v>0</v>
      </c>
      <c r="AC475" s="485">
        <f t="shared" si="230"/>
        <v>0</v>
      </c>
      <c r="AD475" s="484">
        <f t="shared" si="235"/>
        <v>0</v>
      </c>
    </row>
    <row r="476" spans="1:30">
      <c r="A476" s="15">
        <f>+IF((G476+SUM(H476:K476))&gt;0,MAX(A$13:A475)+1,0)</f>
        <v>0</v>
      </c>
      <c r="B476" s="491"/>
      <c r="C476" s="492"/>
      <c r="D476" s="492"/>
      <c r="E476" s="492"/>
      <c r="F476" s="184">
        <f t="shared" si="231"/>
        <v>0</v>
      </c>
      <c r="G476" s="26">
        <f t="shared" si="232"/>
        <v>0</v>
      </c>
      <c r="H476" s="492"/>
      <c r="I476" s="492"/>
      <c r="J476" s="492"/>
      <c r="K476" s="492"/>
      <c r="L476" s="492"/>
      <c r="M476" s="492"/>
      <c r="N476" s="26">
        <f t="shared" si="233"/>
        <v>0</v>
      </c>
      <c r="O476" s="493"/>
      <c r="P476" s="169">
        <f t="shared" si="219"/>
        <v>0</v>
      </c>
      <c r="Q476" s="247">
        <f t="shared" si="220"/>
        <v>0</v>
      </c>
      <c r="R476" s="247">
        <f t="shared" si="221"/>
        <v>0</v>
      </c>
      <c r="S476" s="155">
        <f t="shared" si="222"/>
        <v>0</v>
      </c>
      <c r="T476" s="155">
        <f t="shared" si="223"/>
        <v>0</v>
      </c>
      <c r="U476" s="215">
        <f t="shared" si="224"/>
        <v>0</v>
      </c>
      <c r="V476" s="202">
        <f t="shared" si="216"/>
        <v>0</v>
      </c>
      <c r="W476" s="155">
        <f t="shared" si="225"/>
        <v>0</v>
      </c>
      <c r="X476" s="155">
        <f t="shared" si="226"/>
        <v>0</v>
      </c>
      <c r="Y476" s="475">
        <f t="shared" si="227"/>
        <v>0</v>
      </c>
      <c r="Z476" s="474">
        <f t="shared" si="234"/>
        <v>0</v>
      </c>
      <c r="AA476" s="155">
        <f t="shared" si="228"/>
        <v>0</v>
      </c>
      <c r="AB476" s="155">
        <f t="shared" si="229"/>
        <v>0</v>
      </c>
      <c r="AC476" s="485">
        <f t="shared" si="230"/>
        <v>0</v>
      </c>
      <c r="AD476" s="484">
        <f t="shared" si="235"/>
        <v>0</v>
      </c>
    </row>
    <row r="477" spans="1:30">
      <c r="A477" s="15">
        <f>+IF((G477+SUM(H477:K477))&gt;0,MAX(A$13:A476)+1,0)</f>
        <v>0</v>
      </c>
      <c r="B477" s="491"/>
      <c r="C477" s="492"/>
      <c r="D477" s="492"/>
      <c r="E477" s="492"/>
      <c r="F477" s="184">
        <f t="shared" si="231"/>
        <v>0</v>
      </c>
      <c r="G477" s="26">
        <f t="shared" si="232"/>
        <v>0</v>
      </c>
      <c r="H477" s="492"/>
      <c r="I477" s="492"/>
      <c r="J477" s="492"/>
      <c r="K477" s="492"/>
      <c r="L477" s="492"/>
      <c r="M477" s="492"/>
      <c r="N477" s="26">
        <f t="shared" si="233"/>
        <v>0</v>
      </c>
      <c r="O477" s="493"/>
      <c r="P477" s="169">
        <f t="shared" si="219"/>
        <v>0</v>
      </c>
      <c r="Q477" s="247">
        <f t="shared" si="220"/>
        <v>0</v>
      </c>
      <c r="R477" s="247">
        <f t="shared" si="221"/>
        <v>0</v>
      </c>
      <c r="S477" s="155">
        <f t="shared" si="222"/>
        <v>0</v>
      </c>
      <c r="T477" s="155">
        <f t="shared" si="223"/>
        <v>0</v>
      </c>
      <c r="U477" s="215">
        <f t="shared" si="224"/>
        <v>0</v>
      </c>
      <c r="V477" s="202">
        <f t="shared" si="216"/>
        <v>0</v>
      </c>
      <c r="W477" s="155">
        <f t="shared" si="225"/>
        <v>0</v>
      </c>
      <c r="X477" s="155">
        <f t="shared" si="226"/>
        <v>0</v>
      </c>
      <c r="Y477" s="475">
        <f t="shared" si="227"/>
        <v>0</v>
      </c>
      <c r="Z477" s="474">
        <f t="shared" si="234"/>
        <v>0</v>
      </c>
      <c r="AA477" s="155">
        <f t="shared" si="228"/>
        <v>0</v>
      </c>
      <c r="AB477" s="155">
        <f t="shared" si="229"/>
        <v>0</v>
      </c>
      <c r="AC477" s="485">
        <f t="shared" si="230"/>
        <v>0</v>
      </c>
      <c r="AD477" s="484">
        <f t="shared" si="235"/>
        <v>0</v>
      </c>
    </row>
    <row r="478" spans="1:30">
      <c r="A478" s="15">
        <f>+IF((G478+SUM(H478:K478))&gt;0,MAX(A$13:A477)+1,0)</f>
        <v>0</v>
      </c>
      <c r="B478" s="491"/>
      <c r="C478" s="492"/>
      <c r="D478" s="492"/>
      <c r="E478" s="492"/>
      <c r="F478" s="184">
        <f t="shared" si="231"/>
        <v>0</v>
      </c>
      <c r="G478" s="26">
        <f t="shared" si="232"/>
        <v>0</v>
      </c>
      <c r="H478" s="492"/>
      <c r="I478" s="492"/>
      <c r="J478" s="492"/>
      <c r="K478" s="492"/>
      <c r="L478" s="492"/>
      <c r="M478" s="492"/>
      <c r="N478" s="26">
        <f t="shared" si="233"/>
        <v>0</v>
      </c>
      <c r="O478" s="493"/>
      <c r="P478" s="169">
        <f t="shared" si="219"/>
        <v>0</v>
      </c>
      <c r="Q478" s="247">
        <f t="shared" si="220"/>
        <v>0</v>
      </c>
      <c r="R478" s="247">
        <f t="shared" si="221"/>
        <v>0</v>
      </c>
      <c r="S478" s="155">
        <f t="shared" si="222"/>
        <v>0</v>
      </c>
      <c r="T478" s="155">
        <f t="shared" si="223"/>
        <v>0</v>
      </c>
      <c r="U478" s="215">
        <f t="shared" si="224"/>
        <v>0</v>
      </c>
      <c r="V478" s="202">
        <f t="shared" si="216"/>
        <v>0</v>
      </c>
      <c r="W478" s="155">
        <f t="shared" si="225"/>
        <v>0</v>
      </c>
      <c r="X478" s="155">
        <f t="shared" si="226"/>
        <v>0</v>
      </c>
      <c r="Y478" s="475">
        <f t="shared" si="227"/>
        <v>0</v>
      </c>
      <c r="Z478" s="474">
        <f t="shared" si="234"/>
        <v>0</v>
      </c>
      <c r="AA478" s="155">
        <f t="shared" si="228"/>
        <v>0</v>
      </c>
      <c r="AB478" s="155">
        <f t="shared" si="229"/>
        <v>0</v>
      </c>
      <c r="AC478" s="485">
        <f t="shared" si="230"/>
        <v>0</v>
      </c>
      <c r="AD478" s="484">
        <f t="shared" si="235"/>
        <v>0</v>
      </c>
    </row>
    <row r="479" spans="1:30">
      <c r="A479" s="15">
        <f>+IF((G479+SUM(H479:K479))&gt;0,MAX(A$13:A478)+1,0)</f>
        <v>0</v>
      </c>
      <c r="B479" s="491"/>
      <c r="C479" s="492"/>
      <c r="D479" s="492"/>
      <c r="E479" s="492"/>
      <c r="F479" s="184">
        <f t="shared" si="231"/>
        <v>0</v>
      </c>
      <c r="G479" s="26">
        <f t="shared" si="232"/>
        <v>0</v>
      </c>
      <c r="H479" s="492"/>
      <c r="I479" s="492"/>
      <c r="J479" s="492"/>
      <c r="K479" s="492"/>
      <c r="L479" s="492"/>
      <c r="M479" s="492"/>
      <c r="N479" s="26">
        <f t="shared" si="233"/>
        <v>0</v>
      </c>
      <c r="O479" s="493"/>
      <c r="P479" s="169">
        <f t="shared" si="219"/>
        <v>0</v>
      </c>
      <c r="Q479" s="247">
        <f t="shared" si="220"/>
        <v>0</v>
      </c>
      <c r="R479" s="247">
        <f t="shared" si="221"/>
        <v>0</v>
      </c>
      <c r="S479" s="155">
        <f t="shared" si="222"/>
        <v>0</v>
      </c>
      <c r="T479" s="155">
        <f t="shared" si="223"/>
        <v>0</v>
      </c>
      <c r="U479" s="215">
        <f t="shared" si="224"/>
        <v>0</v>
      </c>
      <c r="V479" s="202">
        <f t="shared" si="216"/>
        <v>0</v>
      </c>
      <c r="W479" s="155">
        <f t="shared" si="225"/>
        <v>0</v>
      </c>
      <c r="X479" s="155">
        <f t="shared" si="226"/>
        <v>0</v>
      </c>
      <c r="Y479" s="475">
        <f t="shared" si="227"/>
        <v>0</v>
      </c>
      <c r="Z479" s="474">
        <f t="shared" si="234"/>
        <v>0</v>
      </c>
      <c r="AA479" s="155">
        <f t="shared" si="228"/>
        <v>0</v>
      </c>
      <c r="AB479" s="155">
        <f t="shared" si="229"/>
        <v>0</v>
      </c>
      <c r="AC479" s="485">
        <f t="shared" si="230"/>
        <v>0</v>
      </c>
      <c r="AD479" s="484">
        <f t="shared" si="235"/>
        <v>0</v>
      </c>
    </row>
    <row r="480" spans="1:30">
      <c r="A480" s="15">
        <f>+IF((G480+SUM(H480:K480))&gt;0,MAX(A$13:A479)+1,0)</f>
        <v>0</v>
      </c>
      <c r="B480" s="491"/>
      <c r="C480" s="492"/>
      <c r="D480" s="492"/>
      <c r="E480" s="492"/>
      <c r="F480" s="184">
        <f t="shared" si="231"/>
        <v>0</v>
      </c>
      <c r="G480" s="26">
        <f t="shared" si="232"/>
        <v>0</v>
      </c>
      <c r="H480" s="492"/>
      <c r="I480" s="492"/>
      <c r="J480" s="492"/>
      <c r="K480" s="492"/>
      <c r="L480" s="492"/>
      <c r="M480" s="492"/>
      <c r="N480" s="26">
        <f t="shared" si="233"/>
        <v>0</v>
      </c>
      <c r="O480" s="493"/>
      <c r="P480" s="169">
        <f t="shared" si="219"/>
        <v>0</v>
      </c>
      <c r="Q480" s="247">
        <f t="shared" si="220"/>
        <v>0</v>
      </c>
      <c r="R480" s="247">
        <f t="shared" si="221"/>
        <v>0</v>
      </c>
      <c r="S480" s="155">
        <f t="shared" si="222"/>
        <v>0</v>
      </c>
      <c r="T480" s="155">
        <f t="shared" si="223"/>
        <v>0</v>
      </c>
      <c r="U480" s="215">
        <f t="shared" si="224"/>
        <v>0</v>
      </c>
      <c r="V480" s="202">
        <f t="shared" si="216"/>
        <v>0</v>
      </c>
      <c r="W480" s="155">
        <f t="shared" si="225"/>
        <v>0</v>
      </c>
      <c r="X480" s="155">
        <f t="shared" si="226"/>
        <v>0</v>
      </c>
      <c r="Y480" s="475">
        <f t="shared" si="227"/>
        <v>0</v>
      </c>
      <c r="Z480" s="474">
        <f t="shared" si="234"/>
        <v>0</v>
      </c>
      <c r="AA480" s="155">
        <f t="shared" si="228"/>
        <v>0</v>
      </c>
      <c r="AB480" s="155">
        <f t="shared" si="229"/>
        <v>0</v>
      </c>
      <c r="AC480" s="485">
        <f t="shared" si="230"/>
        <v>0</v>
      </c>
      <c r="AD480" s="484">
        <f t="shared" si="235"/>
        <v>0</v>
      </c>
    </row>
    <row r="481" spans="1:30">
      <c r="A481" s="15">
        <f>+IF((G481+SUM(H481:K481))&gt;0,MAX(A$13:A480)+1,0)</f>
        <v>0</v>
      </c>
      <c r="B481" s="491"/>
      <c r="C481" s="492"/>
      <c r="D481" s="492"/>
      <c r="E481" s="492"/>
      <c r="F481" s="184">
        <f t="shared" si="231"/>
        <v>0</v>
      </c>
      <c r="G481" s="26">
        <f t="shared" si="232"/>
        <v>0</v>
      </c>
      <c r="H481" s="492"/>
      <c r="I481" s="492"/>
      <c r="J481" s="492"/>
      <c r="K481" s="492"/>
      <c r="L481" s="492"/>
      <c r="M481" s="492"/>
      <c r="N481" s="26">
        <f t="shared" si="233"/>
        <v>0</v>
      </c>
      <c r="O481" s="493"/>
      <c r="P481" s="169">
        <f t="shared" si="219"/>
        <v>0</v>
      </c>
      <c r="Q481" s="247">
        <f t="shared" si="220"/>
        <v>0</v>
      </c>
      <c r="R481" s="247">
        <f t="shared" si="221"/>
        <v>0</v>
      </c>
      <c r="S481" s="155">
        <f t="shared" si="222"/>
        <v>0</v>
      </c>
      <c r="T481" s="155">
        <f t="shared" si="223"/>
        <v>0</v>
      </c>
      <c r="U481" s="215">
        <f t="shared" si="224"/>
        <v>0</v>
      </c>
      <c r="V481" s="202">
        <f t="shared" si="216"/>
        <v>0</v>
      </c>
      <c r="W481" s="155">
        <f t="shared" si="225"/>
        <v>0</v>
      </c>
      <c r="X481" s="155">
        <f t="shared" si="226"/>
        <v>0</v>
      </c>
      <c r="Y481" s="475">
        <f t="shared" si="227"/>
        <v>0</v>
      </c>
      <c r="Z481" s="474">
        <f t="shared" si="234"/>
        <v>0</v>
      </c>
      <c r="AA481" s="155">
        <f t="shared" si="228"/>
        <v>0</v>
      </c>
      <c r="AB481" s="155">
        <f t="shared" si="229"/>
        <v>0</v>
      </c>
      <c r="AC481" s="485">
        <f t="shared" si="230"/>
        <v>0</v>
      </c>
      <c r="AD481" s="484">
        <f t="shared" si="235"/>
        <v>0</v>
      </c>
    </row>
    <row r="482" spans="1:30">
      <c r="A482" s="15">
        <f>+IF((G482+SUM(H482:K482))&gt;0,MAX(A$13:A481)+1,0)</f>
        <v>0</v>
      </c>
      <c r="B482" s="491"/>
      <c r="C482" s="492"/>
      <c r="D482" s="492"/>
      <c r="E482" s="492"/>
      <c r="F482" s="184">
        <f t="shared" si="231"/>
        <v>0</v>
      </c>
      <c r="G482" s="26">
        <f t="shared" si="232"/>
        <v>0</v>
      </c>
      <c r="H482" s="492"/>
      <c r="I482" s="492"/>
      <c r="J482" s="492"/>
      <c r="K482" s="492"/>
      <c r="L482" s="492"/>
      <c r="M482" s="492"/>
      <c r="N482" s="26">
        <f t="shared" si="233"/>
        <v>0</v>
      </c>
      <c r="O482" s="493"/>
      <c r="P482" s="169">
        <f t="shared" si="219"/>
        <v>0</v>
      </c>
      <c r="Q482" s="247">
        <f t="shared" si="220"/>
        <v>0</v>
      </c>
      <c r="R482" s="247">
        <f t="shared" si="221"/>
        <v>0</v>
      </c>
      <c r="S482" s="155">
        <f t="shared" si="222"/>
        <v>0</v>
      </c>
      <c r="T482" s="155">
        <f t="shared" si="223"/>
        <v>0</v>
      </c>
      <c r="U482" s="215">
        <f t="shared" si="224"/>
        <v>0</v>
      </c>
      <c r="V482" s="202">
        <f t="shared" si="216"/>
        <v>0</v>
      </c>
      <c r="W482" s="155">
        <f t="shared" si="225"/>
        <v>0</v>
      </c>
      <c r="X482" s="155">
        <f t="shared" si="226"/>
        <v>0</v>
      </c>
      <c r="Y482" s="475">
        <f t="shared" si="227"/>
        <v>0</v>
      </c>
      <c r="Z482" s="474">
        <f t="shared" si="234"/>
        <v>0</v>
      </c>
      <c r="AA482" s="155">
        <f t="shared" si="228"/>
        <v>0</v>
      </c>
      <c r="AB482" s="155">
        <f t="shared" si="229"/>
        <v>0</v>
      </c>
      <c r="AC482" s="485">
        <f t="shared" si="230"/>
        <v>0</v>
      </c>
      <c r="AD482" s="484">
        <f t="shared" si="235"/>
        <v>0</v>
      </c>
    </row>
    <row r="483" spans="1:30">
      <c r="A483" s="15">
        <f>+IF((G483+SUM(H483:K483))&gt;0,MAX(A$13:A482)+1,0)</f>
        <v>0</v>
      </c>
      <c r="B483" s="491"/>
      <c r="C483" s="492"/>
      <c r="D483" s="492"/>
      <c r="E483" s="492"/>
      <c r="F483" s="184">
        <f t="shared" si="231"/>
        <v>0</v>
      </c>
      <c r="G483" s="26">
        <f t="shared" si="232"/>
        <v>0</v>
      </c>
      <c r="H483" s="492"/>
      <c r="I483" s="492"/>
      <c r="J483" s="492"/>
      <c r="K483" s="492"/>
      <c r="L483" s="492"/>
      <c r="M483" s="492"/>
      <c r="N483" s="26">
        <f t="shared" si="233"/>
        <v>0</v>
      </c>
      <c r="O483" s="493"/>
      <c r="P483" s="169">
        <f t="shared" si="219"/>
        <v>0</v>
      </c>
      <c r="Q483" s="247">
        <f t="shared" si="220"/>
        <v>0</v>
      </c>
      <c r="R483" s="247">
        <f t="shared" si="221"/>
        <v>0</v>
      </c>
      <c r="S483" s="155">
        <f t="shared" si="222"/>
        <v>0</v>
      </c>
      <c r="T483" s="155">
        <f t="shared" si="223"/>
        <v>0</v>
      </c>
      <c r="U483" s="215">
        <f t="shared" si="224"/>
        <v>0</v>
      </c>
      <c r="V483" s="202">
        <f t="shared" si="216"/>
        <v>0</v>
      </c>
      <c r="W483" s="155">
        <f t="shared" si="225"/>
        <v>0</v>
      </c>
      <c r="X483" s="155">
        <f t="shared" si="226"/>
        <v>0</v>
      </c>
      <c r="Y483" s="475">
        <f t="shared" si="227"/>
        <v>0</v>
      </c>
      <c r="Z483" s="474">
        <f t="shared" si="234"/>
        <v>0</v>
      </c>
      <c r="AA483" s="155">
        <f t="shared" si="228"/>
        <v>0</v>
      </c>
      <c r="AB483" s="155">
        <f t="shared" si="229"/>
        <v>0</v>
      </c>
      <c r="AC483" s="485">
        <f t="shared" si="230"/>
        <v>0</v>
      </c>
      <c r="AD483" s="484">
        <f t="shared" si="235"/>
        <v>0</v>
      </c>
    </row>
    <row r="484" spans="1:30">
      <c r="A484" s="15">
        <f>+IF((G484+SUM(H484:K484))&gt;0,MAX(A$13:A483)+1,0)</f>
        <v>0</v>
      </c>
      <c r="B484" s="491"/>
      <c r="C484" s="492"/>
      <c r="D484" s="492"/>
      <c r="E484" s="492"/>
      <c r="F484" s="184">
        <f t="shared" si="231"/>
        <v>0</v>
      </c>
      <c r="G484" s="26">
        <f t="shared" si="232"/>
        <v>0</v>
      </c>
      <c r="H484" s="492"/>
      <c r="I484" s="492"/>
      <c r="J484" s="492"/>
      <c r="K484" s="492"/>
      <c r="L484" s="492"/>
      <c r="M484" s="492"/>
      <c r="N484" s="26">
        <f t="shared" si="233"/>
        <v>0</v>
      </c>
      <c r="O484" s="493"/>
      <c r="P484" s="169">
        <f t="shared" si="219"/>
        <v>0</v>
      </c>
      <c r="Q484" s="247">
        <f t="shared" si="220"/>
        <v>0</v>
      </c>
      <c r="R484" s="247">
        <f t="shared" si="221"/>
        <v>0</v>
      </c>
      <c r="S484" s="155">
        <f t="shared" si="222"/>
        <v>0</v>
      </c>
      <c r="T484" s="155">
        <f t="shared" si="223"/>
        <v>0</v>
      </c>
      <c r="U484" s="215">
        <f t="shared" si="224"/>
        <v>0</v>
      </c>
      <c r="V484" s="202">
        <f t="shared" si="216"/>
        <v>0</v>
      </c>
      <c r="W484" s="155">
        <f t="shared" si="225"/>
        <v>0</v>
      </c>
      <c r="X484" s="155">
        <f t="shared" si="226"/>
        <v>0</v>
      </c>
      <c r="Y484" s="475">
        <f t="shared" si="227"/>
        <v>0</v>
      </c>
      <c r="Z484" s="474">
        <f t="shared" si="234"/>
        <v>0</v>
      </c>
      <c r="AA484" s="155">
        <f t="shared" si="228"/>
        <v>0</v>
      </c>
      <c r="AB484" s="155">
        <f t="shared" si="229"/>
        <v>0</v>
      </c>
      <c r="AC484" s="485">
        <f t="shared" si="230"/>
        <v>0</v>
      </c>
      <c r="AD484" s="484">
        <f t="shared" si="235"/>
        <v>0</v>
      </c>
    </row>
    <row r="485" spans="1:30">
      <c r="A485" s="15">
        <f>+IF((G485+SUM(H485:K485))&gt;0,MAX(A$13:A484)+1,0)</f>
        <v>0</v>
      </c>
      <c r="B485" s="491"/>
      <c r="C485" s="492"/>
      <c r="D485" s="492"/>
      <c r="E485" s="492"/>
      <c r="F485" s="184">
        <f t="shared" si="231"/>
        <v>0</v>
      </c>
      <c r="G485" s="26">
        <f t="shared" si="232"/>
        <v>0</v>
      </c>
      <c r="H485" s="492"/>
      <c r="I485" s="492"/>
      <c r="J485" s="492"/>
      <c r="K485" s="492"/>
      <c r="L485" s="492"/>
      <c r="M485" s="492"/>
      <c r="N485" s="26">
        <f t="shared" si="233"/>
        <v>0</v>
      </c>
      <c r="O485" s="493"/>
      <c r="P485" s="169">
        <f t="shared" si="219"/>
        <v>0</v>
      </c>
      <c r="Q485" s="247">
        <f t="shared" si="220"/>
        <v>0</v>
      </c>
      <c r="R485" s="247">
        <f t="shared" si="221"/>
        <v>0</v>
      </c>
      <c r="S485" s="155">
        <f t="shared" si="222"/>
        <v>0</v>
      </c>
      <c r="T485" s="155">
        <f t="shared" si="223"/>
        <v>0</v>
      </c>
      <c r="U485" s="215">
        <f t="shared" si="224"/>
        <v>0</v>
      </c>
      <c r="V485" s="202">
        <f t="shared" si="216"/>
        <v>0</v>
      </c>
      <c r="W485" s="155">
        <f t="shared" si="225"/>
        <v>0</v>
      </c>
      <c r="X485" s="155">
        <f t="shared" si="226"/>
        <v>0</v>
      </c>
      <c r="Y485" s="475">
        <f t="shared" si="227"/>
        <v>0</v>
      </c>
      <c r="Z485" s="474">
        <f t="shared" si="234"/>
        <v>0</v>
      </c>
      <c r="AA485" s="155">
        <f t="shared" si="228"/>
        <v>0</v>
      </c>
      <c r="AB485" s="155">
        <f t="shared" si="229"/>
        <v>0</v>
      </c>
      <c r="AC485" s="485">
        <f t="shared" si="230"/>
        <v>0</v>
      </c>
      <c r="AD485" s="484">
        <f t="shared" si="235"/>
        <v>0</v>
      </c>
    </row>
    <row r="486" spans="1:30">
      <c r="A486" s="15">
        <f>+IF((G486+SUM(H486:K486))&gt;0,MAX(A$13:A485)+1,0)</f>
        <v>0</v>
      </c>
      <c r="B486" s="491"/>
      <c r="C486" s="492"/>
      <c r="D486" s="492"/>
      <c r="E486" s="492"/>
      <c r="F486" s="184">
        <f t="shared" si="231"/>
        <v>0</v>
      </c>
      <c r="G486" s="26">
        <f t="shared" si="232"/>
        <v>0</v>
      </c>
      <c r="H486" s="492"/>
      <c r="I486" s="492"/>
      <c r="J486" s="492"/>
      <c r="K486" s="492"/>
      <c r="L486" s="492"/>
      <c r="M486" s="492"/>
      <c r="N486" s="26">
        <f t="shared" si="233"/>
        <v>0</v>
      </c>
      <c r="O486" s="493"/>
      <c r="P486" s="169">
        <f t="shared" si="219"/>
        <v>0</v>
      </c>
      <c r="Q486" s="247">
        <f t="shared" si="220"/>
        <v>0</v>
      </c>
      <c r="R486" s="247">
        <f t="shared" si="221"/>
        <v>0</v>
      </c>
      <c r="S486" s="155">
        <f t="shared" si="222"/>
        <v>0</v>
      </c>
      <c r="T486" s="155">
        <f t="shared" si="223"/>
        <v>0</v>
      </c>
      <c r="U486" s="215">
        <f t="shared" si="224"/>
        <v>0</v>
      </c>
      <c r="V486" s="202">
        <f t="shared" si="216"/>
        <v>0</v>
      </c>
      <c r="W486" s="155">
        <f t="shared" si="225"/>
        <v>0</v>
      </c>
      <c r="X486" s="155">
        <f t="shared" si="226"/>
        <v>0</v>
      </c>
      <c r="Y486" s="475">
        <f t="shared" si="227"/>
        <v>0</v>
      </c>
      <c r="Z486" s="474">
        <f t="shared" si="234"/>
        <v>0</v>
      </c>
      <c r="AA486" s="155">
        <f t="shared" si="228"/>
        <v>0</v>
      </c>
      <c r="AB486" s="155">
        <f t="shared" si="229"/>
        <v>0</v>
      </c>
      <c r="AC486" s="485">
        <f t="shared" si="230"/>
        <v>0</v>
      </c>
      <c r="AD486" s="484">
        <f t="shared" si="235"/>
        <v>0</v>
      </c>
    </row>
    <row r="487" spans="1:30">
      <c r="A487" s="15">
        <f>+IF((G487+SUM(H487:K487))&gt;0,MAX(A$13:A486)+1,0)</f>
        <v>0</v>
      </c>
      <c r="B487" s="491"/>
      <c r="C487" s="492"/>
      <c r="D487" s="492"/>
      <c r="E487" s="492"/>
      <c r="F487" s="184">
        <f t="shared" si="231"/>
        <v>0</v>
      </c>
      <c r="G487" s="26">
        <f t="shared" si="232"/>
        <v>0</v>
      </c>
      <c r="H487" s="492"/>
      <c r="I487" s="492"/>
      <c r="J487" s="492"/>
      <c r="K487" s="492"/>
      <c r="L487" s="492"/>
      <c r="M487" s="492"/>
      <c r="N487" s="26">
        <f t="shared" si="233"/>
        <v>0</v>
      </c>
      <c r="O487" s="493"/>
      <c r="P487" s="169">
        <f t="shared" si="219"/>
        <v>0</v>
      </c>
      <c r="Q487" s="247">
        <f t="shared" si="220"/>
        <v>0</v>
      </c>
      <c r="R487" s="247">
        <f t="shared" si="221"/>
        <v>0</v>
      </c>
      <c r="S487" s="155">
        <f t="shared" si="222"/>
        <v>0</v>
      </c>
      <c r="T487" s="155">
        <f t="shared" si="223"/>
        <v>0</v>
      </c>
      <c r="U487" s="215">
        <f t="shared" si="224"/>
        <v>0</v>
      </c>
      <c r="V487" s="202">
        <f t="shared" si="216"/>
        <v>0</v>
      </c>
      <c r="W487" s="155">
        <f t="shared" si="225"/>
        <v>0</v>
      </c>
      <c r="X487" s="155">
        <f t="shared" si="226"/>
        <v>0</v>
      </c>
      <c r="Y487" s="475">
        <f t="shared" si="227"/>
        <v>0</v>
      </c>
      <c r="Z487" s="474">
        <f t="shared" si="234"/>
        <v>0</v>
      </c>
      <c r="AA487" s="155">
        <f t="shared" si="228"/>
        <v>0</v>
      </c>
      <c r="AB487" s="155">
        <f t="shared" si="229"/>
        <v>0</v>
      </c>
      <c r="AC487" s="485">
        <f t="shared" si="230"/>
        <v>0</v>
      </c>
      <c r="AD487" s="484">
        <f t="shared" si="235"/>
        <v>0</v>
      </c>
    </row>
    <row r="488" spans="1:30">
      <c r="A488" s="15">
        <f>+IF((G488+SUM(H488:K488))&gt;0,MAX(A$13:A487)+1,0)</f>
        <v>0</v>
      </c>
      <c r="B488" s="491"/>
      <c r="C488" s="492"/>
      <c r="D488" s="492"/>
      <c r="E488" s="492"/>
      <c r="F488" s="184">
        <f t="shared" si="231"/>
        <v>0</v>
      </c>
      <c r="G488" s="26">
        <f t="shared" si="232"/>
        <v>0</v>
      </c>
      <c r="H488" s="492"/>
      <c r="I488" s="492"/>
      <c r="J488" s="492"/>
      <c r="K488" s="492"/>
      <c r="L488" s="492"/>
      <c r="M488" s="492"/>
      <c r="N488" s="26">
        <f t="shared" si="233"/>
        <v>0</v>
      </c>
      <c r="O488" s="493"/>
      <c r="P488" s="169">
        <f t="shared" si="219"/>
        <v>0</v>
      </c>
      <c r="Q488" s="247">
        <f t="shared" si="220"/>
        <v>0</v>
      </c>
      <c r="R488" s="247">
        <f t="shared" si="221"/>
        <v>0</v>
      </c>
      <c r="S488" s="155">
        <f t="shared" si="222"/>
        <v>0</v>
      </c>
      <c r="T488" s="155">
        <f t="shared" si="223"/>
        <v>0</v>
      </c>
      <c r="U488" s="215">
        <f t="shared" si="224"/>
        <v>0</v>
      </c>
      <c r="V488" s="202">
        <f t="shared" si="216"/>
        <v>0</v>
      </c>
      <c r="W488" s="155">
        <f t="shared" si="225"/>
        <v>0</v>
      </c>
      <c r="X488" s="155">
        <f t="shared" si="226"/>
        <v>0</v>
      </c>
      <c r="Y488" s="475">
        <f t="shared" si="227"/>
        <v>0</v>
      </c>
      <c r="Z488" s="474">
        <f t="shared" si="234"/>
        <v>0</v>
      </c>
      <c r="AA488" s="155">
        <f t="shared" si="228"/>
        <v>0</v>
      </c>
      <c r="AB488" s="155">
        <f t="shared" si="229"/>
        <v>0</v>
      </c>
      <c r="AC488" s="485">
        <f t="shared" si="230"/>
        <v>0</v>
      </c>
      <c r="AD488" s="484">
        <f t="shared" si="235"/>
        <v>0</v>
      </c>
    </row>
    <row r="489" spans="1:30">
      <c r="A489" s="15">
        <f>+IF((G489+SUM(H489:K489))&gt;0,MAX(A$13:A488)+1,0)</f>
        <v>0</v>
      </c>
      <c r="B489" s="18"/>
      <c r="C489" s="16"/>
      <c r="D489" s="16"/>
      <c r="E489" s="16"/>
      <c r="F489" s="184">
        <f t="shared" si="231"/>
        <v>0</v>
      </c>
      <c r="G489" s="26">
        <f t="shared" si="232"/>
        <v>0</v>
      </c>
      <c r="H489" s="16"/>
      <c r="I489" s="16"/>
      <c r="J489" s="16"/>
      <c r="K489" s="16"/>
      <c r="L489" s="16"/>
      <c r="M489" s="16"/>
      <c r="N489" s="26">
        <f t="shared" si="233"/>
        <v>0</v>
      </c>
      <c r="O489" s="161"/>
      <c r="P489" s="169">
        <f t="shared" si="219"/>
        <v>0</v>
      </c>
      <c r="Q489" s="247">
        <f t="shared" si="220"/>
        <v>0</v>
      </c>
      <c r="R489" s="247">
        <f t="shared" si="221"/>
        <v>0</v>
      </c>
      <c r="S489" s="155">
        <f t="shared" si="222"/>
        <v>0</v>
      </c>
      <c r="T489" s="155">
        <f t="shared" si="223"/>
        <v>0</v>
      </c>
      <c r="U489" s="215">
        <f t="shared" si="224"/>
        <v>0</v>
      </c>
      <c r="V489" s="202">
        <f t="shared" si="216"/>
        <v>0</v>
      </c>
      <c r="W489" s="155">
        <f t="shared" si="225"/>
        <v>0</v>
      </c>
      <c r="X489" s="155">
        <f t="shared" si="226"/>
        <v>0</v>
      </c>
      <c r="Y489" s="475">
        <f t="shared" si="227"/>
        <v>0</v>
      </c>
      <c r="Z489" s="474">
        <f t="shared" si="234"/>
        <v>0</v>
      </c>
      <c r="AA489" s="155">
        <f t="shared" si="228"/>
        <v>0</v>
      </c>
      <c r="AB489" s="155">
        <f t="shared" si="229"/>
        <v>0</v>
      </c>
      <c r="AC489" s="485">
        <f t="shared" si="230"/>
        <v>0</v>
      </c>
      <c r="AD489" s="484">
        <f t="shared" si="235"/>
        <v>0</v>
      </c>
    </row>
    <row r="490" spans="1:30">
      <c r="A490" s="15">
        <f>+IF((G490+SUM(H490:K490))&gt;0,MAX(A$13:A489)+1,0)</f>
        <v>0</v>
      </c>
      <c r="B490" s="18"/>
      <c r="C490" s="16"/>
      <c r="D490" s="16"/>
      <c r="E490" s="16"/>
      <c r="F490" s="184">
        <f>+E490+D490</f>
        <v>0</v>
      </c>
      <c r="G490" s="26">
        <f t="shared" si="232"/>
        <v>0</v>
      </c>
      <c r="H490" s="16"/>
      <c r="I490" s="16"/>
      <c r="J490" s="16"/>
      <c r="K490" s="16"/>
      <c r="L490" s="16"/>
      <c r="M490" s="16"/>
      <c r="N490" s="26">
        <f t="shared" si="233"/>
        <v>0</v>
      </c>
      <c r="O490" s="161"/>
      <c r="P490" s="169">
        <f t="shared" si="219"/>
        <v>0</v>
      </c>
      <c r="Q490" s="247">
        <f t="shared" si="220"/>
        <v>0</v>
      </c>
      <c r="R490" s="247">
        <f t="shared" si="221"/>
        <v>0</v>
      </c>
      <c r="S490" s="155">
        <f t="shared" si="222"/>
        <v>0</v>
      </c>
      <c r="T490" s="155">
        <f t="shared" si="223"/>
        <v>0</v>
      </c>
      <c r="U490" s="215">
        <f t="shared" si="224"/>
        <v>0</v>
      </c>
      <c r="V490" s="202">
        <f t="shared" si="216"/>
        <v>0</v>
      </c>
      <c r="W490" s="155">
        <f t="shared" si="225"/>
        <v>0</v>
      </c>
      <c r="X490" s="155">
        <f t="shared" si="226"/>
        <v>0</v>
      </c>
      <c r="Y490" s="475">
        <f t="shared" si="227"/>
        <v>0</v>
      </c>
      <c r="Z490" s="474">
        <f>+Y490*Z$9</f>
        <v>0</v>
      </c>
      <c r="AA490" s="155">
        <f t="shared" si="228"/>
        <v>0</v>
      </c>
      <c r="AB490" s="155">
        <f t="shared" si="229"/>
        <v>0</v>
      </c>
      <c r="AC490" s="485">
        <f t="shared" si="230"/>
        <v>0</v>
      </c>
      <c r="AD490" s="484">
        <f t="shared" si="235"/>
        <v>0</v>
      </c>
    </row>
    <row r="491" spans="1:30">
      <c r="A491" s="15">
        <f>+IF((G491+SUM(H491:K491))&gt;0,MAX(A$13:A490)+1,0)</f>
        <v>0</v>
      </c>
      <c r="B491" s="18"/>
      <c r="C491" s="16"/>
      <c r="D491" s="16"/>
      <c r="E491" s="16"/>
      <c r="F491" s="184">
        <f>+E491+D491</f>
        <v>0</v>
      </c>
      <c r="G491" s="26">
        <f>SUM(C491:E491)</f>
        <v>0</v>
      </c>
      <c r="H491" s="16"/>
      <c r="I491" s="16"/>
      <c r="J491" s="16"/>
      <c r="K491" s="16"/>
      <c r="L491" s="16"/>
      <c r="M491" s="16"/>
      <c r="N491" s="26">
        <f t="shared" si="233"/>
        <v>0</v>
      </c>
      <c r="O491" s="161"/>
      <c r="P491" s="169">
        <f t="shared" si="219"/>
        <v>0</v>
      </c>
      <c r="Q491" s="247">
        <f t="shared" si="220"/>
        <v>0</v>
      </c>
      <c r="R491" s="247">
        <f t="shared" si="221"/>
        <v>0</v>
      </c>
      <c r="S491" s="155">
        <f t="shared" si="222"/>
        <v>0</v>
      </c>
      <c r="T491" s="155">
        <f t="shared" si="223"/>
        <v>0</v>
      </c>
      <c r="U491" s="215">
        <f t="shared" si="224"/>
        <v>0</v>
      </c>
      <c r="V491" s="202">
        <f t="shared" si="216"/>
        <v>0</v>
      </c>
      <c r="W491" s="155">
        <f t="shared" si="225"/>
        <v>0</v>
      </c>
      <c r="X491" s="155">
        <f t="shared" si="226"/>
        <v>0</v>
      </c>
      <c r="Y491" s="475">
        <f t="shared" si="227"/>
        <v>0</v>
      </c>
      <c r="Z491" s="474">
        <f>+Y491*Z$9</f>
        <v>0</v>
      </c>
      <c r="AA491" s="155">
        <f t="shared" si="228"/>
        <v>0</v>
      </c>
      <c r="AB491" s="155">
        <f t="shared" si="229"/>
        <v>0</v>
      </c>
      <c r="AC491" s="485">
        <f t="shared" si="230"/>
        <v>0</v>
      </c>
      <c r="AD491" s="484">
        <f>+AC491*AD$9</f>
        <v>0</v>
      </c>
    </row>
    <row r="492" spans="1:30">
      <c r="A492" s="15">
        <f>+IF((G492+SUM(H492:K492))&gt;0,MAX(A$13:A491)+1,0)</f>
        <v>0</v>
      </c>
      <c r="B492" s="18"/>
      <c r="C492" s="16"/>
      <c r="D492" s="16"/>
      <c r="E492" s="16"/>
      <c r="F492" s="184">
        <f>+E492+D492</f>
        <v>0</v>
      </c>
      <c r="G492" s="26">
        <f>SUM(C492:E492)</f>
        <v>0</v>
      </c>
      <c r="H492" s="16"/>
      <c r="I492" s="16"/>
      <c r="J492" s="16"/>
      <c r="K492" s="16"/>
      <c r="L492" s="16"/>
      <c r="M492" s="16"/>
      <c r="N492" s="26">
        <f>+M492+L492</f>
        <v>0</v>
      </c>
      <c r="O492" s="161"/>
      <c r="P492" s="169">
        <f t="shared" si="219"/>
        <v>0</v>
      </c>
      <c r="Q492" s="247">
        <f t="shared" si="220"/>
        <v>0</v>
      </c>
      <c r="R492" s="247">
        <f t="shared" si="221"/>
        <v>0</v>
      </c>
      <c r="S492" s="155">
        <f t="shared" si="222"/>
        <v>0</v>
      </c>
      <c r="T492" s="155">
        <f t="shared" si="223"/>
        <v>0</v>
      </c>
      <c r="U492" s="215">
        <f t="shared" si="224"/>
        <v>0</v>
      </c>
      <c r="V492" s="202">
        <f t="shared" si="216"/>
        <v>0</v>
      </c>
      <c r="W492" s="155">
        <f t="shared" si="225"/>
        <v>0</v>
      </c>
      <c r="X492" s="155">
        <f t="shared" si="226"/>
        <v>0</v>
      </c>
      <c r="Y492" s="475">
        <f t="shared" si="227"/>
        <v>0</v>
      </c>
      <c r="Z492" s="474">
        <f>+Y492*Z$9</f>
        <v>0</v>
      </c>
      <c r="AA492" s="155">
        <f t="shared" si="228"/>
        <v>0</v>
      </c>
      <c r="AB492" s="155">
        <f t="shared" si="229"/>
        <v>0</v>
      </c>
      <c r="AC492" s="485">
        <f t="shared" si="230"/>
        <v>0</v>
      </c>
      <c r="AD492" s="484">
        <f>+AC492*AD$9</f>
        <v>0</v>
      </c>
    </row>
    <row r="493" spans="1:30" ht="56.25">
      <c r="B493" s="166" t="s">
        <v>16</v>
      </c>
      <c r="C493" s="167">
        <f>+SUM(C494:C498)</f>
        <v>0</v>
      </c>
      <c r="D493" s="167">
        <f t="shared" ref="D493:P493" si="236">+SUM(D494:D498)</f>
        <v>0</v>
      </c>
      <c r="E493" s="167">
        <f t="shared" si="236"/>
        <v>0</v>
      </c>
      <c r="F493" s="167">
        <f t="shared" si="236"/>
        <v>0</v>
      </c>
      <c r="G493" s="167">
        <f t="shared" si="236"/>
        <v>0</v>
      </c>
      <c r="H493" s="167">
        <f t="shared" si="236"/>
        <v>0</v>
      </c>
      <c r="I493" s="167">
        <f t="shared" si="236"/>
        <v>0</v>
      </c>
      <c r="J493" s="167">
        <f t="shared" si="236"/>
        <v>0</v>
      </c>
      <c r="K493" s="167">
        <f t="shared" si="236"/>
        <v>0</v>
      </c>
      <c r="L493" s="167">
        <f t="shared" si="236"/>
        <v>0</v>
      </c>
      <c r="M493" s="167">
        <f t="shared" si="236"/>
        <v>0</v>
      </c>
      <c r="N493" s="167">
        <f t="shared" si="236"/>
        <v>0</v>
      </c>
      <c r="O493" s="261"/>
      <c r="P493" s="167">
        <f t="shared" si="236"/>
        <v>0</v>
      </c>
      <c r="Q493" s="167">
        <f t="shared" ref="Q493:AD493" si="237">+SUM(Q494:Q498)</f>
        <v>0</v>
      </c>
      <c r="R493" s="167">
        <f t="shared" si="237"/>
        <v>0</v>
      </c>
      <c r="S493" s="261">
        <f t="shared" si="237"/>
        <v>0</v>
      </c>
      <c r="T493" s="261">
        <f t="shared" si="237"/>
        <v>0</v>
      </c>
      <c r="U493" s="261">
        <f t="shared" si="237"/>
        <v>0</v>
      </c>
      <c r="V493" s="261">
        <f t="shared" si="237"/>
        <v>0</v>
      </c>
      <c r="W493" s="261">
        <f t="shared" si="237"/>
        <v>0</v>
      </c>
      <c r="X493" s="261">
        <f t="shared" si="237"/>
        <v>0</v>
      </c>
      <c r="Y493" s="261">
        <f t="shared" si="237"/>
        <v>0</v>
      </c>
      <c r="Z493" s="261">
        <f t="shared" si="237"/>
        <v>0</v>
      </c>
      <c r="AA493" s="261">
        <f t="shared" si="237"/>
        <v>0</v>
      </c>
      <c r="AB493" s="261">
        <f t="shared" si="237"/>
        <v>0</v>
      </c>
      <c r="AC493" s="261">
        <f t="shared" si="237"/>
        <v>0</v>
      </c>
      <c r="AD493" s="261">
        <f t="shared" si="237"/>
        <v>0</v>
      </c>
    </row>
    <row r="494" spans="1:30">
      <c r="A494" s="15">
        <f>+IF((G494+SUM(H494:K494))&gt;0,MAX(A$13:A493)+1,0)</f>
        <v>0</v>
      </c>
      <c r="B494" s="18"/>
      <c r="C494" s="16"/>
      <c r="D494" s="16"/>
      <c r="E494" s="16"/>
      <c r="F494" s="184">
        <f t="shared" ref="F494:F500" si="238">+E494+D494</f>
        <v>0</v>
      </c>
      <c r="G494" s="26">
        <f>SUM(C494:E494)</f>
        <v>0</v>
      </c>
      <c r="H494" s="16"/>
      <c r="I494" s="16"/>
      <c r="J494" s="16"/>
      <c r="K494" s="16"/>
      <c r="L494" s="16"/>
      <c r="M494" s="16"/>
      <c r="N494" s="26">
        <f>+L494+M494</f>
        <v>0</v>
      </c>
      <c r="O494" s="161"/>
      <c r="P494" s="169">
        <f t="shared" ref="P494:P500" si="239">+N494*O494</f>
        <v>0</v>
      </c>
      <c r="Q494" s="247">
        <f t="shared" ref="Q494:Q500" si="240">+N494*(C494+H494-I494)</f>
        <v>0</v>
      </c>
      <c r="R494" s="247">
        <f t="shared" ref="R494:R500" si="241">+N494*D494+N494*E494*0.8+(J494-K494)*N494</f>
        <v>0</v>
      </c>
      <c r="S494" s="155">
        <f t="shared" ref="S494:S500" si="242">+P494*C494</f>
        <v>0</v>
      </c>
      <c r="T494" s="155">
        <f t="shared" ref="T494:T500" si="243">+P494*(D494+E494)</f>
        <v>0</v>
      </c>
      <c r="U494" s="215">
        <f t="shared" ref="U494:U500" si="244">(P494-$S$6)/$S$7*(C494+D494+E494)*$Y$8</f>
        <v>0</v>
      </c>
      <c r="V494" s="202">
        <f t="shared" si="216"/>
        <v>0</v>
      </c>
      <c r="W494" s="155">
        <f t="shared" ref="W494:W500" si="245">+P494*H494</f>
        <v>0</v>
      </c>
      <c r="X494" s="155">
        <f t="shared" ref="X494:X500" si="246">+P494*J494</f>
        <v>0</v>
      </c>
      <c r="Y494" s="475">
        <f t="shared" ref="Y494:Y500" si="247">+(P494-$S$6)/$S$7*(H494+J494)*$Y$8</f>
        <v>0</v>
      </c>
      <c r="Z494" s="474">
        <f t="shared" ref="Z494:Z500" si="248">+Y494*Z$9</f>
        <v>0</v>
      </c>
      <c r="AA494" s="155">
        <f t="shared" ref="AA494:AA500" si="249">+P494*I494</f>
        <v>0</v>
      </c>
      <c r="AB494" s="155">
        <f t="shared" ref="AB494:AB500" si="250">+P494*K494</f>
        <v>0</v>
      </c>
      <c r="AC494" s="485">
        <f>+IFERROR((P494-$S$6)/$S$7*(I494+K494)*$Y$8,0)</f>
        <v>0</v>
      </c>
      <c r="AD494" s="484">
        <f t="shared" ref="AD494:AD500" si="251">+AC494*AD$9</f>
        <v>0</v>
      </c>
    </row>
    <row r="495" spans="1:30">
      <c r="A495" s="15">
        <f>+IF((G495+SUM(H495:K495))&gt;0,MAX(A$13:A494)+1,0)</f>
        <v>0</v>
      </c>
      <c r="B495" s="18"/>
      <c r="C495" s="16"/>
      <c r="D495" s="16"/>
      <c r="E495" s="16"/>
      <c r="F495" s="184">
        <f t="shared" si="238"/>
        <v>0</v>
      </c>
      <c r="G495" s="26">
        <f t="shared" ref="G495:G500" si="252">SUM(C495:E495)</f>
        <v>0</v>
      </c>
      <c r="H495" s="16"/>
      <c r="I495" s="16"/>
      <c r="J495" s="16"/>
      <c r="K495" s="16"/>
      <c r="L495" s="16"/>
      <c r="M495" s="16"/>
      <c r="N495" s="26">
        <f t="shared" ref="N495:N500" si="253">+M495+L495</f>
        <v>0</v>
      </c>
      <c r="O495" s="161"/>
      <c r="P495" s="169">
        <f t="shared" si="239"/>
        <v>0</v>
      </c>
      <c r="Q495" s="247">
        <f t="shared" si="240"/>
        <v>0</v>
      </c>
      <c r="R495" s="247">
        <f t="shared" si="241"/>
        <v>0</v>
      </c>
      <c r="S495" s="155">
        <f t="shared" si="242"/>
        <v>0</v>
      </c>
      <c r="T495" s="155">
        <f t="shared" si="243"/>
        <v>0</v>
      </c>
      <c r="U495" s="215">
        <f t="shared" si="244"/>
        <v>0</v>
      </c>
      <c r="V495" s="202">
        <f t="shared" si="216"/>
        <v>0</v>
      </c>
      <c r="W495" s="155">
        <f t="shared" si="245"/>
        <v>0</v>
      </c>
      <c r="X495" s="155">
        <f t="shared" si="246"/>
        <v>0</v>
      </c>
      <c r="Y495" s="475">
        <f t="shared" si="247"/>
        <v>0</v>
      </c>
      <c r="Z495" s="474">
        <f t="shared" si="248"/>
        <v>0</v>
      </c>
      <c r="AA495" s="155">
        <f t="shared" si="249"/>
        <v>0</v>
      </c>
      <c r="AB495" s="155">
        <f t="shared" si="250"/>
        <v>0</v>
      </c>
      <c r="AC495" s="485">
        <f>+IFERROR((P495-$S$6)/$S$7*(I495+K495)*$Y$8,0)</f>
        <v>0</v>
      </c>
      <c r="AD495" s="484">
        <f t="shared" si="251"/>
        <v>0</v>
      </c>
    </row>
    <row r="496" spans="1:30">
      <c r="A496" s="15">
        <f>+IF((G496+SUM(H496:K496))&gt;0,MAX(A$13:A495)+1,0)</f>
        <v>0</v>
      </c>
      <c r="B496" s="18"/>
      <c r="C496" s="16"/>
      <c r="D496" s="16"/>
      <c r="E496" s="16"/>
      <c r="F496" s="184">
        <f t="shared" si="238"/>
        <v>0</v>
      </c>
      <c r="G496" s="26">
        <f t="shared" si="252"/>
        <v>0</v>
      </c>
      <c r="H496" s="16"/>
      <c r="I496" s="16"/>
      <c r="J496" s="16"/>
      <c r="K496" s="16"/>
      <c r="L496" s="16"/>
      <c r="M496" s="16"/>
      <c r="N496" s="26">
        <f t="shared" si="253"/>
        <v>0</v>
      </c>
      <c r="O496" s="161"/>
      <c r="P496" s="169">
        <f t="shared" si="239"/>
        <v>0</v>
      </c>
      <c r="Q496" s="247">
        <f t="shared" si="240"/>
        <v>0</v>
      </c>
      <c r="R496" s="247">
        <f t="shared" si="241"/>
        <v>0</v>
      </c>
      <c r="S496" s="155">
        <f t="shared" si="242"/>
        <v>0</v>
      </c>
      <c r="T496" s="155">
        <f t="shared" si="243"/>
        <v>0</v>
      </c>
      <c r="U496" s="215">
        <f t="shared" si="244"/>
        <v>0</v>
      </c>
      <c r="V496" s="202">
        <f t="shared" si="216"/>
        <v>0</v>
      </c>
      <c r="W496" s="155">
        <f t="shared" si="245"/>
        <v>0</v>
      </c>
      <c r="X496" s="155">
        <f t="shared" si="246"/>
        <v>0</v>
      </c>
      <c r="Y496" s="475">
        <f t="shared" si="247"/>
        <v>0</v>
      </c>
      <c r="Z496" s="474">
        <f t="shared" si="248"/>
        <v>0</v>
      </c>
      <c r="AA496" s="155">
        <f t="shared" si="249"/>
        <v>0</v>
      </c>
      <c r="AB496" s="155">
        <f t="shared" si="250"/>
        <v>0</v>
      </c>
      <c r="AC496" s="485">
        <f>+IFERROR((P496-$S$6)/$S$7*(I496+K496)*$Y$8,0)</f>
        <v>0</v>
      </c>
      <c r="AD496" s="484">
        <f t="shared" si="251"/>
        <v>0</v>
      </c>
    </row>
    <row r="497" spans="1:30">
      <c r="A497" s="15">
        <f>+IF((G497+SUM(H497:K497))&gt;0,MAX(A$13:A496)+1,0)</f>
        <v>0</v>
      </c>
      <c r="B497" s="18"/>
      <c r="C497" s="16"/>
      <c r="D497" s="16"/>
      <c r="E497" s="16"/>
      <c r="F497" s="184">
        <f t="shared" si="238"/>
        <v>0</v>
      </c>
      <c r="G497" s="26">
        <f>SUM(C497:E497)</f>
        <v>0</v>
      </c>
      <c r="H497" s="16"/>
      <c r="I497" s="16"/>
      <c r="J497" s="16"/>
      <c r="K497" s="16"/>
      <c r="L497" s="16"/>
      <c r="M497" s="16"/>
      <c r="N497" s="26">
        <f>+M497+L497</f>
        <v>0</v>
      </c>
      <c r="O497" s="161"/>
      <c r="P497" s="169">
        <f t="shared" si="239"/>
        <v>0</v>
      </c>
      <c r="Q497" s="247">
        <f t="shared" si="240"/>
        <v>0</v>
      </c>
      <c r="R497" s="247">
        <f t="shared" si="241"/>
        <v>0</v>
      </c>
      <c r="S497" s="155">
        <f t="shared" si="242"/>
        <v>0</v>
      </c>
      <c r="T497" s="155">
        <f t="shared" si="243"/>
        <v>0</v>
      </c>
      <c r="U497" s="215">
        <f t="shared" si="244"/>
        <v>0</v>
      </c>
      <c r="V497" s="202">
        <f t="shared" si="216"/>
        <v>0</v>
      </c>
      <c r="W497" s="155">
        <f t="shared" si="245"/>
        <v>0</v>
      </c>
      <c r="X497" s="155">
        <f t="shared" si="246"/>
        <v>0</v>
      </c>
      <c r="Y497" s="475">
        <f t="shared" si="247"/>
        <v>0</v>
      </c>
      <c r="Z497" s="474">
        <f t="shared" si="248"/>
        <v>0</v>
      </c>
      <c r="AA497" s="155">
        <f t="shared" si="249"/>
        <v>0</v>
      </c>
      <c r="AB497" s="155">
        <f t="shared" si="250"/>
        <v>0</v>
      </c>
      <c r="AC497" s="485">
        <f>+IFERROR((P497-$S$6)/$S$7*(I497+K497)*$Y$8,0)</f>
        <v>0</v>
      </c>
      <c r="AD497" s="484">
        <f t="shared" si="251"/>
        <v>0</v>
      </c>
    </row>
    <row r="498" spans="1:30">
      <c r="A498" s="15">
        <f>+IF((G498+SUM(H498:K498))&gt;0,MAX(A$13:A497)+1,0)</f>
        <v>0</v>
      </c>
      <c r="B498" s="18"/>
      <c r="C498" s="16"/>
      <c r="D498" s="16"/>
      <c r="E498" s="16"/>
      <c r="F498" s="184">
        <f t="shared" si="238"/>
        <v>0</v>
      </c>
      <c r="G498" s="26">
        <f t="shared" si="252"/>
        <v>0</v>
      </c>
      <c r="H498" s="16"/>
      <c r="I498" s="16"/>
      <c r="J498" s="16"/>
      <c r="K498" s="16"/>
      <c r="L498" s="16"/>
      <c r="M498" s="16"/>
      <c r="N498" s="26">
        <f t="shared" si="253"/>
        <v>0</v>
      </c>
      <c r="O498" s="161"/>
      <c r="P498" s="169">
        <f t="shared" si="239"/>
        <v>0</v>
      </c>
      <c r="Q498" s="247">
        <f t="shared" si="240"/>
        <v>0</v>
      </c>
      <c r="R498" s="247">
        <f t="shared" si="241"/>
        <v>0</v>
      </c>
      <c r="S498" s="155">
        <f t="shared" si="242"/>
        <v>0</v>
      </c>
      <c r="T498" s="155">
        <f t="shared" si="243"/>
        <v>0</v>
      </c>
      <c r="U498" s="215">
        <f t="shared" si="244"/>
        <v>0</v>
      </c>
      <c r="V498" s="202">
        <f t="shared" si="216"/>
        <v>0</v>
      </c>
      <c r="W498" s="155">
        <f t="shared" si="245"/>
        <v>0</v>
      </c>
      <c r="X498" s="155">
        <f t="shared" si="246"/>
        <v>0</v>
      </c>
      <c r="Y498" s="475">
        <f t="shared" si="247"/>
        <v>0</v>
      </c>
      <c r="Z498" s="474">
        <f t="shared" si="248"/>
        <v>0</v>
      </c>
      <c r="AA498" s="155">
        <f t="shared" si="249"/>
        <v>0</v>
      </c>
      <c r="AB498" s="155">
        <f t="shared" si="250"/>
        <v>0</v>
      </c>
      <c r="AC498" s="485">
        <f>+IFERROR((P498-$S$6)/$S$7*(I498+K498)*$Y$8,0)</f>
        <v>0</v>
      </c>
      <c r="AD498" s="484">
        <f t="shared" si="251"/>
        <v>0</v>
      </c>
    </row>
    <row r="499" spans="1:30" ht="33.75">
      <c r="A499" s="15">
        <f>+IF((G499+SUM(H499:K499))&gt;0,MAX(A$13:A498)+1,0)</f>
        <v>0</v>
      </c>
      <c r="B499" s="172" t="s">
        <v>899</v>
      </c>
      <c r="C499" s="262"/>
      <c r="D499" s="262"/>
      <c r="E499" s="262"/>
      <c r="F499" s="232">
        <f t="shared" si="238"/>
        <v>0</v>
      </c>
      <c r="G499" s="168">
        <f t="shared" si="252"/>
        <v>0</v>
      </c>
      <c r="H499" s="262"/>
      <c r="I499" s="262"/>
      <c r="J499" s="262"/>
      <c r="K499" s="262"/>
      <c r="L499" s="262"/>
      <c r="M499" s="262"/>
      <c r="N499" s="168">
        <f t="shared" si="253"/>
        <v>0</v>
      </c>
      <c r="O499" s="263"/>
      <c r="P499" s="169">
        <f t="shared" si="239"/>
        <v>0</v>
      </c>
      <c r="Q499" s="258">
        <f t="shared" si="240"/>
        <v>0</v>
      </c>
      <c r="R499" s="258">
        <f t="shared" si="241"/>
        <v>0</v>
      </c>
      <c r="S499" s="470">
        <f t="shared" si="242"/>
        <v>0</v>
      </c>
      <c r="T499" s="470">
        <f t="shared" si="243"/>
        <v>0</v>
      </c>
      <c r="U499" s="470">
        <f t="shared" si="244"/>
        <v>0</v>
      </c>
      <c r="V499" s="471">
        <f>+U499*V$9</f>
        <v>0</v>
      </c>
      <c r="W499" s="470">
        <f t="shared" si="245"/>
        <v>0</v>
      </c>
      <c r="X499" s="470">
        <f t="shared" si="246"/>
        <v>0</v>
      </c>
      <c r="Y499" s="470">
        <f t="shared" si="247"/>
        <v>0</v>
      </c>
      <c r="Z499" s="471">
        <f t="shared" si="248"/>
        <v>0</v>
      </c>
      <c r="AA499" s="470">
        <f t="shared" si="249"/>
        <v>0</v>
      </c>
      <c r="AB499" s="470">
        <f t="shared" si="250"/>
        <v>0</v>
      </c>
      <c r="AC499" s="470">
        <f>+(P499-$S$6)/$S$7*(I499+K499)*$Y$8</f>
        <v>0</v>
      </c>
      <c r="AD499" s="260">
        <f t="shared" si="251"/>
        <v>0</v>
      </c>
    </row>
    <row r="500" spans="1:30" ht="34.5" thickBot="1">
      <c r="A500" s="15">
        <f>+IF((G500+SUM(H500:K500))&gt;0,MAX(A$13:A499)+1,0)</f>
        <v>0</v>
      </c>
      <c r="B500" s="172" t="s">
        <v>903</v>
      </c>
      <c r="C500" s="262"/>
      <c r="D500" s="262"/>
      <c r="E500" s="262"/>
      <c r="F500" s="232">
        <f t="shared" si="238"/>
        <v>0</v>
      </c>
      <c r="G500" s="168">
        <f t="shared" si="252"/>
        <v>0</v>
      </c>
      <c r="H500" s="262"/>
      <c r="I500" s="262"/>
      <c r="J500" s="262"/>
      <c r="K500" s="262"/>
      <c r="L500" s="262"/>
      <c r="M500" s="262"/>
      <c r="N500" s="168">
        <f t="shared" si="253"/>
        <v>0</v>
      </c>
      <c r="O500" s="263"/>
      <c r="P500" s="169">
        <f t="shared" si="239"/>
        <v>0</v>
      </c>
      <c r="Q500" s="258">
        <f t="shared" si="240"/>
        <v>0</v>
      </c>
      <c r="R500" s="258">
        <f t="shared" si="241"/>
        <v>0</v>
      </c>
      <c r="S500" s="470">
        <f t="shared" si="242"/>
        <v>0</v>
      </c>
      <c r="T500" s="470">
        <f t="shared" si="243"/>
        <v>0</v>
      </c>
      <c r="U500" s="470">
        <f t="shared" si="244"/>
        <v>0</v>
      </c>
      <c r="V500" s="471">
        <f>+U500*V$9</f>
        <v>0</v>
      </c>
      <c r="W500" s="470">
        <f t="shared" si="245"/>
        <v>0</v>
      </c>
      <c r="X500" s="470">
        <f t="shared" si="246"/>
        <v>0</v>
      </c>
      <c r="Y500" s="470">
        <f t="shared" si="247"/>
        <v>0</v>
      </c>
      <c r="Z500" s="471">
        <f t="shared" si="248"/>
        <v>0</v>
      </c>
      <c r="AA500" s="470">
        <f t="shared" si="249"/>
        <v>0</v>
      </c>
      <c r="AB500" s="470">
        <f t="shared" si="250"/>
        <v>0</v>
      </c>
      <c r="AC500" s="470">
        <f>+(P500-$S$6)/$S$7*(I500+K500)*$Y$8</f>
        <v>0</v>
      </c>
      <c r="AD500" s="260">
        <f t="shared" si="251"/>
        <v>0</v>
      </c>
    </row>
    <row r="501" spans="1:30" ht="12" thickBot="1">
      <c r="B501" s="106" t="s">
        <v>56</v>
      </c>
      <c r="C501" s="104">
        <f t="shared" ref="C501:K501" si="254">+C312+C413+C451+C493+C499+C500</f>
        <v>0</v>
      </c>
      <c r="D501" s="104">
        <f t="shared" si="254"/>
        <v>0</v>
      </c>
      <c r="E501" s="104">
        <f t="shared" si="254"/>
        <v>0</v>
      </c>
      <c r="F501" s="256">
        <f t="shared" si="254"/>
        <v>0</v>
      </c>
      <c r="G501" s="104">
        <f t="shared" si="254"/>
        <v>0</v>
      </c>
      <c r="H501" s="104">
        <f t="shared" si="254"/>
        <v>0</v>
      </c>
      <c r="I501" s="104">
        <f t="shared" si="254"/>
        <v>0</v>
      </c>
      <c r="J501" s="104">
        <f t="shared" si="254"/>
        <v>0</v>
      </c>
      <c r="K501" s="104">
        <f t="shared" si="254"/>
        <v>0</v>
      </c>
      <c r="L501" s="104"/>
      <c r="M501" s="104"/>
      <c r="N501" s="104"/>
      <c r="O501" s="164"/>
      <c r="P501" s="164">
        <f>+P312+P413+P451+P493+P499+P500</f>
        <v>0</v>
      </c>
      <c r="Q501" s="164"/>
      <c r="R501" s="164"/>
      <c r="S501" s="259">
        <f t="shared" ref="S501:AD501" si="255">+S312+S413+S451+S493+S499+S500</f>
        <v>0</v>
      </c>
      <c r="T501" s="259">
        <f t="shared" si="255"/>
        <v>0</v>
      </c>
      <c r="U501" s="259">
        <f t="shared" si="255"/>
        <v>0</v>
      </c>
      <c r="V501" s="259">
        <f t="shared" si="255"/>
        <v>0</v>
      </c>
      <c r="W501" s="259">
        <f t="shared" si="255"/>
        <v>0</v>
      </c>
      <c r="X501" s="259">
        <f t="shared" si="255"/>
        <v>0</v>
      </c>
      <c r="Y501" s="259">
        <f t="shared" si="255"/>
        <v>0</v>
      </c>
      <c r="Z501" s="259">
        <f t="shared" si="255"/>
        <v>0</v>
      </c>
      <c r="AA501" s="259">
        <f t="shared" si="255"/>
        <v>0</v>
      </c>
      <c r="AB501" s="259">
        <f t="shared" si="255"/>
        <v>0</v>
      </c>
      <c r="AC501" s="259">
        <f t="shared" si="255"/>
        <v>0</v>
      </c>
      <c r="AD501" s="259">
        <f t="shared" si="255"/>
        <v>0</v>
      </c>
    </row>
    <row r="502" spans="1:30" ht="12" thickBot="1">
      <c r="B502" s="107" t="s">
        <v>13</v>
      </c>
      <c r="C502" s="105">
        <f t="shared" ref="C502:K502" si="256">C310+C501</f>
        <v>0</v>
      </c>
      <c r="D502" s="105">
        <f t="shared" si="256"/>
        <v>0</v>
      </c>
      <c r="E502" s="105">
        <f t="shared" si="256"/>
        <v>0</v>
      </c>
      <c r="F502" s="257">
        <f t="shared" si="256"/>
        <v>0</v>
      </c>
      <c r="G502" s="105">
        <f t="shared" si="256"/>
        <v>0</v>
      </c>
      <c r="H502" s="105">
        <f t="shared" si="256"/>
        <v>0</v>
      </c>
      <c r="I502" s="105">
        <f t="shared" si="256"/>
        <v>0</v>
      </c>
      <c r="J502" s="105">
        <f t="shared" si="256"/>
        <v>0</v>
      </c>
      <c r="K502" s="105">
        <f t="shared" si="256"/>
        <v>0</v>
      </c>
      <c r="L502" s="105"/>
      <c r="M502" s="105"/>
      <c r="N502" s="105"/>
      <c r="O502" s="163"/>
      <c r="P502" s="163">
        <f>P310+P501</f>
        <v>0</v>
      </c>
      <c r="Q502" s="163"/>
      <c r="R502" s="163"/>
      <c r="S502" s="163">
        <f t="shared" ref="S502:AD502" si="257">S310+S501</f>
        <v>0</v>
      </c>
      <c r="T502" s="163">
        <f t="shared" si="257"/>
        <v>0</v>
      </c>
      <c r="U502" s="163">
        <f t="shared" si="257"/>
        <v>0</v>
      </c>
      <c r="V502" s="163">
        <f t="shared" si="257"/>
        <v>0</v>
      </c>
      <c r="W502" s="163">
        <f t="shared" si="257"/>
        <v>0</v>
      </c>
      <c r="X502" s="163">
        <f t="shared" si="257"/>
        <v>0</v>
      </c>
      <c r="Y502" s="163">
        <f t="shared" si="257"/>
        <v>0</v>
      </c>
      <c r="Z502" s="163">
        <f t="shared" si="257"/>
        <v>0</v>
      </c>
      <c r="AA502" s="163">
        <f t="shared" si="257"/>
        <v>0</v>
      </c>
      <c r="AB502" s="163">
        <f t="shared" si="257"/>
        <v>0</v>
      </c>
      <c r="AC502" s="163">
        <f t="shared" si="257"/>
        <v>0</v>
      </c>
      <c r="AD502" s="163">
        <f t="shared" si="257"/>
        <v>0</v>
      </c>
    </row>
    <row r="503" spans="1:30">
      <c r="O503" s="155"/>
      <c r="P503" s="155"/>
      <c r="U503" s="155"/>
      <c r="V503" s="155"/>
      <c r="W503" s="155"/>
      <c r="X503" s="155"/>
      <c r="Y503" s="155"/>
      <c r="Z503" s="155"/>
      <c r="AA503" s="155"/>
      <c r="AB503" s="155"/>
      <c r="AC503" s="155"/>
      <c r="AD503" s="155"/>
    </row>
    <row r="504" spans="1:30">
      <c r="O504" s="155"/>
      <c r="P504" s="155"/>
    </row>
    <row r="505" spans="1:30">
      <c r="O505" s="155"/>
      <c r="P505" s="155"/>
    </row>
    <row r="506" spans="1:30">
      <c r="O506" s="155"/>
      <c r="P506" s="155"/>
    </row>
    <row r="507" spans="1:30">
      <c r="O507" s="155"/>
      <c r="P507" s="155"/>
    </row>
    <row r="508" spans="1:30">
      <c r="O508" s="155"/>
      <c r="P508" s="155"/>
    </row>
    <row r="509" spans="1:30">
      <c r="O509" s="155"/>
      <c r="P509" s="155"/>
    </row>
    <row r="510" spans="1:30" ht="30.75" hidden="1" customHeight="1">
      <c r="B510" s="15">
        <f t="shared" ref="B510:AD510" si="258">+COLUMN(B:B)</f>
        <v>2</v>
      </c>
      <c r="C510" s="15">
        <f t="shared" si="258"/>
        <v>3</v>
      </c>
      <c r="D510" s="15">
        <f t="shared" si="258"/>
        <v>4</v>
      </c>
      <c r="E510" s="15">
        <f t="shared" si="258"/>
        <v>5</v>
      </c>
      <c r="F510" s="15">
        <f t="shared" si="258"/>
        <v>6</v>
      </c>
      <c r="G510" s="15">
        <f t="shared" si="258"/>
        <v>7</v>
      </c>
      <c r="H510" s="15">
        <f t="shared" si="258"/>
        <v>8</v>
      </c>
      <c r="I510" s="15">
        <f t="shared" si="258"/>
        <v>9</v>
      </c>
      <c r="J510" s="15">
        <f t="shared" si="258"/>
        <v>10</v>
      </c>
      <c r="K510" s="15">
        <f t="shared" si="258"/>
        <v>11</v>
      </c>
      <c r="L510" s="15">
        <f t="shared" si="258"/>
        <v>12</v>
      </c>
      <c r="M510" s="15">
        <f t="shared" si="258"/>
        <v>13</v>
      </c>
      <c r="N510" s="15">
        <f t="shared" si="258"/>
        <v>14</v>
      </c>
      <c r="O510" s="15">
        <f t="shared" si="258"/>
        <v>15</v>
      </c>
      <c r="P510" s="15">
        <f t="shared" si="258"/>
        <v>16</v>
      </c>
      <c r="Q510" s="15">
        <f t="shared" si="258"/>
        <v>17</v>
      </c>
      <c r="R510" s="15">
        <f t="shared" si="258"/>
        <v>18</v>
      </c>
      <c r="S510" s="15">
        <f t="shared" si="258"/>
        <v>19</v>
      </c>
      <c r="T510" s="15">
        <f t="shared" si="258"/>
        <v>20</v>
      </c>
      <c r="U510" s="15">
        <f t="shared" si="258"/>
        <v>21</v>
      </c>
      <c r="V510" s="15">
        <f t="shared" si="258"/>
        <v>22</v>
      </c>
      <c r="W510" s="15">
        <f t="shared" si="258"/>
        <v>23</v>
      </c>
      <c r="X510" s="15">
        <f t="shared" si="258"/>
        <v>24</v>
      </c>
      <c r="Y510" s="15">
        <f t="shared" si="258"/>
        <v>25</v>
      </c>
      <c r="Z510" s="15">
        <f t="shared" si="258"/>
        <v>26</v>
      </c>
      <c r="AA510" s="15">
        <f t="shared" si="258"/>
        <v>27</v>
      </c>
      <c r="AB510" s="15">
        <f t="shared" si="258"/>
        <v>28</v>
      </c>
      <c r="AC510" s="15">
        <f t="shared" si="258"/>
        <v>29</v>
      </c>
      <c r="AD510" s="15">
        <f t="shared" si="258"/>
        <v>30</v>
      </c>
    </row>
  </sheetData>
  <sheetProtection algorithmName="SHA-512" hashValue="yojUz+NKLBy99LefYcjjk3w7cFL90iPd+KISqvQDiTe3+kV96pOn7aksE/bXaDA5acSZhjiaFjVKrSKOw7nx1A==" saltValue="FwITbC8O5cJSs3Yrd4yxLA==" spinCount="100000" sheet="1" formatColumns="0" formatRows="0"/>
  <mergeCells count="16">
    <mergeCell ref="B10:B11"/>
    <mergeCell ref="G10:G11"/>
    <mergeCell ref="Q10:R10"/>
    <mergeCell ref="N10:N11"/>
    <mergeCell ref="L10:M10"/>
    <mergeCell ref="O10:O11"/>
    <mergeCell ref="P10:P11"/>
    <mergeCell ref="C10:C11"/>
    <mergeCell ref="D10:E10"/>
    <mergeCell ref="J10:K10"/>
    <mergeCell ref="C2:N2"/>
    <mergeCell ref="C3:N3"/>
    <mergeCell ref="H10:I10"/>
    <mergeCell ref="W10:Z10"/>
    <mergeCell ref="AA10:AD10"/>
    <mergeCell ref="S10:V10"/>
  </mergeCells>
  <pageMargins left="0.11811023622047245" right="0.11811023622047245" top="0.35433070866141736" bottom="0.15748031496062992" header="0.31496062992125984" footer="0.31496062992125984"/>
  <pageSetup paperSize="8" scale="85" orientation="landscape" r:id="rId1"/>
  <ignoredErrors>
    <ignoredError sqref="A14" formulaRange="1"/>
  </ignoredError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V48"/>
  <sheetViews>
    <sheetView zoomScaleNormal="100" workbookViewId="0">
      <pane xSplit="3" ySplit="13" topLeftCell="D14" activePane="bottomRight" state="frozen"/>
      <selection activeCell="C1" sqref="C1"/>
      <selection pane="topRight" activeCell="D1" sqref="D1"/>
      <selection pane="bottomLeft" activeCell="C14" sqref="C14"/>
      <selection pane="bottomRight" activeCell="W2" sqref="W2"/>
    </sheetView>
  </sheetViews>
  <sheetFormatPr defaultColWidth="9.140625" defaultRowHeight="11.25"/>
  <cols>
    <col min="1" max="1" width="10" style="15" hidden="1" customWidth="1"/>
    <col min="2" max="2" width="16.7109375" style="9" hidden="1" customWidth="1"/>
    <col min="3" max="3" width="30.140625" style="9" customWidth="1"/>
    <col min="4" max="4" width="12.5703125" style="9" customWidth="1"/>
    <col min="5" max="5" width="15.5703125" style="9" customWidth="1"/>
    <col min="6" max="6" width="15.85546875" style="9" customWidth="1"/>
    <col min="7" max="7" width="13.28515625" style="9" customWidth="1"/>
    <col min="8" max="9" width="16.42578125" style="9" customWidth="1"/>
    <col min="10" max="10" width="16.28515625" style="401" customWidth="1"/>
    <col min="11" max="11" width="13.28515625" style="9" hidden="1" customWidth="1"/>
    <col min="12" max="12" width="9.5703125" style="9" hidden="1" customWidth="1"/>
    <col min="13" max="13" width="10.85546875" style="9" hidden="1" customWidth="1"/>
    <col min="14" max="14" width="10.42578125" style="9" hidden="1" customWidth="1"/>
    <col min="15" max="15" width="11.42578125" style="9" hidden="1" customWidth="1"/>
    <col min="16" max="16" width="11.28515625" style="9" hidden="1" customWidth="1"/>
    <col min="17" max="17" width="11.5703125" style="9" hidden="1" customWidth="1"/>
    <col min="18" max="18" width="9.140625" style="9" hidden="1" customWidth="1"/>
    <col min="19" max="19" width="12.42578125" style="9" hidden="1" customWidth="1"/>
    <col min="20" max="20" width="9.140625" style="9" hidden="1" customWidth="1"/>
    <col min="21" max="21" width="11" style="9" hidden="1" customWidth="1"/>
    <col min="22" max="22" width="9.140625" style="9" hidden="1" customWidth="1"/>
    <col min="23" max="31" width="9.140625" style="9" customWidth="1"/>
    <col min="32" max="16384" width="9.140625" style="9"/>
  </cols>
  <sheetData>
    <row r="1" spans="1:22">
      <c r="A1" s="15">
        <f>+MAX(A14:A100)</f>
        <v>0</v>
      </c>
    </row>
    <row r="2" spans="1:22" ht="18">
      <c r="C2" s="90" t="s">
        <v>0</v>
      </c>
      <c r="D2" s="165" t="str">
        <f>+'1 -sredstva'!F2</f>
        <v/>
      </c>
      <c r="E2" s="165"/>
      <c r="F2" s="165"/>
      <c r="G2" s="165"/>
      <c r="K2" s="557"/>
      <c r="L2" s="557"/>
      <c r="M2" s="557"/>
    </row>
    <row r="3" spans="1:22" ht="18">
      <c r="C3" s="91" t="s">
        <v>1</v>
      </c>
      <c r="D3" s="165" t="str">
        <f>+'1 -sredstva'!F3</f>
        <v/>
      </c>
      <c r="E3" s="165"/>
      <c r="F3" s="165"/>
      <c r="G3" s="165"/>
      <c r="N3" s="203"/>
    </row>
    <row r="4" spans="1:22">
      <c r="C4" s="90" t="s">
        <v>14</v>
      </c>
      <c r="D4" s="85">
        <f>'1 -sredstva'!$D$2</f>
        <v>0</v>
      </c>
      <c r="E4" s="85"/>
      <c r="F4" s="85"/>
      <c r="G4" s="85"/>
    </row>
    <row r="5" spans="1:22" ht="12" thickBot="1">
      <c r="C5" s="91" t="s">
        <v>15</v>
      </c>
      <c r="D5" s="377">
        <f>'1 -sredstva'!$D$3</f>
        <v>0</v>
      </c>
      <c r="E5" s="87"/>
      <c r="F5" s="87"/>
      <c r="G5" s="87"/>
    </row>
    <row r="6" spans="1:22" s="15" customFormat="1" ht="18.75" thickBot="1">
      <c r="C6" s="95" t="s">
        <v>115</v>
      </c>
      <c r="D6" s="214"/>
      <c r="E6" s="15" t="s">
        <v>398</v>
      </c>
      <c r="H6" s="203" t="s">
        <v>326</v>
      </c>
      <c r="I6" s="203"/>
      <c r="J6" s="401"/>
    </row>
    <row r="7" spans="1:22" ht="12.75">
      <c r="A7"/>
      <c r="E7" s="15"/>
      <c r="F7" s="15"/>
      <c r="G7" s="15"/>
    </row>
    <row r="8" spans="1:22" ht="15" customHeight="1">
      <c r="C8" s="198" t="s">
        <v>920</v>
      </c>
      <c r="D8" s="198"/>
      <c r="E8" s="198"/>
      <c r="F8" s="198"/>
      <c r="G8" s="198"/>
      <c r="H8" s="198"/>
      <c r="I8" s="198"/>
      <c r="J8" s="402"/>
      <c r="L8" s="9">
        <f>+'1а - drž,sek,drž.sl.i nam.'!AJ4</f>
        <v>2171.1999999999998</v>
      </c>
    </row>
    <row r="9" spans="1:22">
      <c r="J9" s="401" t="s">
        <v>457</v>
      </c>
      <c r="K9" s="15"/>
      <c r="L9" s="9">
        <v>0.70099999999999996</v>
      </c>
    </row>
    <row r="10" spans="1:22" ht="20.25" customHeight="1">
      <c r="C10" s="233"/>
      <c r="D10" s="465" t="s">
        <v>922</v>
      </c>
      <c r="E10" s="466"/>
      <c r="F10" s="466"/>
      <c r="G10" s="466"/>
      <c r="H10" s="467"/>
      <c r="I10" s="234"/>
      <c r="J10" s="495">
        <v>54863.09</v>
      </c>
      <c r="K10" s="15"/>
      <c r="L10" s="196"/>
    </row>
    <row r="11" spans="1:22" ht="27.75" customHeight="1">
      <c r="C11" s="88"/>
      <c r="D11" s="577" t="s">
        <v>511</v>
      </c>
      <c r="E11" s="578"/>
      <c r="F11" s="578"/>
      <c r="G11" s="579"/>
      <c r="H11" s="160" t="s">
        <v>359</v>
      </c>
      <c r="I11" s="571" t="s">
        <v>352</v>
      </c>
      <c r="J11" s="403"/>
      <c r="K11" s="580" t="s">
        <v>472</v>
      </c>
      <c r="L11" s="581"/>
      <c r="M11" s="581"/>
      <c r="N11" s="581"/>
      <c r="O11" s="573" t="s">
        <v>473</v>
      </c>
      <c r="P11" s="574"/>
      <c r="Q11" s="574"/>
      <c r="R11" s="574"/>
      <c r="S11" s="575" t="s">
        <v>474</v>
      </c>
      <c r="T11" s="576"/>
      <c r="U11" s="576"/>
      <c r="V11" s="576"/>
    </row>
    <row r="12" spans="1:22" ht="48.75" customHeight="1">
      <c r="A12" s="47"/>
      <c r="B12" s="15" t="s">
        <v>414</v>
      </c>
      <c r="C12" s="88"/>
      <c r="D12" s="97" t="s">
        <v>470</v>
      </c>
      <c r="E12" s="192" t="s">
        <v>395</v>
      </c>
      <c r="F12" s="192" t="s">
        <v>396</v>
      </c>
      <c r="G12" s="97" t="s">
        <v>99</v>
      </c>
      <c r="H12" s="414" t="s">
        <v>471</v>
      </c>
      <c r="I12" s="572"/>
      <c r="J12" s="408" t="s">
        <v>457</v>
      </c>
      <c r="K12" s="195" t="s">
        <v>369</v>
      </c>
      <c r="L12" s="195" t="s">
        <v>370</v>
      </c>
      <c r="M12" s="195" t="s">
        <v>921</v>
      </c>
      <c r="N12" s="195" t="s">
        <v>371</v>
      </c>
      <c r="O12" s="195" t="s">
        <v>369</v>
      </c>
      <c r="P12" s="195" t="s">
        <v>370</v>
      </c>
      <c r="Q12" s="195" t="s">
        <v>921</v>
      </c>
      <c r="R12" s="195" t="s">
        <v>371</v>
      </c>
      <c r="S12" s="195" t="s">
        <v>369</v>
      </c>
      <c r="T12" s="195" t="s">
        <v>370</v>
      </c>
      <c r="U12" s="195" t="s">
        <v>921</v>
      </c>
      <c r="V12" s="195" t="s">
        <v>371</v>
      </c>
    </row>
    <row r="13" spans="1:22" ht="15.75" customHeight="1" thickBot="1">
      <c r="C13" s="238">
        <v>1</v>
      </c>
      <c r="D13" s="243">
        <v>2</v>
      </c>
      <c r="E13" s="239">
        <v>3</v>
      </c>
      <c r="F13" s="239">
        <v>4</v>
      </c>
      <c r="G13" s="239">
        <v>5</v>
      </c>
      <c r="H13" s="239">
        <v>6</v>
      </c>
      <c r="I13" s="239">
        <v>7</v>
      </c>
      <c r="J13" s="404"/>
      <c r="N13" s="197">
        <f>+'1а - drž,sek,drž.sl.i nam.'!AY11</f>
        <v>0.1515</v>
      </c>
      <c r="Q13" s="255">
        <v>12</v>
      </c>
      <c r="R13" s="197">
        <f>+N13</f>
        <v>0.1515</v>
      </c>
      <c r="U13" s="255">
        <v>12</v>
      </c>
      <c r="V13" s="197">
        <f>+N13</f>
        <v>0.1515</v>
      </c>
    </row>
    <row r="14" spans="1:22" ht="14.25">
      <c r="C14" s="235" t="s">
        <v>58</v>
      </c>
      <c r="D14" s="237"/>
      <c r="E14" s="236"/>
      <c r="F14" s="236"/>
      <c r="G14" s="237"/>
      <c r="H14" s="468"/>
      <c r="I14" s="468"/>
      <c r="J14" s="405"/>
      <c r="K14" s="191"/>
      <c r="L14" s="191"/>
      <c r="M14" s="191"/>
      <c r="N14" s="191"/>
    </row>
    <row r="15" spans="1:22">
      <c r="A15" s="15">
        <f>+IF(OR(N15&gt;0,R15&gt;0,V15&gt;0),MAX(A$13:A14)+1,0)</f>
        <v>0</v>
      </c>
      <c r="B15" s="9" t="str">
        <f>+C14</f>
        <v>СУДИЈА</v>
      </c>
      <c r="C15" s="13" t="s">
        <v>59</v>
      </c>
      <c r="D15" s="11"/>
      <c r="E15" s="193"/>
      <c r="F15" s="193"/>
      <c r="G15" s="11"/>
      <c r="H15" s="88">
        <f t="shared" ref="H15:H20" si="0">+D15+E15-F15</f>
        <v>0</v>
      </c>
      <c r="I15" s="11"/>
      <c r="J15" s="407">
        <f t="shared" ref="J15:J20" si="1">+J$10</f>
        <v>54863.09</v>
      </c>
      <c r="K15" s="191">
        <f t="shared" ref="K15:K41" si="2">+J15*G15*D15</f>
        <v>0</v>
      </c>
      <c r="L15" s="191">
        <f>IF(K15=0,0,(+K15-L$8)/$L$9)</f>
        <v>0</v>
      </c>
      <c r="M15" s="191">
        <f>+L15*12</f>
        <v>0</v>
      </c>
      <c r="N15" s="191">
        <f>+M15*N$13</f>
        <v>0</v>
      </c>
      <c r="O15" s="191">
        <f t="shared" ref="O15:O41" si="3">+$J15*G15*E15</f>
        <v>0</v>
      </c>
      <c r="P15" s="191">
        <f t="shared" ref="P15:P41" si="4">IF(O15=0,0,(+O15-$L$8)/$L$9)</f>
        <v>0</v>
      </c>
      <c r="Q15" s="191">
        <f>+P15*Q$13</f>
        <v>0</v>
      </c>
      <c r="R15" s="191">
        <f>+Q15*R$13</f>
        <v>0</v>
      </c>
      <c r="S15" s="191">
        <f t="shared" ref="S15:S41" si="5">+$J15*G15*F15</f>
        <v>0</v>
      </c>
      <c r="T15" s="191">
        <f t="shared" ref="T15:T41" si="6">IF(S15=0,0,(+S15-$L$8)/$L$9)</f>
        <v>0</v>
      </c>
      <c r="U15" s="191">
        <f>+T15*U$13</f>
        <v>0</v>
      </c>
      <c r="V15" s="191">
        <f>+U15*V$13</f>
        <v>0</v>
      </c>
    </row>
    <row r="16" spans="1:22">
      <c r="A16" s="15">
        <f>+IF(OR(N16&gt;0,R16&gt;0,V16&gt;0),MAX(A$13:A15)+1,0)</f>
        <v>0</v>
      </c>
      <c r="B16" s="9" t="str">
        <f>+B15</f>
        <v>СУДИЈА</v>
      </c>
      <c r="C16" s="13" t="s">
        <v>60</v>
      </c>
      <c r="D16" s="11"/>
      <c r="E16" s="193"/>
      <c r="F16" s="193"/>
      <c r="G16" s="11"/>
      <c r="H16" s="88">
        <f t="shared" si="0"/>
        <v>0</v>
      </c>
      <c r="I16" s="11"/>
      <c r="J16" s="407">
        <f t="shared" si="1"/>
        <v>54863.09</v>
      </c>
      <c r="K16" s="191">
        <f t="shared" si="2"/>
        <v>0</v>
      </c>
      <c r="L16" s="191">
        <f t="shared" ref="L16:L41" si="7">IF(K16=0,0,(+K16-L$8)/$L$9)</f>
        <v>0</v>
      </c>
      <c r="M16" s="191">
        <f>+L16*12</f>
        <v>0</v>
      </c>
      <c r="N16" s="191">
        <f t="shared" ref="N16:N41" si="8">+M16*N$13</f>
        <v>0</v>
      </c>
      <c r="O16" s="191">
        <f t="shared" si="3"/>
        <v>0</v>
      </c>
      <c r="P16" s="191">
        <f t="shared" si="4"/>
        <v>0</v>
      </c>
      <c r="Q16" s="191">
        <f t="shared" ref="Q16:Q41" si="9">+P16*Q$13</f>
        <v>0</v>
      </c>
      <c r="R16" s="191">
        <f t="shared" ref="R16:R41" si="10">+Q16*R$13</f>
        <v>0</v>
      </c>
      <c r="S16" s="191">
        <f t="shared" si="5"/>
        <v>0</v>
      </c>
      <c r="T16" s="191">
        <f t="shared" si="6"/>
        <v>0</v>
      </c>
      <c r="U16" s="191">
        <f t="shared" ref="U16:U41" si="11">+T16*U$13</f>
        <v>0</v>
      </c>
      <c r="V16" s="191">
        <f t="shared" ref="V16:V41" si="12">+U16*V$13</f>
        <v>0</v>
      </c>
    </row>
    <row r="17" spans="1:22" ht="22.5">
      <c r="A17" s="15">
        <f>+IF(OR(N17&gt;0,R17&gt;0,V17&gt;0),MAX(A$13:A16)+1,0)</f>
        <v>0</v>
      </c>
      <c r="B17" s="9" t="str">
        <f>+B16</f>
        <v>СУДИЈА</v>
      </c>
      <c r="C17" s="46" t="s">
        <v>507</v>
      </c>
      <c r="D17" s="11"/>
      <c r="E17" s="193"/>
      <c r="F17" s="193"/>
      <c r="G17" s="11"/>
      <c r="H17" s="88">
        <f t="shared" si="0"/>
        <v>0</v>
      </c>
      <c r="I17" s="11"/>
      <c r="J17" s="407">
        <f t="shared" si="1"/>
        <v>54863.09</v>
      </c>
      <c r="K17" s="191">
        <f t="shared" si="2"/>
        <v>0</v>
      </c>
      <c r="L17" s="191">
        <f t="shared" si="7"/>
        <v>0</v>
      </c>
      <c r="M17" s="191">
        <f>+L17*12</f>
        <v>0</v>
      </c>
      <c r="N17" s="191">
        <f t="shared" si="8"/>
        <v>0</v>
      </c>
      <c r="O17" s="191">
        <f t="shared" si="3"/>
        <v>0</v>
      </c>
      <c r="P17" s="191">
        <f t="shared" si="4"/>
        <v>0</v>
      </c>
      <c r="Q17" s="191">
        <f t="shared" si="9"/>
        <v>0</v>
      </c>
      <c r="R17" s="191">
        <f t="shared" si="10"/>
        <v>0</v>
      </c>
      <c r="S17" s="191">
        <f t="shared" si="5"/>
        <v>0</v>
      </c>
      <c r="T17" s="191">
        <f t="shared" si="6"/>
        <v>0</v>
      </c>
      <c r="U17" s="191">
        <f t="shared" si="11"/>
        <v>0</v>
      </c>
      <c r="V17" s="191">
        <f t="shared" si="12"/>
        <v>0</v>
      </c>
    </row>
    <row r="18" spans="1:22" ht="27" customHeight="1">
      <c r="A18" s="15">
        <f>+IF(OR(N18&gt;0,R18&gt;0,V18&gt;0),MAX(A$13:A17)+1,0)</f>
        <v>0</v>
      </c>
      <c r="B18" s="9" t="str">
        <f>+B17</f>
        <v>СУДИЈА</v>
      </c>
      <c r="C18" s="13" t="s">
        <v>61</v>
      </c>
      <c r="D18" s="11"/>
      <c r="E18" s="193"/>
      <c r="F18" s="193"/>
      <c r="G18" s="11"/>
      <c r="H18" s="88">
        <f t="shared" si="0"/>
        <v>0</v>
      </c>
      <c r="I18" s="11"/>
      <c r="J18" s="407">
        <f t="shared" si="1"/>
        <v>54863.09</v>
      </c>
      <c r="K18" s="191">
        <f t="shared" si="2"/>
        <v>0</v>
      </c>
      <c r="L18" s="191">
        <f t="shared" si="7"/>
        <v>0</v>
      </c>
      <c r="M18" s="191">
        <f t="shared" ref="M18:M41" si="13">+L18*12</f>
        <v>0</v>
      </c>
      <c r="N18" s="191">
        <f t="shared" si="8"/>
        <v>0</v>
      </c>
      <c r="O18" s="191">
        <f t="shared" si="3"/>
        <v>0</v>
      </c>
      <c r="P18" s="191">
        <f t="shared" si="4"/>
        <v>0</v>
      </c>
      <c r="Q18" s="191">
        <f t="shared" si="9"/>
        <v>0</v>
      </c>
      <c r="R18" s="191">
        <f t="shared" si="10"/>
        <v>0</v>
      </c>
      <c r="S18" s="191">
        <f t="shared" si="5"/>
        <v>0</v>
      </c>
      <c r="T18" s="191">
        <f t="shared" si="6"/>
        <v>0</v>
      </c>
      <c r="U18" s="191">
        <f t="shared" si="11"/>
        <v>0</v>
      </c>
      <c r="V18" s="191">
        <f t="shared" si="12"/>
        <v>0</v>
      </c>
    </row>
    <row r="19" spans="1:22">
      <c r="A19" s="15">
        <f>+IF(OR(N19&gt;0,R19&gt;0,V19&gt;0),MAX(A$13:A18)+1,0)</f>
        <v>0</v>
      </c>
      <c r="B19" s="9" t="str">
        <f>+B18</f>
        <v>СУДИЈА</v>
      </c>
      <c r="C19" s="46" t="s">
        <v>875</v>
      </c>
      <c r="D19" s="11"/>
      <c r="E19" s="193"/>
      <c r="F19" s="193"/>
      <c r="G19" s="11"/>
      <c r="H19" s="88">
        <f t="shared" si="0"/>
        <v>0</v>
      </c>
      <c r="I19" s="11"/>
      <c r="J19" s="407">
        <f t="shared" si="1"/>
        <v>54863.09</v>
      </c>
      <c r="K19" s="191">
        <f t="shared" si="2"/>
        <v>0</v>
      </c>
      <c r="L19" s="191">
        <f t="shared" si="7"/>
        <v>0</v>
      </c>
      <c r="M19" s="191">
        <f t="shared" si="13"/>
        <v>0</v>
      </c>
      <c r="N19" s="191">
        <f t="shared" si="8"/>
        <v>0</v>
      </c>
      <c r="O19" s="191">
        <f t="shared" si="3"/>
        <v>0</v>
      </c>
      <c r="P19" s="191">
        <f t="shared" si="4"/>
        <v>0</v>
      </c>
      <c r="Q19" s="191">
        <f t="shared" si="9"/>
        <v>0</v>
      </c>
      <c r="R19" s="191">
        <f t="shared" si="10"/>
        <v>0</v>
      </c>
      <c r="S19" s="191">
        <f t="shared" si="5"/>
        <v>0</v>
      </c>
      <c r="T19" s="191">
        <f t="shared" si="6"/>
        <v>0</v>
      </c>
      <c r="U19" s="191">
        <f t="shared" si="11"/>
        <v>0</v>
      </c>
      <c r="V19" s="191">
        <f t="shared" si="12"/>
        <v>0</v>
      </c>
    </row>
    <row r="20" spans="1:22" ht="15.75" customHeight="1">
      <c r="A20" s="15">
        <f>+IF(OR(N20&gt;0,R20&gt;0,V20&gt;0),MAX(A$13:A19)+1,0)</f>
        <v>0</v>
      </c>
      <c r="B20" s="9" t="str">
        <f>+B19</f>
        <v>СУДИЈА</v>
      </c>
      <c r="C20" s="13" t="s">
        <v>62</v>
      </c>
      <c r="D20" s="11"/>
      <c r="E20" s="193"/>
      <c r="F20" s="193"/>
      <c r="G20" s="11"/>
      <c r="H20" s="88">
        <f t="shared" si="0"/>
        <v>0</v>
      </c>
      <c r="I20" s="11"/>
      <c r="J20" s="407">
        <f t="shared" si="1"/>
        <v>54863.09</v>
      </c>
      <c r="K20" s="191">
        <f t="shared" si="2"/>
        <v>0</v>
      </c>
      <c r="L20" s="191">
        <f t="shared" si="7"/>
        <v>0</v>
      </c>
      <c r="M20" s="191">
        <f t="shared" si="13"/>
        <v>0</v>
      </c>
      <c r="N20" s="191">
        <f t="shared" si="8"/>
        <v>0</v>
      </c>
      <c r="O20" s="191">
        <f t="shared" si="3"/>
        <v>0</v>
      </c>
      <c r="P20" s="191">
        <f t="shared" si="4"/>
        <v>0</v>
      </c>
      <c r="Q20" s="191">
        <f t="shared" si="9"/>
        <v>0</v>
      </c>
      <c r="R20" s="191">
        <f t="shared" si="10"/>
        <v>0</v>
      </c>
      <c r="S20" s="191">
        <f t="shared" si="5"/>
        <v>0</v>
      </c>
      <c r="T20" s="191">
        <f t="shared" si="6"/>
        <v>0</v>
      </c>
      <c r="U20" s="191">
        <f t="shared" si="11"/>
        <v>0</v>
      </c>
      <c r="V20" s="191">
        <f t="shared" si="12"/>
        <v>0</v>
      </c>
    </row>
    <row r="21" spans="1:22">
      <c r="C21" s="14" t="s">
        <v>63</v>
      </c>
      <c r="D21" s="11"/>
      <c r="E21" s="193"/>
      <c r="F21" s="193"/>
      <c r="G21" s="11"/>
      <c r="H21" s="88"/>
      <c r="I21" s="88"/>
      <c r="J21" s="407"/>
      <c r="K21" s="191">
        <f t="shared" si="2"/>
        <v>0</v>
      </c>
      <c r="L21" s="191">
        <f t="shared" si="7"/>
        <v>0</v>
      </c>
      <c r="M21" s="191">
        <f t="shared" si="13"/>
        <v>0</v>
      </c>
      <c r="N21" s="191">
        <f t="shared" si="8"/>
        <v>0</v>
      </c>
      <c r="O21" s="191">
        <f t="shared" si="3"/>
        <v>0</v>
      </c>
      <c r="P21" s="191">
        <f t="shared" si="4"/>
        <v>0</v>
      </c>
      <c r="Q21" s="191">
        <f t="shared" si="9"/>
        <v>0</v>
      </c>
      <c r="R21" s="191">
        <f t="shared" si="10"/>
        <v>0</v>
      </c>
      <c r="S21" s="191">
        <f t="shared" si="5"/>
        <v>0</v>
      </c>
      <c r="T21" s="191">
        <f t="shared" si="6"/>
        <v>0</v>
      </c>
      <c r="U21" s="191">
        <f t="shared" si="11"/>
        <v>0</v>
      </c>
      <c r="V21" s="191">
        <f t="shared" si="12"/>
        <v>0</v>
      </c>
    </row>
    <row r="22" spans="1:22">
      <c r="A22" s="15">
        <f>+IF(OR(N22&gt;0,R22&gt;0,V22&gt;0),MAX(A$13:A21)+1,0)</f>
        <v>0</v>
      </c>
      <c r="B22" s="9" t="str">
        <f>+C21</f>
        <v>ПРЕДСЕДНИК СУДА</v>
      </c>
      <c r="C22" s="13" t="s">
        <v>59</v>
      </c>
      <c r="D22" s="11"/>
      <c r="E22" s="193"/>
      <c r="F22" s="193"/>
      <c r="G22" s="11"/>
      <c r="H22" s="88">
        <f>+D22+E22-F22</f>
        <v>0</v>
      </c>
      <c r="I22" s="11"/>
      <c r="J22" s="407">
        <f>+J$10</f>
        <v>54863.09</v>
      </c>
      <c r="K22" s="191">
        <f t="shared" si="2"/>
        <v>0</v>
      </c>
      <c r="L22" s="191">
        <f t="shared" si="7"/>
        <v>0</v>
      </c>
      <c r="M22" s="191">
        <f t="shared" si="13"/>
        <v>0</v>
      </c>
      <c r="N22" s="191">
        <f t="shared" si="8"/>
        <v>0</v>
      </c>
      <c r="O22" s="191">
        <f t="shared" si="3"/>
        <v>0</v>
      </c>
      <c r="P22" s="191">
        <f t="shared" si="4"/>
        <v>0</v>
      </c>
      <c r="Q22" s="191">
        <f t="shared" si="9"/>
        <v>0</v>
      </c>
      <c r="R22" s="191">
        <f t="shared" si="10"/>
        <v>0</v>
      </c>
      <c r="S22" s="191">
        <f t="shared" si="5"/>
        <v>0</v>
      </c>
      <c r="T22" s="191">
        <f t="shared" si="6"/>
        <v>0</v>
      </c>
      <c r="U22" s="191">
        <f t="shared" si="11"/>
        <v>0</v>
      </c>
      <c r="V22" s="191">
        <f t="shared" si="12"/>
        <v>0</v>
      </c>
    </row>
    <row r="23" spans="1:22">
      <c r="A23" s="15">
        <f>+IF(OR(N23&gt;0,R23&gt;0,V23&gt;0),MAX(A$13:A22)+1,0)</f>
        <v>0</v>
      </c>
      <c r="B23" s="9" t="str">
        <f>+B22</f>
        <v>ПРЕДСЕДНИК СУДА</v>
      </c>
      <c r="C23" s="13" t="s">
        <v>60</v>
      </c>
      <c r="D23" s="11"/>
      <c r="E23" s="193"/>
      <c r="F23" s="193"/>
      <c r="G23" s="11"/>
      <c r="H23" s="88">
        <f>+D23+E23-F23</f>
        <v>0</v>
      </c>
      <c r="I23" s="11"/>
      <c r="J23" s="407">
        <f>+J$10</f>
        <v>54863.09</v>
      </c>
      <c r="K23" s="191">
        <f t="shared" si="2"/>
        <v>0</v>
      </c>
      <c r="L23" s="191">
        <f t="shared" si="7"/>
        <v>0</v>
      </c>
      <c r="M23" s="191">
        <f t="shared" si="13"/>
        <v>0</v>
      </c>
      <c r="N23" s="191">
        <f t="shared" si="8"/>
        <v>0</v>
      </c>
      <c r="O23" s="191">
        <f t="shared" si="3"/>
        <v>0</v>
      </c>
      <c r="P23" s="191">
        <f t="shared" si="4"/>
        <v>0</v>
      </c>
      <c r="Q23" s="191">
        <f t="shared" si="9"/>
        <v>0</v>
      </c>
      <c r="R23" s="191">
        <f t="shared" si="10"/>
        <v>0</v>
      </c>
      <c r="S23" s="191">
        <f t="shared" si="5"/>
        <v>0</v>
      </c>
      <c r="T23" s="191">
        <f t="shared" si="6"/>
        <v>0</v>
      </c>
      <c r="U23" s="191">
        <f t="shared" si="11"/>
        <v>0</v>
      </c>
      <c r="V23" s="191">
        <f t="shared" si="12"/>
        <v>0</v>
      </c>
    </row>
    <row r="24" spans="1:22" ht="22.5">
      <c r="A24" s="15">
        <f>+IF(OR(N24&gt;0,R24&gt;0,V24&gt;0),MAX(A$13:A23)+1,0)</f>
        <v>0</v>
      </c>
      <c r="B24" s="9" t="str">
        <f>+B23</f>
        <v>ПРЕДСЕДНИК СУДА</v>
      </c>
      <c r="C24" s="46" t="s">
        <v>507</v>
      </c>
      <c r="D24" s="11"/>
      <c r="E24" s="193"/>
      <c r="F24" s="193"/>
      <c r="G24" s="11"/>
      <c r="H24" s="88">
        <f>+D24+E24-F24</f>
        <v>0</v>
      </c>
      <c r="I24" s="11"/>
      <c r="J24" s="407">
        <f>+J$10</f>
        <v>54863.09</v>
      </c>
      <c r="K24" s="191">
        <f t="shared" si="2"/>
        <v>0</v>
      </c>
      <c r="L24" s="191">
        <f t="shared" si="7"/>
        <v>0</v>
      </c>
      <c r="M24" s="191">
        <f t="shared" si="13"/>
        <v>0</v>
      </c>
      <c r="N24" s="191">
        <f t="shared" si="8"/>
        <v>0</v>
      </c>
      <c r="O24" s="191">
        <f t="shared" si="3"/>
        <v>0</v>
      </c>
      <c r="P24" s="191">
        <f t="shared" si="4"/>
        <v>0</v>
      </c>
      <c r="Q24" s="191">
        <f t="shared" si="9"/>
        <v>0</v>
      </c>
      <c r="R24" s="191">
        <f t="shared" si="10"/>
        <v>0</v>
      </c>
      <c r="S24" s="191">
        <f t="shared" si="5"/>
        <v>0</v>
      </c>
      <c r="T24" s="191">
        <f t="shared" si="6"/>
        <v>0</v>
      </c>
      <c r="U24" s="191">
        <f t="shared" si="11"/>
        <v>0</v>
      </c>
      <c r="V24" s="191">
        <f t="shared" si="12"/>
        <v>0</v>
      </c>
    </row>
    <row r="25" spans="1:22" ht="23.25" customHeight="1">
      <c r="A25" s="15">
        <f>+IF(OR(N25&gt;0,R25&gt;0,V25&gt;0),MAX(A$13:A24)+1,0)</f>
        <v>0</v>
      </c>
      <c r="B25" s="9" t="str">
        <f>+B24</f>
        <v>ПРЕДСЕДНИК СУДА</v>
      </c>
      <c r="C25" s="13" t="s">
        <v>61</v>
      </c>
      <c r="D25" s="11"/>
      <c r="E25" s="193"/>
      <c r="F25" s="193"/>
      <c r="G25" s="11"/>
      <c r="H25" s="88">
        <f>+D25+E25-F25</f>
        <v>0</v>
      </c>
      <c r="I25" s="11"/>
      <c r="J25" s="407">
        <f>+J$10</f>
        <v>54863.09</v>
      </c>
      <c r="K25" s="191">
        <f t="shared" si="2"/>
        <v>0</v>
      </c>
      <c r="L25" s="191">
        <f t="shared" si="7"/>
        <v>0</v>
      </c>
      <c r="M25" s="191">
        <f t="shared" si="13"/>
        <v>0</v>
      </c>
      <c r="N25" s="191">
        <f t="shared" si="8"/>
        <v>0</v>
      </c>
      <c r="O25" s="191">
        <f t="shared" si="3"/>
        <v>0</v>
      </c>
      <c r="P25" s="191">
        <f t="shared" si="4"/>
        <v>0</v>
      </c>
      <c r="Q25" s="191">
        <f t="shared" si="9"/>
        <v>0</v>
      </c>
      <c r="R25" s="191">
        <f t="shared" si="10"/>
        <v>0</v>
      </c>
      <c r="S25" s="191">
        <f t="shared" si="5"/>
        <v>0</v>
      </c>
      <c r="T25" s="191">
        <f t="shared" si="6"/>
        <v>0</v>
      </c>
      <c r="U25" s="191">
        <f t="shared" si="11"/>
        <v>0</v>
      </c>
      <c r="V25" s="191">
        <f t="shared" si="12"/>
        <v>0</v>
      </c>
    </row>
    <row r="26" spans="1:22">
      <c r="A26" s="15">
        <f>+IF(OR(N26&gt;0,R26&gt;0,V26&gt;0),MAX(A$13:A25)+1,0)</f>
        <v>0</v>
      </c>
      <c r="B26" s="9" t="str">
        <f>+B25</f>
        <v>ПРЕДСЕДНИК СУДА</v>
      </c>
      <c r="C26" s="46" t="s">
        <v>875</v>
      </c>
      <c r="D26" s="11"/>
      <c r="E26" s="193"/>
      <c r="F26" s="193"/>
      <c r="G26" s="11"/>
      <c r="H26" s="88">
        <f>+D26+E26-F26</f>
        <v>0</v>
      </c>
      <c r="I26" s="11"/>
      <c r="J26" s="407">
        <f>+J$10</f>
        <v>54863.09</v>
      </c>
      <c r="K26" s="191">
        <f t="shared" si="2"/>
        <v>0</v>
      </c>
      <c r="L26" s="191">
        <f t="shared" si="7"/>
        <v>0</v>
      </c>
      <c r="M26" s="191">
        <f t="shared" si="13"/>
        <v>0</v>
      </c>
      <c r="N26" s="191">
        <f t="shared" si="8"/>
        <v>0</v>
      </c>
      <c r="O26" s="191">
        <f t="shared" si="3"/>
        <v>0</v>
      </c>
      <c r="P26" s="191">
        <f t="shared" si="4"/>
        <v>0</v>
      </c>
      <c r="Q26" s="191">
        <f t="shared" si="9"/>
        <v>0</v>
      </c>
      <c r="R26" s="191">
        <f t="shared" si="10"/>
        <v>0</v>
      </c>
      <c r="S26" s="191">
        <f t="shared" si="5"/>
        <v>0</v>
      </c>
      <c r="T26" s="191">
        <f t="shared" si="6"/>
        <v>0</v>
      </c>
      <c r="U26" s="191">
        <f t="shared" si="11"/>
        <v>0</v>
      </c>
      <c r="V26" s="191">
        <f t="shared" si="12"/>
        <v>0</v>
      </c>
    </row>
    <row r="27" spans="1:22">
      <c r="C27" s="12" t="s">
        <v>64</v>
      </c>
      <c r="D27" s="11"/>
      <c r="E27" s="193"/>
      <c r="F27" s="193"/>
      <c r="G27" s="11"/>
      <c r="H27" s="88"/>
      <c r="I27" s="88"/>
      <c r="J27" s="407"/>
      <c r="K27" s="191">
        <f t="shared" si="2"/>
        <v>0</v>
      </c>
      <c r="L27" s="191">
        <f t="shared" si="7"/>
        <v>0</v>
      </c>
      <c r="M27" s="191">
        <f t="shared" si="13"/>
        <v>0</v>
      </c>
      <c r="N27" s="191">
        <f t="shared" si="8"/>
        <v>0</v>
      </c>
      <c r="O27" s="191">
        <f t="shared" si="3"/>
        <v>0</v>
      </c>
      <c r="P27" s="191">
        <f t="shared" si="4"/>
        <v>0</v>
      </c>
      <c r="Q27" s="191">
        <f t="shared" si="9"/>
        <v>0</v>
      </c>
      <c r="R27" s="191">
        <f t="shared" si="10"/>
        <v>0</v>
      </c>
      <c r="S27" s="191">
        <f t="shared" si="5"/>
        <v>0</v>
      </c>
      <c r="T27" s="191">
        <f t="shared" si="6"/>
        <v>0</v>
      </c>
      <c r="U27" s="191">
        <f t="shared" si="11"/>
        <v>0</v>
      </c>
      <c r="V27" s="191">
        <f t="shared" si="12"/>
        <v>0</v>
      </c>
    </row>
    <row r="28" spans="1:22">
      <c r="A28" s="15">
        <f>+IF(OR(N28&gt;0,R28&gt;0,V28&gt;0),MAX(A$13:A27)+1,0)</f>
        <v>0</v>
      </c>
      <c r="B28" s="9" t="str">
        <f>+C27</f>
        <v>ЗАМЕНИК ПРЕДСЕДНИКА СУДА</v>
      </c>
      <c r="C28" s="13" t="s">
        <v>59</v>
      </c>
      <c r="D28" s="11"/>
      <c r="E28" s="193"/>
      <c r="F28" s="193"/>
      <c r="G28" s="11"/>
      <c r="H28" s="88">
        <f>+D28+E28-F28</f>
        <v>0</v>
      </c>
      <c r="I28" s="11"/>
      <c r="J28" s="407">
        <f>+J$10</f>
        <v>54863.09</v>
      </c>
      <c r="K28" s="191">
        <f t="shared" si="2"/>
        <v>0</v>
      </c>
      <c r="L28" s="191">
        <f t="shared" si="7"/>
        <v>0</v>
      </c>
      <c r="M28" s="191">
        <f t="shared" si="13"/>
        <v>0</v>
      </c>
      <c r="N28" s="191">
        <f t="shared" si="8"/>
        <v>0</v>
      </c>
      <c r="O28" s="191">
        <f t="shared" si="3"/>
        <v>0</v>
      </c>
      <c r="P28" s="191">
        <f t="shared" si="4"/>
        <v>0</v>
      </c>
      <c r="Q28" s="191">
        <f t="shared" si="9"/>
        <v>0</v>
      </c>
      <c r="R28" s="191">
        <f t="shared" si="10"/>
        <v>0</v>
      </c>
      <c r="S28" s="191">
        <f t="shared" si="5"/>
        <v>0</v>
      </c>
      <c r="T28" s="191">
        <f t="shared" si="6"/>
        <v>0</v>
      </c>
      <c r="U28" s="191">
        <f t="shared" si="11"/>
        <v>0</v>
      </c>
      <c r="V28" s="191">
        <f t="shared" si="12"/>
        <v>0</v>
      </c>
    </row>
    <row r="29" spans="1:22">
      <c r="A29" s="15">
        <f>+IF(OR(N29&gt;0,R29&gt;0,V29&gt;0),MAX(A$13:A28)+1,0)</f>
        <v>0</v>
      </c>
      <c r="B29" s="9" t="str">
        <f>+B28</f>
        <v>ЗАМЕНИК ПРЕДСЕДНИКА СУДА</v>
      </c>
      <c r="C29" s="13" t="s">
        <v>60</v>
      </c>
      <c r="D29" s="11"/>
      <c r="E29" s="193"/>
      <c r="F29" s="193"/>
      <c r="G29" s="11"/>
      <c r="H29" s="88">
        <f>+D29+E29-F29</f>
        <v>0</v>
      </c>
      <c r="I29" s="11"/>
      <c r="J29" s="407">
        <f>+J$10</f>
        <v>54863.09</v>
      </c>
      <c r="K29" s="191">
        <f t="shared" si="2"/>
        <v>0</v>
      </c>
      <c r="L29" s="191">
        <f t="shared" si="7"/>
        <v>0</v>
      </c>
      <c r="M29" s="191">
        <f t="shared" si="13"/>
        <v>0</v>
      </c>
      <c r="N29" s="191">
        <f t="shared" si="8"/>
        <v>0</v>
      </c>
      <c r="O29" s="191">
        <f t="shared" si="3"/>
        <v>0</v>
      </c>
      <c r="P29" s="191">
        <f t="shared" si="4"/>
        <v>0</v>
      </c>
      <c r="Q29" s="191">
        <f t="shared" si="9"/>
        <v>0</v>
      </c>
      <c r="R29" s="191">
        <f t="shared" si="10"/>
        <v>0</v>
      </c>
      <c r="S29" s="191">
        <f t="shared" si="5"/>
        <v>0</v>
      </c>
      <c r="T29" s="191">
        <f t="shared" si="6"/>
        <v>0</v>
      </c>
      <c r="U29" s="191">
        <f t="shared" si="11"/>
        <v>0</v>
      </c>
      <c r="V29" s="191">
        <f t="shared" si="12"/>
        <v>0</v>
      </c>
    </row>
    <row r="30" spans="1:22" ht="22.5">
      <c r="A30" s="15">
        <f>+IF(OR(N30&gt;0,R30&gt;0,V30&gt;0),MAX(A$13:A29)+1,0)</f>
        <v>0</v>
      </c>
      <c r="B30" s="9" t="str">
        <f>+B29</f>
        <v>ЗАМЕНИК ПРЕДСЕДНИКА СУДА</v>
      </c>
      <c r="C30" s="46" t="s">
        <v>507</v>
      </c>
      <c r="D30" s="11"/>
      <c r="E30" s="193"/>
      <c r="F30" s="193"/>
      <c r="G30" s="11"/>
      <c r="H30" s="88">
        <f>+D30+E30-F30</f>
        <v>0</v>
      </c>
      <c r="I30" s="11"/>
      <c r="J30" s="407">
        <f>+J$10</f>
        <v>54863.09</v>
      </c>
      <c r="K30" s="191">
        <f t="shared" si="2"/>
        <v>0</v>
      </c>
      <c r="L30" s="191">
        <f t="shared" si="7"/>
        <v>0</v>
      </c>
      <c r="M30" s="191">
        <f t="shared" si="13"/>
        <v>0</v>
      </c>
      <c r="N30" s="191">
        <f t="shared" si="8"/>
        <v>0</v>
      </c>
      <c r="O30" s="191">
        <f t="shared" si="3"/>
        <v>0</v>
      </c>
      <c r="P30" s="191">
        <f t="shared" si="4"/>
        <v>0</v>
      </c>
      <c r="Q30" s="191">
        <f t="shared" si="9"/>
        <v>0</v>
      </c>
      <c r="R30" s="191">
        <f t="shared" si="10"/>
        <v>0</v>
      </c>
      <c r="S30" s="191">
        <f t="shared" si="5"/>
        <v>0</v>
      </c>
      <c r="T30" s="191">
        <f t="shared" si="6"/>
        <v>0</v>
      </c>
      <c r="U30" s="191">
        <f t="shared" si="11"/>
        <v>0</v>
      </c>
      <c r="V30" s="191">
        <f t="shared" si="12"/>
        <v>0</v>
      </c>
    </row>
    <row r="31" spans="1:22" ht="24" customHeight="1">
      <c r="A31" s="15">
        <f>+IF(OR(N31&gt;0,R31&gt;0,V31&gt;0),MAX(A$13:A30)+1,0)</f>
        <v>0</v>
      </c>
      <c r="B31" s="9" t="str">
        <f>+B30</f>
        <v>ЗАМЕНИК ПРЕДСЕДНИКА СУДА</v>
      </c>
      <c r="C31" s="13" t="s">
        <v>61</v>
      </c>
      <c r="D31" s="11"/>
      <c r="E31" s="193"/>
      <c r="F31" s="193"/>
      <c r="G31" s="11"/>
      <c r="H31" s="88">
        <f>+D31+E31-F31</f>
        <v>0</v>
      </c>
      <c r="I31" s="11"/>
      <c r="J31" s="407">
        <f>+J$10</f>
        <v>54863.09</v>
      </c>
      <c r="K31" s="191">
        <f t="shared" si="2"/>
        <v>0</v>
      </c>
      <c r="L31" s="191">
        <f t="shared" si="7"/>
        <v>0</v>
      </c>
      <c r="M31" s="191">
        <f t="shared" si="13"/>
        <v>0</v>
      </c>
      <c r="N31" s="191">
        <f t="shared" si="8"/>
        <v>0</v>
      </c>
      <c r="O31" s="191">
        <f t="shared" si="3"/>
        <v>0</v>
      </c>
      <c r="P31" s="191">
        <f t="shared" si="4"/>
        <v>0</v>
      </c>
      <c r="Q31" s="191">
        <f t="shared" si="9"/>
        <v>0</v>
      </c>
      <c r="R31" s="191">
        <f t="shared" si="10"/>
        <v>0</v>
      </c>
      <c r="S31" s="191">
        <f t="shared" si="5"/>
        <v>0</v>
      </c>
      <c r="T31" s="191">
        <f t="shared" si="6"/>
        <v>0</v>
      </c>
      <c r="U31" s="191">
        <f t="shared" si="11"/>
        <v>0</v>
      </c>
      <c r="V31" s="191">
        <f t="shared" si="12"/>
        <v>0</v>
      </c>
    </row>
    <row r="32" spans="1:22">
      <c r="A32" s="15">
        <f>+IF(OR(N32&gt;0,R32&gt;0,V32&gt;0),MAX(A$13:A31)+1,0)</f>
        <v>0</v>
      </c>
      <c r="B32" s="9" t="str">
        <f>+B31</f>
        <v>ЗАМЕНИК ПРЕДСЕДНИКА СУДА</v>
      </c>
      <c r="C32" s="46" t="s">
        <v>875</v>
      </c>
      <c r="D32" s="11"/>
      <c r="E32" s="193"/>
      <c r="F32" s="193"/>
      <c r="G32" s="11"/>
      <c r="H32" s="88">
        <f>+D32+E32-F32</f>
        <v>0</v>
      </c>
      <c r="I32" s="11"/>
      <c r="J32" s="407">
        <f>+J$10</f>
        <v>54863.09</v>
      </c>
      <c r="K32" s="191">
        <f t="shared" si="2"/>
        <v>0</v>
      </c>
      <c r="L32" s="191">
        <f t="shared" si="7"/>
        <v>0</v>
      </c>
      <c r="M32" s="191">
        <f t="shared" si="13"/>
        <v>0</v>
      </c>
      <c r="N32" s="191">
        <f t="shared" si="8"/>
        <v>0</v>
      </c>
      <c r="O32" s="191">
        <f t="shared" si="3"/>
        <v>0</v>
      </c>
      <c r="P32" s="191">
        <f t="shared" si="4"/>
        <v>0</v>
      </c>
      <c r="Q32" s="191">
        <f t="shared" si="9"/>
        <v>0</v>
      </c>
      <c r="R32" s="191">
        <f t="shared" si="10"/>
        <v>0</v>
      </c>
      <c r="S32" s="191">
        <f t="shared" si="5"/>
        <v>0</v>
      </c>
      <c r="T32" s="191">
        <f t="shared" si="6"/>
        <v>0</v>
      </c>
      <c r="U32" s="191">
        <f t="shared" si="11"/>
        <v>0</v>
      </c>
      <c r="V32" s="191">
        <f t="shared" si="12"/>
        <v>0</v>
      </c>
    </row>
    <row r="33" spans="1:22">
      <c r="C33" s="12" t="s">
        <v>65</v>
      </c>
      <c r="D33" s="11"/>
      <c r="E33" s="193"/>
      <c r="F33" s="193"/>
      <c r="G33" s="11"/>
      <c r="H33" s="88"/>
      <c r="I33" s="88"/>
      <c r="J33" s="407"/>
      <c r="K33" s="191">
        <f t="shared" si="2"/>
        <v>0</v>
      </c>
      <c r="L33" s="191">
        <f t="shared" si="7"/>
        <v>0</v>
      </c>
      <c r="M33" s="191">
        <f t="shared" si="13"/>
        <v>0</v>
      </c>
      <c r="N33" s="191">
        <f t="shared" si="8"/>
        <v>0</v>
      </c>
      <c r="O33" s="191">
        <f t="shared" si="3"/>
        <v>0</v>
      </c>
      <c r="P33" s="191">
        <f t="shared" si="4"/>
        <v>0</v>
      </c>
      <c r="Q33" s="191">
        <f t="shared" si="9"/>
        <v>0</v>
      </c>
      <c r="R33" s="191">
        <f t="shared" si="10"/>
        <v>0</v>
      </c>
      <c r="S33" s="191">
        <f t="shared" si="5"/>
        <v>0</v>
      </c>
      <c r="T33" s="191">
        <f t="shared" si="6"/>
        <v>0</v>
      </c>
      <c r="U33" s="191">
        <f t="shared" si="11"/>
        <v>0</v>
      </c>
      <c r="V33" s="191">
        <f t="shared" si="12"/>
        <v>0</v>
      </c>
    </row>
    <row r="34" spans="1:22" ht="24" customHeight="1">
      <c r="A34" s="15">
        <f>+IF(OR(N34&gt;0,R34&gt;0,V34&gt;0),MAX(A$13:A33)+1,0)</f>
        <v>0</v>
      </c>
      <c r="B34" s="9" t="str">
        <f>+C33</f>
        <v>ЈАВНО ТУЖИЛАШТВО</v>
      </c>
      <c r="C34" s="46" t="s">
        <v>869</v>
      </c>
      <c r="D34" s="10"/>
      <c r="E34" s="194"/>
      <c r="F34" s="194"/>
      <c r="G34" s="10"/>
      <c r="H34" s="88">
        <f t="shared" ref="H34:H41" si="14">+D34+E34-F34</f>
        <v>0</v>
      </c>
      <c r="I34" s="11"/>
      <c r="J34" s="407">
        <f t="shared" ref="J34:J41" si="15">+J$10</f>
        <v>54863.09</v>
      </c>
      <c r="K34" s="191">
        <f t="shared" si="2"/>
        <v>0</v>
      </c>
      <c r="L34" s="191">
        <f t="shared" si="7"/>
        <v>0</v>
      </c>
      <c r="M34" s="191">
        <f t="shared" si="13"/>
        <v>0</v>
      </c>
      <c r="N34" s="191">
        <f t="shared" si="8"/>
        <v>0</v>
      </c>
      <c r="O34" s="191">
        <f t="shared" si="3"/>
        <v>0</v>
      </c>
      <c r="P34" s="191">
        <f t="shared" si="4"/>
        <v>0</v>
      </c>
      <c r="Q34" s="191">
        <f t="shared" si="9"/>
        <v>0</v>
      </c>
      <c r="R34" s="191">
        <f t="shared" si="10"/>
        <v>0</v>
      </c>
      <c r="S34" s="191">
        <f t="shared" si="5"/>
        <v>0</v>
      </c>
      <c r="T34" s="191">
        <f t="shared" si="6"/>
        <v>0</v>
      </c>
      <c r="U34" s="191">
        <f t="shared" si="11"/>
        <v>0</v>
      </c>
      <c r="V34" s="191">
        <f t="shared" si="12"/>
        <v>0</v>
      </c>
    </row>
    <row r="35" spans="1:22" ht="33.75">
      <c r="A35" s="15">
        <f>+IF(OR(N35&gt;0,R35&gt;0,V35&gt;0),MAX(A$13:A34)+1,0)</f>
        <v>0</v>
      </c>
      <c r="B35" s="9" t="str">
        <f>+B34</f>
        <v>ЈАВНО ТУЖИЛАШТВО</v>
      </c>
      <c r="C35" s="46" t="s">
        <v>870</v>
      </c>
      <c r="D35" s="11"/>
      <c r="E35" s="193"/>
      <c r="F35" s="193"/>
      <c r="G35" s="11"/>
      <c r="H35" s="88">
        <f t="shared" si="14"/>
        <v>0</v>
      </c>
      <c r="I35" s="11"/>
      <c r="J35" s="407">
        <f t="shared" si="15"/>
        <v>54863.09</v>
      </c>
      <c r="K35" s="191">
        <f t="shared" si="2"/>
        <v>0</v>
      </c>
      <c r="L35" s="191">
        <f t="shared" si="7"/>
        <v>0</v>
      </c>
      <c r="M35" s="191">
        <f t="shared" si="13"/>
        <v>0</v>
      </c>
      <c r="N35" s="191">
        <f t="shared" si="8"/>
        <v>0</v>
      </c>
      <c r="O35" s="191">
        <f t="shared" si="3"/>
        <v>0</v>
      </c>
      <c r="P35" s="191">
        <f t="shared" si="4"/>
        <v>0</v>
      </c>
      <c r="Q35" s="191">
        <f t="shared" si="9"/>
        <v>0</v>
      </c>
      <c r="R35" s="191">
        <f t="shared" si="10"/>
        <v>0</v>
      </c>
      <c r="S35" s="191">
        <f t="shared" si="5"/>
        <v>0</v>
      </c>
      <c r="T35" s="191">
        <f t="shared" si="6"/>
        <v>0</v>
      </c>
      <c r="U35" s="191">
        <f t="shared" si="11"/>
        <v>0</v>
      </c>
      <c r="V35" s="191">
        <f t="shared" si="12"/>
        <v>0</v>
      </c>
    </row>
    <row r="36" spans="1:22" ht="23.25" customHeight="1">
      <c r="A36" s="15">
        <f>+IF(OR(N36&gt;0,R36&gt;0,V36&gt;0),MAX(A$13:A35)+1,0)</f>
        <v>0</v>
      </c>
      <c r="B36" s="9" t="str">
        <f t="shared" ref="B36:B41" si="16">+B35</f>
        <v>ЈАВНО ТУЖИЛАШТВО</v>
      </c>
      <c r="C36" s="46" t="s">
        <v>871</v>
      </c>
      <c r="D36" s="10"/>
      <c r="E36" s="194"/>
      <c r="F36" s="194"/>
      <c r="G36" s="10"/>
      <c r="H36" s="88">
        <f t="shared" si="14"/>
        <v>0</v>
      </c>
      <c r="I36" s="11"/>
      <c r="J36" s="407">
        <f t="shared" si="15"/>
        <v>54863.09</v>
      </c>
      <c r="K36" s="191">
        <f t="shared" si="2"/>
        <v>0</v>
      </c>
      <c r="L36" s="191">
        <f t="shared" si="7"/>
        <v>0</v>
      </c>
      <c r="M36" s="191">
        <f t="shared" si="13"/>
        <v>0</v>
      </c>
      <c r="N36" s="191">
        <f t="shared" si="8"/>
        <v>0</v>
      </c>
      <c r="O36" s="191">
        <f t="shared" si="3"/>
        <v>0</v>
      </c>
      <c r="P36" s="191">
        <f t="shared" si="4"/>
        <v>0</v>
      </c>
      <c r="Q36" s="191">
        <f t="shared" si="9"/>
        <v>0</v>
      </c>
      <c r="R36" s="191">
        <f t="shared" si="10"/>
        <v>0</v>
      </c>
      <c r="S36" s="191">
        <f t="shared" si="5"/>
        <v>0</v>
      </c>
      <c r="T36" s="191">
        <f t="shared" si="6"/>
        <v>0</v>
      </c>
      <c r="U36" s="191">
        <f t="shared" si="11"/>
        <v>0</v>
      </c>
      <c r="V36" s="191">
        <f t="shared" si="12"/>
        <v>0</v>
      </c>
    </row>
    <row r="37" spans="1:22" ht="22.5" customHeight="1">
      <c r="A37" s="15">
        <f>+IF(OR(N37&gt;0,R37&gt;0,V37&gt;0),MAX(A$13:A36)+1,0)</f>
        <v>0</v>
      </c>
      <c r="B37" s="9" t="str">
        <f t="shared" si="16"/>
        <v>ЈАВНО ТУЖИЛАШТВО</v>
      </c>
      <c r="C37" s="46" t="s">
        <v>868</v>
      </c>
      <c r="D37" s="10"/>
      <c r="E37" s="194"/>
      <c r="F37" s="194"/>
      <c r="G37" s="10"/>
      <c r="H37" s="88">
        <f t="shared" si="14"/>
        <v>0</v>
      </c>
      <c r="I37" s="11"/>
      <c r="J37" s="407">
        <f t="shared" si="15"/>
        <v>54863.09</v>
      </c>
      <c r="K37" s="191">
        <f t="shared" si="2"/>
        <v>0</v>
      </c>
      <c r="L37" s="191">
        <f t="shared" si="7"/>
        <v>0</v>
      </c>
      <c r="M37" s="191">
        <f t="shared" si="13"/>
        <v>0</v>
      </c>
      <c r="N37" s="191">
        <f t="shared" si="8"/>
        <v>0</v>
      </c>
      <c r="O37" s="191">
        <f t="shared" si="3"/>
        <v>0</v>
      </c>
      <c r="P37" s="191">
        <f t="shared" si="4"/>
        <v>0</v>
      </c>
      <c r="Q37" s="191">
        <f t="shared" si="9"/>
        <v>0</v>
      </c>
      <c r="R37" s="191">
        <f t="shared" si="10"/>
        <v>0</v>
      </c>
      <c r="S37" s="191">
        <f t="shared" si="5"/>
        <v>0</v>
      </c>
      <c r="T37" s="191">
        <f t="shared" si="6"/>
        <v>0</v>
      </c>
      <c r="U37" s="191">
        <f t="shared" si="11"/>
        <v>0</v>
      </c>
      <c r="V37" s="191">
        <f t="shared" si="12"/>
        <v>0</v>
      </c>
    </row>
    <row r="38" spans="1:22">
      <c r="A38" s="15">
        <f>+IF(OR(N38&gt;0,R38&gt;0,V38&gt;0),MAX(A$13:A37)+1,0)</f>
        <v>0</v>
      </c>
      <c r="B38" s="9" t="str">
        <f t="shared" si="16"/>
        <v>ЈАВНО ТУЖИЛАШТВО</v>
      </c>
      <c r="C38" s="46" t="s">
        <v>873</v>
      </c>
      <c r="D38" s="10"/>
      <c r="E38" s="194"/>
      <c r="F38" s="194"/>
      <c r="G38" s="10"/>
      <c r="H38" s="88">
        <f t="shared" si="14"/>
        <v>0</v>
      </c>
      <c r="I38" s="11"/>
      <c r="J38" s="407">
        <f t="shared" si="15"/>
        <v>54863.09</v>
      </c>
      <c r="K38" s="191">
        <f t="shared" si="2"/>
        <v>0</v>
      </c>
      <c r="L38" s="191">
        <f t="shared" si="7"/>
        <v>0</v>
      </c>
      <c r="M38" s="191">
        <f t="shared" si="13"/>
        <v>0</v>
      </c>
      <c r="N38" s="191">
        <f t="shared" si="8"/>
        <v>0</v>
      </c>
      <c r="O38" s="191">
        <f t="shared" si="3"/>
        <v>0</v>
      </c>
      <c r="P38" s="191">
        <f t="shared" si="4"/>
        <v>0</v>
      </c>
      <c r="Q38" s="191">
        <f t="shared" si="9"/>
        <v>0</v>
      </c>
      <c r="R38" s="191">
        <f t="shared" si="10"/>
        <v>0</v>
      </c>
      <c r="S38" s="191">
        <f t="shared" si="5"/>
        <v>0</v>
      </c>
      <c r="T38" s="191">
        <f t="shared" si="6"/>
        <v>0</v>
      </c>
      <c r="U38" s="191">
        <f t="shared" si="11"/>
        <v>0</v>
      </c>
      <c r="V38" s="191">
        <f t="shared" si="12"/>
        <v>0</v>
      </c>
    </row>
    <row r="39" spans="1:22" ht="12.75" customHeight="1">
      <c r="A39" s="15">
        <f>+IF(OR(N39&gt;0,R39&gt;0,V39&gt;0),MAX(A$13:A38)+1,0)</f>
        <v>0</v>
      </c>
      <c r="B39" s="9" t="str">
        <f t="shared" si="16"/>
        <v>ЈАВНО ТУЖИЛАШТВО</v>
      </c>
      <c r="C39" s="46" t="s">
        <v>874</v>
      </c>
      <c r="D39" s="11"/>
      <c r="E39" s="193"/>
      <c r="F39" s="193"/>
      <c r="G39" s="11"/>
      <c r="H39" s="88">
        <f t="shared" si="14"/>
        <v>0</v>
      </c>
      <c r="I39" s="11"/>
      <c r="J39" s="407">
        <f t="shared" si="15"/>
        <v>54863.09</v>
      </c>
      <c r="K39" s="191">
        <f t="shared" si="2"/>
        <v>0</v>
      </c>
      <c r="L39" s="191">
        <f t="shared" si="7"/>
        <v>0</v>
      </c>
      <c r="M39" s="191">
        <f t="shared" si="13"/>
        <v>0</v>
      </c>
      <c r="N39" s="191">
        <f t="shared" si="8"/>
        <v>0</v>
      </c>
      <c r="O39" s="191">
        <f t="shared" si="3"/>
        <v>0</v>
      </c>
      <c r="P39" s="191">
        <f t="shared" si="4"/>
        <v>0</v>
      </c>
      <c r="Q39" s="191">
        <f t="shared" si="9"/>
        <v>0</v>
      </c>
      <c r="R39" s="191">
        <f t="shared" si="10"/>
        <v>0</v>
      </c>
      <c r="S39" s="191">
        <f t="shared" si="5"/>
        <v>0</v>
      </c>
      <c r="T39" s="191">
        <f t="shared" si="6"/>
        <v>0</v>
      </c>
      <c r="U39" s="191">
        <f t="shared" si="11"/>
        <v>0</v>
      </c>
      <c r="V39" s="191">
        <f t="shared" si="12"/>
        <v>0</v>
      </c>
    </row>
    <row r="40" spans="1:22" ht="33.75" customHeight="1">
      <c r="A40" s="15">
        <f>+IF(OR(N40&gt;0,R40&gt;0,V40&gt;0),MAX(A$13:A39)+1,0)</f>
        <v>0</v>
      </c>
      <c r="B40" s="9" t="str">
        <f t="shared" si="16"/>
        <v>ЈАВНО ТУЖИЛАШТВО</v>
      </c>
      <c r="C40" s="117" t="s">
        <v>876</v>
      </c>
      <c r="D40" s="11"/>
      <c r="E40" s="193"/>
      <c r="F40" s="193"/>
      <c r="G40" s="11"/>
      <c r="H40" s="88">
        <f t="shared" si="14"/>
        <v>0</v>
      </c>
      <c r="I40" s="11"/>
      <c r="J40" s="407">
        <f t="shared" si="15"/>
        <v>54863.09</v>
      </c>
      <c r="K40" s="191">
        <f t="shared" si="2"/>
        <v>0</v>
      </c>
      <c r="L40" s="191">
        <f t="shared" si="7"/>
        <v>0</v>
      </c>
      <c r="M40" s="191">
        <f t="shared" si="13"/>
        <v>0</v>
      </c>
      <c r="N40" s="191">
        <f t="shared" si="8"/>
        <v>0</v>
      </c>
      <c r="O40" s="191">
        <f t="shared" si="3"/>
        <v>0</v>
      </c>
      <c r="P40" s="191">
        <f t="shared" si="4"/>
        <v>0</v>
      </c>
      <c r="Q40" s="191">
        <f t="shared" si="9"/>
        <v>0</v>
      </c>
      <c r="R40" s="191">
        <f t="shared" si="10"/>
        <v>0</v>
      </c>
      <c r="S40" s="191">
        <f t="shared" si="5"/>
        <v>0</v>
      </c>
      <c r="T40" s="191">
        <f t="shared" si="6"/>
        <v>0</v>
      </c>
      <c r="U40" s="191">
        <f t="shared" si="11"/>
        <v>0</v>
      </c>
      <c r="V40" s="191">
        <f t="shared" si="12"/>
        <v>0</v>
      </c>
    </row>
    <row r="41" spans="1:22" ht="22.5">
      <c r="A41" s="15">
        <f>+IF(OR(N41&gt;0,R41&gt;0,V41&gt;0),MAX(A$13:A40)+1,0)</f>
        <v>0</v>
      </c>
      <c r="B41" s="9" t="str">
        <f t="shared" si="16"/>
        <v>ЈАВНО ТУЖИЛАШТВО</v>
      </c>
      <c r="C41" s="46" t="s">
        <v>872</v>
      </c>
      <c r="D41" s="11"/>
      <c r="E41" s="193"/>
      <c r="F41" s="193"/>
      <c r="G41" s="11"/>
      <c r="H41" s="88">
        <f t="shared" si="14"/>
        <v>0</v>
      </c>
      <c r="I41" s="11"/>
      <c r="J41" s="407">
        <f t="shared" si="15"/>
        <v>54863.09</v>
      </c>
      <c r="K41" s="191">
        <f t="shared" si="2"/>
        <v>0</v>
      </c>
      <c r="L41" s="191">
        <f t="shared" si="7"/>
        <v>0</v>
      </c>
      <c r="M41" s="191">
        <f t="shared" si="13"/>
        <v>0</v>
      </c>
      <c r="N41" s="191">
        <f t="shared" si="8"/>
        <v>0</v>
      </c>
      <c r="O41" s="191">
        <f t="shared" si="3"/>
        <v>0</v>
      </c>
      <c r="P41" s="191">
        <f t="shared" si="4"/>
        <v>0</v>
      </c>
      <c r="Q41" s="191">
        <f t="shared" si="9"/>
        <v>0</v>
      </c>
      <c r="R41" s="191">
        <f t="shared" si="10"/>
        <v>0</v>
      </c>
      <c r="S41" s="191">
        <f t="shared" si="5"/>
        <v>0</v>
      </c>
      <c r="T41" s="191">
        <f t="shared" si="6"/>
        <v>0</v>
      </c>
      <c r="U41" s="191">
        <f t="shared" si="11"/>
        <v>0</v>
      </c>
      <c r="V41" s="191">
        <f t="shared" si="12"/>
        <v>0</v>
      </c>
    </row>
    <row r="42" spans="1:22" ht="12" thickBot="1">
      <c r="C42" s="240" t="s">
        <v>66</v>
      </c>
      <c r="D42" s="244">
        <f>+SUM(D15:D41)</f>
        <v>0</v>
      </c>
      <c r="E42" s="244">
        <f t="shared" ref="E42:H42" si="17">+SUM(E15:E41)</f>
        <v>0</v>
      </c>
      <c r="F42" s="244">
        <f t="shared" si="17"/>
        <v>0</v>
      </c>
      <c r="G42" s="244">
        <f t="shared" si="17"/>
        <v>0</v>
      </c>
      <c r="H42" s="244">
        <f t="shared" si="17"/>
        <v>0</v>
      </c>
      <c r="I42" s="244"/>
      <c r="J42" s="406"/>
      <c r="K42" s="241">
        <f>SUM(K15:K41)</f>
        <v>0</v>
      </c>
      <c r="L42" s="242">
        <f>SUM(L15:L41)</f>
        <v>0</v>
      </c>
      <c r="M42" s="242">
        <f>SUM(M15:M41)</f>
        <v>0</v>
      </c>
      <c r="N42" s="242">
        <f>SUM(N15:N41)</f>
        <v>0</v>
      </c>
      <c r="O42" s="242">
        <f t="shared" ref="O42:V42" si="18">SUM(O15:O41)</f>
        <v>0</v>
      </c>
      <c r="P42" s="242">
        <f t="shared" si="18"/>
        <v>0</v>
      </c>
      <c r="Q42" s="242">
        <f t="shared" si="18"/>
        <v>0</v>
      </c>
      <c r="R42" s="242">
        <f t="shared" si="18"/>
        <v>0</v>
      </c>
      <c r="S42" s="242">
        <f t="shared" si="18"/>
        <v>0</v>
      </c>
      <c r="T42" s="242">
        <f t="shared" si="18"/>
        <v>0</v>
      </c>
      <c r="U42" s="242">
        <f t="shared" si="18"/>
        <v>0</v>
      </c>
      <c r="V42" s="242">
        <f t="shared" si="18"/>
        <v>0</v>
      </c>
    </row>
    <row r="43" spans="1:22">
      <c r="M43" s="191"/>
      <c r="N43" s="191"/>
      <c r="O43" s="191"/>
      <c r="P43" s="191"/>
    </row>
    <row r="44" spans="1:22">
      <c r="M44" s="191"/>
    </row>
    <row r="45" spans="1:22">
      <c r="M45" s="191"/>
    </row>
    <row r="48" spans="1:22" ht="21" hidden="1" customHeight="1">
      <c r="B48" s="9">
        <f>+COLUMN(B:B)</f>
        <v>2</v>
      </c>
      <c r="C48" s="9">
        <f>+COLUMN(C:C)</f>
        <v>3</v>
      </c>
      <c r="D48" s="9">
        <f t="shared" ref="D48:V48" si="19">+COLUMN(D:D)</f>
        <v>4</v>
      </c>
      <c r="E48" s="9">
        <f t="shared" si="19"/>
        <v>5</v>
      </c>
      <c r="F48" s="9">
        <f t="shared" si="19"/>
        <v>6</v>
      </c>
      <c r="G48" s="9">
        <f t="shared" si="19"/>
        <v>7</v>
      </c>
      <c r="H48" s="9">
        <f t="shared" si="19"/>
        <v>8</v>
      </c>
      <c r="I48" s="9">
        <f t="shared" si="19"/>
        <v>9</v>
      </c>
      <c r="J48" s="9">
        <f t="shared" si="19"/>
        <v>10</v>
      </c>
      <c r="K48" s="9">
        <f t="shared" si="19"/>
        <v>11</v>
      </c>
      <c r="L48" s="9">
        <f t="shared" si="19"/>
        <v>12</v>
      </c>
      <c r="M48" s="9">
        <f t="shared" si="19"/>
        <v>13</v>
      </c>
      <c r="N48" s="9">
        <f t="shared" si="19"/>
        <v>14</v>
      </c>
      <c r="O48" s="9">
        <f t="shared" si="19"/>
        <v>15</v>
      </c>
      <c r="P48" s="9">
        <f t="shared" si="19"/>
        <v>16</v>
      </c>
      <c r="Q48" s="9">
        <f t="shared" si="19"/>
        <v>17</v>
      </c>
      <c r="R48" s="9">
        <f t="shared" si="19"/>
        <v>18</v>
      </c>
      <c r="S48" s="9">
        <f t="shared" si="19"/>
        <v>19</v>
      </c>
      <c r="T48" s="9">
        <f t="shared" si="19"/>
        <v>20</v>
      </c>
      <c r="U48" s="9">
        <f t="shared" si="19"/>
        <v>21</v>
      </c>
      <c r="V48" s="9">
        <f t="shared" si="19"/>
        <v>22</v>
      </c>
    </row>
  </sheetData>
  <sheetProtection algorithmName="SHA-512" hashValue="GfqLTrVeGgTIuI40ip4X7kfYL8PvtjuevO2sdNJEhnz3V0LrQvU3vjt8jrLrNgszr3wwD40PzV1Q6xAh7lBTFQ==" saltValue="uIxwng/9PuPFedYsdYaJUg==" spinCount="100000" sheet="1" objects="1" scenarios="1"/>
  <mergeCells count="6">
    <mergeCell ref="O11:R11"/>
    <mergeCell ref="S11:V11"/>
    <mergeCell ref="K2:M2"/>
    <mergeCell ref="D11:G11"/>
    <mergeCell ref="I11:I12"/>
    <mergeCell ref="K11:N11"/>
  </mergeCells>
  <pageMargins left="0.11811023622047245" right="0.25" top="0.35433070866141736" bottom="0.35433070866141736" header="0.31496062992125984" footer="0.31496062992125984"/>
  <pageSetup paperSize="9" scale="70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0"/>
  <sheetViews>
    <sheetView zoomScaleNormal="100" workbookViewId="0">
      <pane xSplit="5" ySplit="20" topLeftCell="F21" activePane="bottomRight" state="frozen"/>
      <selection pane="topRight" activeCell="F1" sqref="F1"/>
      <selection pane="bottomLeft" activeCell="A20" sqref="A20"/>
      <selection pane="bottomRight" activeCell="F11" sqref="F11"/>
    </sheetView>
  </sheetViews>
  <sheetFormatPr defaultColWidth="9.140625" defaultRowHeight="11.25"/>
  <cols>
    <col min="1" max="1" width="3.85546875" style="15" customWidth="1"/>
    <col min="2" max="2" width="39.28515625" style="15" customWidth="1"/>
    <col min="3" max="3" width="18.42578125" style="15" customWidth="1"/>
    <col min="4" max="4" width="26.42578125" style="15" customWidth="1"/>
    <col min="5" max="5" width="15.42578125" style="15" customWidth="1"/>
    <col min="6" max="6" width="28" style="15" customWidth="1"/>
    <col min="7" max="16384" width="9.140625" style="15"/>
  </cols>
  <sheetData>
    <row r="1" spans="1:7" ht="18">
      <c r="D1" s="203" t="s">
        <v>327</v>
      </c>
      <c r="E1" s="203"/>
      <c r="F1" s="203"/>
      <c r="G1" s="203"/>
    </row>
    <row r="2" spans="1:7" ht="12.75">
      <c r="A2" s="76" t="s">
        <v>0</v>
      </c>
      <c r="B2" s="76"/>
      <c r="C2" s="583" t="str">
        <f>+'1 -sredstva'!F2</f>
        <v/>
      </c>
      <c r="D2" s="583"/>
      <c r="E2" s="583"/>
    </row>
    <row r="3" spans="1:7" ht="12.75">
      <c r="A3" s="77" t="s">
        <v>1</v>
      </c>
      <c r="B3" s="77"/>
      <c r="C3" s="583" t="str">
        <f>+'1 -sredstva'!F3</f>
        <v/>
      </c>
      <c r="D3" s="583"/>
      <c r="E3" s="583"/>
    </row>
    <row r="4" spans="1:7" ht="12.75">
      <c r="A4" s="76" t="s">
        <v>14</v>
      </c>
      <c r="B4" s="77"/>
      <c r="C4" s="85">
        <f>'1 -sredstva'!$D$2</f>
        <v>0</v>
      </c>
      <c r="D4" s="86"/>
      <c r="E4" s="78"/>
    </row>
    <row r="5" spans="1:7" ht="12.75">
      <c r="A5" s="77" t="s">
        <v>15</v>
      </c>
      <c r="B5" s="79"/>
      <c r="C5" s="377">
        <f>'1 -sredstva'!$D$3</f>
        <v>0</v>
      </c>
      <c r="D5" s="86"/>
      <c r="E5" s="78"/>
    </row>
    <row r="6" spans="1:7" ht="32.25" customHeight="1"/>
    <row r="7" spans="1:7" ht="12.75" customHeight="1">
      <c r="A7" s="582" t="s">
        <v>923</v>
      </c>
      <c r="B7" s="582"/>
      <c r="C7" s="582"/>
      <c r="D7" s="582"/>
      <c r="E7" s="19"/>
      <c r="F7" s="19"/>
    </row>
    <row r="8" spans="1:7" ht="22.5" customHeight="1">
      <c r="A8" s="80"/>
      <c r="B8" s="81" t="s">
        <v>71</v>
      </c>
      <c r="C8" s="81" t="s">
        <v>72</v>
      </c>
      <c r="D8" s="81" t="s">
        <v>73</v>
      </c>
      <c r="E8" s="82"/>
      <c r="F8" s="20"/>
    </row>
    <row r="9" spans="1:7" s="21" customFormat="1" ht="10.5">
      <c r="A9" s="83">
        <v>1</v>
      </c>
      <c r="B9" s="83">
        <v>2</v>
      </c>
      <c r="C9" s="83">
        <v>3</v>
      </c>
      <c r="D9" s="84">
        <v>4</v>
      </c>
    </row>
    <row r="10" spans="1:7" s="25" customFormat="1">
      <c r="A10" s="22" t="s">
        <v>74</v>
      </c>
      <c r="B10" s="23" t="s">
        <v>75</v>
      </c>
      <c r="C10" s="299"/>
      <c r="D10" s="299"/>
      <c r="E10" s="24"/>
      <c r="F10" s="24"/>
    </row>
    <row r="11" spans="1:7">
      <c r="A11" s="26"/>
      <c r="B11" s="26" t="s">
        <v>76</v>
      </c>
      <c r="C11" s="161"/>
      <c r="D11" s="161"/>
    </row>
    <row r="12" spans="1:7">
      <c r="A12" s="26"/>
      <c r="B12" s="26" t="s">
        <v>77</v>
      </c>
      <c r="C12" s="161"/>
      <c r="D12" s="161"/>
    </row>
    <row r="13" spans="1:7">
      <c r="A13" s="26"/>
      <c r="B13" s="26" t="s">
        <v>78</v>
      </c>
      <c r="C13" s="161"/>
      <c r="D13" s="161"/>
    </row>
    <row r="14" spans="1:7">
      <c r="A14" s="457"/>
      <c r="B14" s="26" t="s">
        <v>504</v>
      </c>
      <c r="C14" s="458"/>
      <c r="D14" s="458"/>
    </row>
    <row r="15" spans="1:7">
      <c r="A15" s="26"/>
      <c r="B15" s="26" t="s">
        <v>79</v>
      </c>
      <c r="C15" s="161"/>
      <c r="D15" s="161"/>
    </row>
    <row r="16" spans="1:7">
      <c r="A16" s="26"/>
      <c r="B16" s="301" t="s">
        <v>80</v>
      </c>
      <c r="C16" s="300">
        <f>SUM(C11:C15)</f>
        <v>0</v>
      </c>
      <c r="D16" s="300">
        <f>SUM(D11:D15)</f>
        <v>0</v>
      </c>
    </row>
    <row r="17" spans="1:4">
      <c r="A17" s="26"/>
      <c r="B17" s="26"/>
      <c r="C17" s="161"/>
      <c r="D17" s="161"/>
    </row>
    <row r="18" spans="1:4">
      <c r="A18" s="27" t="s">
        <v>81</v>
      </c>
      <c r="B18" s="416" t="s">
        <v>82</v>
      </c>
      <c r="C18" s="161"/>
      <c r="D18" s="161"/>
    </row>
    <row r="19" spans="1:4">
      <c r="A19" s="27"/>
      <c r="B19" s="301" t="s">
        <v>475</v>
      </c>
      <c r="C19" s="300">
        <f>C18</f>
        <v>0</v>
      </c>
      <c r="D19" s="300">
        <f>D18</f>
        <v>0</v>
      </c>
    </row>
    <row r="20" spans="1:4">
      <c r="A20" s="27" t="s">
        <v>904</v>
      </c>
      <c r="B20" s="301" t="s">
        <v>83</v>
      </c>
      <c r="C20" s="300">
        <f>SUM(C16,C19)</f>
        <v>0</v>
      </c>
      <c r="D20" s="300">
        <f>SUM(D16,D19)</f>
        <v>0</v>
      </c>
    </row>
  </sheetData>
  <sheetProtection algorithmName="SHA-512" hashValue="jr/v7u5IvRwf8K/QBiSRhWLqIDAABUL6NhVwu5zd8SjEdfoAqPZ6TAbDJ+4NWRXW4+HqDebcw8jWtJysFfq0Dw==" saltValue="OfnigW1TORYQbRU0p+KxCw==" spinCount="100000" sheet="1" objects="1" scenarios="1"/>
  <mergeCells count="3">
    <mergeCell ref="A7:D7"/>
    <mergeCell ref="C2:E2"/>
    <mergeCell ref="C3:E3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1:R62"/>
  <sheetViews>
    <sheetView zoomScaleNormal="100" zoomScaleSheetLayoutView="80" workbookViewId="0">
      <selection activeCell="T9" sqref="T9"/>
    </sheetView>
  </sheetViews>
  <sheetFormatPr defaultColWidth="9.140625" defaultRowHeight="15"/>
  <cols>
    <col min="1" max="1" width="4.42578125" style="271" customWidth="1"/>
    <col min="2" max="2" width="13.42578125" style="271" customWidth="1"/>
    <col min="3" max="3" width="15.85546875" style="271" customWidth="1"/>
    <col min="4" max="4" width="15" style="271" customWidth="1"/>
    <col min="5" max="5" width="16" style="271" customWidth="1"/>
    <col min="6" max="6" width="11.7109375" style="271" customWidth="1"/>
    <col min="7" max="7" width="12.85546875" style="271" customWidth="1"/>
    <col min="8" max="8" width="11.7109375" style="271" customWidth="1"/>
    <col min="9" max="9" width="28.42578125" style="271" customWidth="1"/>
    <col min="10" max="10" width="5.140625" style="271" customWidth="1"/>
    <col min="11" max="11" width="11.7109375" style="271" bestFit="1" customWidth="1"/>
    <col min="12" max="12" width="15.42578125" style="271" customWidth="1"/>
    <col min="13" max="13" width="16.7109375" style="271" customWidth="1"/>
    <col min="14" max="14" width="15.28515625" style="271" customWidth="1"/>
    <col min="15" max="15" width="12" style="271" bestFit="1" customWidth="1"/>
    <col min="16" max="17" width="12" style="271" customWidth="1"/>
    <col min="18" max="18" width="28.7109375" style="271" customWidth="1"/>
    <col min="19" max="16384" width="9.140625" style="271"/>
  </cols>
  <sheetData>
    <row r="1" spans="2:18" ht="18.75">
      <c r="I1" s="272" t="s">
        <v>435</v>
      </c>
    </row>
    <row r="2" spans="2:18">
      <c r="B2" s="501" t="s">
        <v>0</v>
      </c>
      <c r="C2" s="378" t="str">
        <f>+'1 -sredstva'!F2</f>
        <v/>
      </c>
      <c r="D2" s="378"/>
      <c r="E2" s="378"/>
      <c r="F2" s="378"/>
      <c r="G2" s="378"/>
      <c r="H2" s="379"/>
      <c r="I2" s="378"/>
    </row>
    <row r="3" spans="2:18">
      <c r="B3" s="502" t="s">
        <v>862</v>
      </c>
      <c r="C3" s="378" t="str">
        <f>+'1 -sredstva'!F3</f>
        <v/>
      </c>
      <c r="D3" s="378"/>
      <c r="E3" s="378"/>
      <c r="F3" s="378"/>
      <c r="G3" s="378"/>
      <c r="H3" s="379"/>
      <c r="I3" s="378"/>
    </row>
    <row r="4" spans="2:18">
      <c r="B4" s="501" t="s">
        <v>14</v>
      </c>
      <c r="C4" s="85">
        <f>'1 -sredstva'!$D$2</f>
        <v>0</v>
      </c>
      <c r="D4" s="86"/>
      <c r="E4" s="78"/>
      <c r="F4" s="15"/>
      <c r="G4" s="15"/>
      <c r="H4" s="368"/>
      <c r="I4" s="15"/>
    </row>
    <row r="5" spans="2:18">
      <c r="B5" s="502" t="s">
        <v>15</v>
      </c>
      <c r="C5" s="377">
        <f>'1 -sredstva'!$D$3</f>
        <v>0</v>
      </c>
      <c r="D5" s="86"/>
      <c r="E5" s="78"/>
      <c r="F5" s="15"/>
      <c r="G5" s="15"/>
      <c r="H5" s="368"/>
      <c r="I5" s="15"/>
      <c r="K5" s="447"/>
    </row>
    <row r="6" spans="2:18">
      <c r="B6" s="503"/>
    </row>
    <row r="7" spans="2:18">
      <c r="B7" s="589" t="s">
        <v>905</v>
      </c>
      <c r="C7" s="589"/>
      <c r="D7" s="589"/>
      <c r="E7" s="589"/>
      <c r="F7" s="589"/>
      <c r="G7" s="589"/>
      <c r="H7" s="589"/>
      <c r="I7" s="589"/>
      <c r="K7" s="589" t="s">
        <v>924</v>
      </c>
      <c r="L7" s="589"/>
      <c r="M7" s="589"/>
      <c r="N7" s="589"/>
      <c r="O7" s="589"/>
      <c r="P7" s="589"/>
      <c r="Q7" s="589"/>
      <c r="R7" s="589"/>
    </row>
    <row r="8" spans="2:18">
      <c r="B8" s="409" t="s">
        <v>925</v>
      </c>
    </row>
    <row r="9" spans="2:18" ht="15.75" thickBot="1"/>
    <row r="10" spans="2:18" ht="25.5" customHeight="1" thickTop="1" thickBot="1">
      <c r="B10" s="590" t="s">
        <v>436</v>
      </c>
      <c r="C10" s="586" t="s">
        <v>437</v>
      </c>
      <c r="D10" s="587"/>
      <c r="E10" s="587"/>
      <c r="F10" s="587"/>
      <c r="G10" s="587"/>
      <c r="H10" s="587"/>
      <c r="I10" s="588"/>
      <c r="K10" s="590" t="s">
        <v>436</v>
      </c>
      <c r="L10" s="586" t="s">
        <v>437</v>
      </c>
      <c r="M10" s="587"/>
      <c r="N10" s="587"/>
      <c r="O10" s="587"/>
      <c r="P10" s="587"/>
      <c r="Q10" s="587"/>
      <c r="R10" s="588"/>
    </row>
    <row r="11" spans="2:18" ht="31.5" customHeight="1" thickTop="1" thickBot="1">
      <c r="B11" s="591"/>
      <c r="C11" s="273">
        <v>411</v>
      </c>
      <c r="D11" s="274">
        <v>412</v>
      </c>
      <c r="E11" s="275" t="s">
        <v>438</v>
      </c>
      <c r="F11" s="444" t="s">
        <v>439</v>
      </c>
      <c r="G11" s="441" t="s">
        <v>484</v>
      </c>
      <c r="H11" s="437" t="s">
        <v>485</v>
      </c>
      <c r="I11" s="276" t="s">
        <v>440</v>
      </c>
      <c r="K11" s="591"/>
      <c r="L11" s="273">
        <v>411</v>
      </c>
      <c r="M11" s="274">
        <v>412</v>
      </c>
      <c r="N11" s="290" t="s">
        <v>438</v>
      </c>
      <c r="O11" s="444" t="s">
        <v>439</v>
      </c>
      <c r="P11" s="441" t="s">
        <v>484</v>
      </c>
      <c r="Q11" s="437" t="s">
        <v>485</v>
      </c>
      <c r="R11" s="276" t="s">
        <v>440</v>
      </c>
    </row>
    <row r="12" spans="2:18" ht="15.75" thickTop="1">
      <c r="B12" s="277" t="s">
        <v>441</v>
      </c>
      <c r="C12" s="380"/>
      <c r="D12" s="381"/>
      <c r="E12" s="278">
        <f>SUM($C12:$D12)</f>
        <v>0</v>
      </c>
      <c r="F12" s="445">
        <f>+G12+H12</f>
        <v>0</v>
      </c>
      <c r="G12" s="386"/>
      <c r="H12" s="438"/>
      <c r="I12" s="387"/>
      <c r="K12" s="277" t="s">
        <v>441</v>
      </c>
      <c r="L12" s="380"/>
      <c r="M12" s="381"/>
      <c r="N12" s="410">
        <f>SUM(L12:M12)</f>
        <v>0</v>
      </c>
      <c r="O12" s="445">
        <f>+P12+Q12</f>
        <v>0</v>
      </c>
      <c r="P12" s="386"/>
      <c r="Q12" s="438"/>
      <c r="R12" s="387"/>
    </row>
    <row r="13" spans="2:18">
      <c r="B13" s="279" t="s">
        <v>442</v>
      </c>
      <c r="C13" s="382"/>
      <c r="D13" s="383"/>
      <c r="E13" s="280">
        <f>SUM($C13:$D13)</f>
        <v>0</v>
      </c>
      <c r="F13" s="445">
        <f t="shared" ref="F13:F23" si="0">+G13+H13</f>
        <v>0</v>
      </c>
      <c r="G13" s="442"/>
      <c r="H13" s="439"/>
      <c r="I13" s="388"/>
      <c r="K13" s="279" t="s">
        <v>442</v>
      </c>
      <c r="L13" s="382"/>
      <c r="M13" s="383"/>
      <c r="N13" s="398">
        <f t="shared" ref="N13:N24" si="1">SUM(L13:M13)</f>
        <v>0</v>
      </c>
      <c r="O13" s="445">
        <f t="shared" ref="O13:O23" si="2">+P13+Q13</f>
        <v>0</v>
      </c>
      <c r="P13" s="442"/>
      <c r="Q13" s="439"/>
      <c r="R13" s="388"/>
    </row>
    <row r="14" spans="2:18">
      <c r="B14" s="279" t="s">
        <v>443</v>
      </c>
      <c r="C14" s="382"/>
      <c r="D14" s="383"/>
      <c r="E14" s="280">
        <f t="shared" ref="E14:E23" si="3">SUM($C14:$D14)</f>
        <v>0</v>
      </c>
      <c r="F14" s="445">
        <f t="shared" si="0"/>
        <v>0</v>
      </c>
      <c r="G14" s="442"/>
      <c r="H14" s="439"/>
      <c r="I14" s="411"/>
      <c r="K14" s="279" t="s">
        <v>443</v>
      </c>
      <c r="L14" s="382"/>
      <c r="M14" s="383"/>
      <c r="N14" s="398">
        <f t="shared" si="1"/>
        <v>0</v>
      </c>
      <c r="O14" s="445">
        <f t="shared" si="2"/>
        <v>0</v>
      </c>
      <c r="P14" s="442"/>
      <c r="Q14" s="439"/>
      <c r="R14" s="388"/>
    </row>
    <row r="15" spans="2:18">
      <c r="B15" s="279" t="s">
        <v>444</v>
      </c>
      <c r="C15" s="382"/>
      <c r="D15" s="383"/>
      <c r="E15" s="280">
        <f t="shared" si="3"/>
        <v>0</v>
      </c>
      <c r="F15" s="445">
        <f t="shared" si="0"/>
        <v>0</v>
      </c>
      <c r="G15" s="442"/>
      <c r="H15" s="439"/>
      <c r="I15" s="388"/>
      <c r="K15" s="279" t="s">
        <v>444</v>
      </c>
      <c r="L15" s="382"/>
      <c r="M15" s="383"/>
      <c r="N15" s="398">
        <f t="shared" si="1"/>
        <v>0</v>
      </c>
      <c r="O15" s="445">
        <f t="shared" si="2"/>
        <v>0</v>
      </c>
      <c r="P15" s="442"/>
      <c r="Q15" s="439"/>
      <c r="R15" s="388"/>
    </row>
    <row r="16" spans="2:18">
      <c r="B16" s="279" t="s">
        <v>445</v>
      </c>
      <c r="C16" s="382"/>
      <c r="D16" s="383"/>
      <c r="E16" s="280">
        <f t="shared" si="3"/>
        <v>0</v>
      </c>
      <c r="F16" s="445">
        <f t="shared" si="0"/>
        <v>0</v>
      </c>
      <c r="G16" s="442"/>
      <c r="H16" s="439"/>
      <c r="I16" s="388"/>
      <c r="K16" s="279" t="s">
        <v>445</v>
      </c>
      <c r="L16" s="382"/>
      <c r="M16" s="383"/>
      <c r="N16" s="398">
        <f t="shared" si="1"/>
        <v>0</v>
      </c>
      <c r="O16" s="445">
        <f t="shared" si="2"/>
        <v>0</v>
      </c>
      <c r="P16" s="442"/>
      <c r="Q16" s="439"/>
      <c r="R16" s="388"/>
    </row>
    <row r="17" spans="2:18">
      <c r="B17" s="279" t="s">
        <v>446</v>
      </c>
      <c r="C17" s="382"/>
      <c r="D17" s="383"/>
      <c r="E17" s="280">
        <f t="shared" si="3"/>
        <v>0</v>
      </c>
      <c r="F17" s="445">
        <f t="shared" si="0"/>
        <v>0</v>
      </c>
      <c r="G17" s="442"/>
      <c r="H17" s="439"/>
      <c r="I17" s="388"/>
      <c r="K17" s="279" t="s">
        <v>446</v>
      </c>
      <c r="L17" s="382"/>
      <c r="M17" s="383"/>
      <c r="N17" s="398">
        <f t="shared" si="1"/>
        <v>0</v>
      </c>
      <c r="O17" s="445">
        <f t="shared" si="2"/>
        <v>0</v>
      </c>
      <c r="P17" s="442"/>
      <c r="Q17" s="439"/>
      <c r="R17" s="388"/>
    </row>
    <row r="18" spans="2:18">
      <c r="B18" s="279" t="s">
        <v>447</v>
      </c>
      <c r="C18" s="382"/>
      <c r="D18" s="383"/>
      <c r="E18" s="280">
        <f t="shared" si="3"/>
        <v>0</v>
      </c>
      <c r="F18" s="445">
        <f t="shared" si="0"/>
        <v>0</v>
      </c>
      <c r="G18" s="442"/>
      <c r="H18" s="439"/>
      <c r="I18" s="388"/>
      <c r="K18" s="279" t="s">
        <v>447</v>
      </c>
      <c r="L18" s="382"/>
      <c r="M18" s="383"/>
      <c r="N18" s="398">
        <f t="shared" si="1"/>
        <v>0</v>
      </c>
      <c r="O18" s="445">
        <f t="shared" si="2"/>
        <v>0</v>
      </c>
      <c r="P18" s="442"/>
      <c r="Q18" s="439"/>
      <c r="R18" s="388"/>
    </row>
    <row r="19" spans="2:18">
      <c r="B19" s="279" t="s">
        <v>448</v>
      </c>
      <c r="C19" s="382"/>
      <c r="D19" s="383"/>
      <c r="E19" s="280">
        <f t="shared" si="3"/>
        <v>0</v>
      </c>
      <c r="F19" s="445">
        <f t="shared" si="0"/>
        <v>0</v>
      </c>
      <c r="G19" s="442"/>
      <c r="H19" s="439"/>
      <c r="I19" s="388"/>
      <c r="K19" s="279" t="s">
        <v>448</v>
      </c>
      <c r="L19" s="382"/>
      <c r="M19" s="383"/>
      <c r="N19" s="398">
        <f t="shared" si="1"/>
        <v>0</v>
      </c>
      <c r="O19" s="445">
        <f t="shared" si="2"/>
        <v>0</v>
      </c>
      <c r="P19" s="442"/>
      <c r="Q19" s="439"/>
      <c r="R19" s="388"/>
    </row>
    <row r="20" spans="2:18">
      <c r="B20" s="279" t="s">
        <v>449</v>
      </c>
      <c r="C20" s="382"/>
      <c r="D20" s="383"/>
      <c r="E20" s="280">
        <f t="shared" si="3"/>
        <v>0</v>
      </c>
      <c r="F20" s="445">
        <f t="shared" si="0"/>
        <v>0</v>
      </c>
      <c r="G20" s="442"/>
      <c r="H20" s="439"/>
      <c r="I20" s="388"/>
      <c r="K20" s="279" t="s">
        <v>449</v>
      </c>
      <c r="L20" s="382"/>
      <c r="M20" s="383"/>
      <c r="N20" s="398">
        <f t="shared" si="1"/>
        <v>0</v>
      </c>
      <c r="O20" s="445">
        <f t="shared" si="2"/>
        <v>0</v>
      </c>
      <c r="P20" s="442"/>
      <c r="Q20" s="439"/>
      <c r="R20" s="388"/>
    </row>
    <row r="21" spans="2:18">
      <c r="B21" s="279" t="s">
        <v>450</v>
      </c>
      <c r="C21" s="382"/>
      <c r="D21" s="383"/>
      <c r="E21" s="280">
        <f t="shared" si="3"/>
        <v>0</v>
      </c>
      <c r="F21" s="445">
        <f t="shared" si="0"/>
        <v>0</v>
      </c>
      <c r="G21" s="442"/>
      <c r="H21" s="439"/>
      <c r="I21" s="388"/>
      <c r="K21" s="279" t="s">
        <v>450</v>
      </c>
      <c r="L21" s="382"/>
      <c r="M21" s="383"/>
      <c r="N21" s="398">
        <f t="shared" si="1"/>
        <v>0</v>
      </c>
      <c r="O21" s="445">
        <f t="shared" si="2"/>
        <v>0</v>
      </c>
      <c r="P21" s="442"/>
      <c r="Q21" s="439"/>
      <c r="R21" s="388"/>
    </row>
    <row r="22" spans="2:18">
      <c r="B22" s="279" t="s">
        <v>451</v>
      </c>
      <c r="C22" s="382"/>
      <c r="D22" s="383"/>
      <c r="E22" s="280">
        <f t="shared" si="3"/>
        <v>0</v>
      </c>
      <c r="F22" s="445">
        <f t="shared" si="0"/>
        <v>0</v>
      </c>
      <c r="G22" s="442"/>
      <c r="H22" s="439"/>
      <c r="I22" s="388"/>
      <c r="K22" s="279" t="s">
        <v>451</v>
      </c>
      <c r="L22" s="382"/>
      <c r="M22" s="383"/>
      <c r="N22" s="398">
        <f t="shared" si="1"/>
        <v>0</v>
      </c>
      <c r="O22" s="445">
        <f t="shared" si="2"/>
        <v>0</v>
      </c>
      <c r="P22" s="442"/>
      <c r="Q22" s="439"/>
      <c r="R22" s="388"/>
    </row>
    <row r="23" spans="2:18" ht="15.75" thickBot="1">
      <c r="B23" s="281" t="s">
        <v>452</v>
      </c>
      <c r="C23" s="384"/>
      <c r="D23" s="385"/>
      <c r="E23" s="282">
        <f t="shared" si="3"/>
        <v>0</v>
      </c>
      <c r="F23" s="446">
        <f t="shared" si="0"/>
        <v>0</v>
      </c>
      <c r="G23" s="443"/>
      <c r="H23" s="440"/>
      <c r="I23" s="389"/>
      <c r="K23" s="281" t="s">
        <v>452</v>
      </c>
      <c r="L23" s="384"/>
      <c r="M23" s="385"/>
      <c r="N23" s="398">
        <f t="shared" si="1"/>
        <v>0</v>
      </c>
      <c r="O23" s="446">
        <f t="shared" si="2"/>
        <v>0</v>
      </c>
      <c r="P23" s="443"/>
      <c r="Q23" s="440"/>
      <c r="R23" s="389"/>
    </row>
    <row r="24" spans="2:18" ht="16.5" thickTop="1" thickBot="1">
      <c r="B24" s="283" t="s">
        <v>453</v>
      </c>
      <c r="C24" s="284">
        <f>SUM(C$12:C$23)</f>
        <v>0</v>
      </c>
      <c r="D24" s="285">
        <f>SUM(D$12:D$23)</f>
        <v>0</v>
      </c>
      <c r="E24" s="286">
        <f>SUM(E$12:E$23)</f>
        <v>0</v>
      </c>
      <c r="F24" s="397"/>
      <c r="G24" s="397"/>
      <c r="H24" s="397"/>
      <c r="I24" s="287"/>
      <c r="K24" s="283" t="s">
        <v>453</v>
      </c>
      <c r="L24" s="286">
        <f>SUM(L$12:L$23)</f>
        <v>0</v>
      </c>
      <c r="M24" s="286">
        <f>SUM(M$12:M$23)</f>
        <v>0</v>
      </c>
      <c r="N24" s="286">
        <f t="shared" si="1"/>
        <v>0</v>
      </c>
      <c r="O24" s="397"/>
      <c r="P24" s="397"/>
      <c r="Q24" s="397"/>
      <c r="R24" s="287"/>
    </row>
    <row r="25" spans="2:18" ht="16.5" thickTop="1" thickBot="1"/>
    <row r="26" spans="2:18" ht="29.25" customHeight="1" thickTop="1" thickBot="1">
      <c r="B26" s="584" t="s">
        <v>436</v>
      </c>
      <c r="C26" s="586" t="s">
        <v>454</v>
      </c>
      <c r="D26" s="587"/>
      <c r="E26" s="587"/>
      <c r="F26" s="587"/>
      <c r="G26" s="587"/>
      <c r="H26" s="587"/>
      <c r="I26" s="588"/>
      <c r="K26" s="584" t="s">
        <v>436</v>
      </c>
      <c r="L26" s="586" t="s">
        <v>454</v>
      </c>
      <c r="M26" s="587"/>
      <c r="N26" s="587"/>
      <c r="O26" s="587"/>
      <c r="P26" s="587"/>
      <c r="Q26" s="587"/>
      <c r="R26" s="588"/>
    </row>
    <row r="27" spans="2:18" ht="30.75" customHeight="1" thickTop="1" thickBot="1">
      <c r="B27" s="585"/>
      <c r="C27" s="288">
        <v>411</v>
      </c>
      <c r="D27" s="289">
        <v>412</v>
      </c>
      <c r="E27" s="290" t="s">
        <v>438</v>
      </c>
      <c r="F27" s="444" t="s">
        <v>439</v>
      </c>
      <c r="G27" s="441" t="s">
        <v>484</v>
      </c>
      <c r="H27" s="437" t="s">
        <v>485</v>
      </c>
      <c r="I27" s="276" t="s">
        <v>440</v>
      </c>
      <c r="K27" s="585"/>
      <c r="L27" s="288">
        <v>411</v>
      </c>
      <c r="M27" s="289">
        <v>412</v>
      </c>
      <c r="N27" s="290" t="s">
        <v>438</v>
      </c>
      <c r="O27" s="444" t="s">
        <v>439</v>
      </c>
      <c r="P27" s="441" t="s">
        <v>484</v>
      </c>
      <c r="Q27" s="437" t="s">
        <v>485</v>
      </c>
      <c r="R27" s="276" t="s">
        <v>440</v>
      </c>
    </row>
    <row r="28" spans="2:18" ht="15.75" thickTop="1">
      <c r="B28" s="291" t="s">
        <v>441</v>
      </c>
      <c r="C28" s="390"/>
      <c r="D28" s="391"/>
      <c r="E28" s="292">
        <f>SUM($C28:$D28)</f>
        <v>0</v>
      </c>
      <c r="F28" s="445">
        <f>+G28+H28</f>
        <v>0</v>
      </c>
      <c r="G28" s="386"/>
      <c r="H28" s="438"/>
      <c r="I28" s="387"/>
      <c r="K28" s="291" t="s">
        <v>441</v>
      </c>
      <c r="L28" s="390"/>
      <c r="M28" s="391"/>
      <c r="N28" s="398">
        <f>SUM(L28:M28)</f>
        <v>0</v>
      </c>
      <c r="O28" s="445">
        <f>+P28+Q28</f>
        <v>0</v>
      </c>
      <c r="P28" s="386"/>
      <c r="Q28" s="438"/>
      <c r="R28" s="387"/>
    </row>
    <row r="29" spans="2:18">
      <c r="B29" s="293" t="s">
        <v>442</v>
      </c>
      <c r="C29" s="392"/>
      <c r="D29" s="383"/>
      <c r="E29" s="280">
        <f t="shared" ref="E29:E39" si="4">SUM($C29:$D29)</f>
        <v>0</v>
      </c>
      <c r="F29" s="445">
        <f t="shared" ref="F29:F39" si="5">+G29+H29</f>
        <v>0</v>
      </c>
      <c r="G29" s="442"/>
      <c r="H29" s="439"/>
      <c r="I29" s="388"/>
      <c r="K29" s="293" t="s">
        <v>442</v>
      </c>
      <c r="L29" s="392"/>
      <c r="M29" s="383"/>
      <c r="N29" s="398">
        <f t="shared" ref="N29:N39" si="6">SUM(L29:M29)</f>
        <v>0</v>
      </c>
      <c r="O29" s="445">
        <f t="shared" ref="O29:O39" si="7">+P29+Q29</f>
        <v>0</v>
      </c>
      <c r="P29" s="442"/>
      <c r="Q29" s="439"/>
      <c r="R29" s="388"/>
    </row>
    <row r="30" spans="2:18">
      <c r="B30" s="293" t="s">
        <v>443</v>
      </c>
      <c r="C30" s="392"/>
      <c r="D30" s="383"/>
      <c r="E30" s="280">
        <f t="shared" si="4"/>
        <v>0</v>
      </c>
      <c r="F30" s="445">
        <f t="shared" si="5"/>
        <v>0</v>
      </c>
      <c r="G30" s="442"/>
      <c r="H30" s="439"/>
      <c r="I30" s="388"/>
      <c r="K30" s="293" t="s">
        <v>443</v>
      </c>
      <c r="L30" s="392"/>
      <c r="M30" s="383"/>
      <c r="N30" s="398">
        <f t="shared" si="6"/>
        <v>0</v>
      </c>
      <c r="O30" s="445">
        <f t="shared" si="7"/>
        <v>0</v>
      </c>
      <c r="P30" s="442"/>
      <c r="Q30" s="439"/>
      <c r="R30" s="388"/>
    </row>
    <row r="31" spans="2:18">
      <c r="B31" s="293" t="s">
        <v>444</v>
      </c>
      <c r="C31" s="392"/>
      <c r="D31" s="383"/>
      <c r="E31" s="280">
        <f t="shared" si="4"/>
        <v>0</v>
      </c>
      <c r="F31" s="445">
        <f t="shared" si="5"/>
        <v>0</v>
      </c>
      <c r="G31" s="442"/>
      <c r="H31" s="439"/>
      <c r="I31" s="388"/>
      <c r="K31" s="293" t="s">
        <v>444</v>
      </c>
      <c r="L31" s="392"/>
      <c r="M31" s="383"/>
      <c r="N31" s="398">
        <f t="shared" si="6"/>
        <v>0</v>
      </c>
      <c r="O31" s="445">
        <f t="shared" si="7"/>
        <v>0</v>
      </c>
      <c r="P31" s="442"/>
      <c r="Q31" s="439"/>
      <c r="R31" s="388"/>
    </row>
    <row r="32" spans="2:18">
      <c r="B32" s="293" t="s">
        <v>445</v>
      </c>
      <c r="C32" s="392"/>
      <c r="D32" s="383"/>
      <c r="E32" s="280">
        <f t="shared" si="4"/>
        <v>0</v>
      </c>
      <c r="F32" s="445">
        <f t="shared" si="5"/>
        <v>0</v>
      </c>
      <c r="G32" s="442"/>
      <c r="H32" s="439"/>
      <c r="I32" s="388"/>
      <c r="K32" s="293" t="s">
        <v>445</v>
      </c>
      <c r="L32" s="392"/>
      <c r="M32" s="383"/>
      <c r="N32" s="398">
        <f t="shared" si="6"/>
        <v>0</v>
      </c>
      <c r="O32" s="445">
        <f t="shared" si="7"/>
        <v>0</v>
      </c>
      <c r="P32" s="442"/>
      <c r="Q32" s="439"/>
      <c r="R32" s="388"/>
    </row>
    <row r="33" spans="2:18">
      <c r="B33" s="293" t="s">
        <v>446</v>
      </c>
      <c r="C33" s="392"/>
      <c r="D33" s="383"/>
      <c r="E33" s="280">
        <f t="shared" si="4"/>
        <v>0</v>
      </c>
      <c r="F33" s="445">
        <f t="shared" si="5"/>
        <v>0</v>
      </c>
      <c r="G33" s="442"/>
      <c r="H33" s="439"/>
      <c r="I33" s="388"/>
      <c r="K33" s="293" t="s">
        <v>446</v>
      </c>
      <c r="L33" s="392"/>
      <c r="M33" s="383"/>
      <c r="N33" s="398">
        <f t="shared" si="6"/>
        <v>0</v>
      </c>
      <c r="O33" s="445">
        <f t="shared" si="7"/>
        <v>0</v>
      </c>
      <c r="P33" s="442"/>
      <c r="Q33" s="439"/>
      <c r="R33" s="388"/>
    </row>
    <row r="34" spans="2:18">
      <c r="B34" s="293" t="s">
        <v>447</v>
      </c>
      <c r="C34" s="392"/>
      <c r="D34" s="383"/>
      <c r="E34" s="280">
        <f t="shared" si="4"/>
        <v>0</v>
      </c>
      <c r="F34" s="445">
        <f t="shared" si="5"/>
        <v>0</v>
      </c>
      <c r="G34" s="442"/>
      <c r="H34" s="439"/>
      <c r="I34" s="388"/>
      <c r="K34" s="293" t="s">
        <v>447</v>
      </c>
      <c r="L34" s="392"/>
      <c r="M34" s="383"/>
      <c r="N34" s="398">
        <f t="shared" si="6"/>
        <v>0</v>
      </c>
      <c r="O34" s="445">
        <f t="shared" si="7"/>
        <v>0</v>
      </c>
      <c r="P34" s="442"/>
      <c r="Q34" s="439"/>
      <c r="R34" s="388"/>
    </row>
    <row r="35" spans="2:18">
      <c r="B35" s="293" t="s">
        <v>448</v>
      </c>
      <c r="C35" s="392"/>
      <c r="D35" s="383"/>
      <c r="E35" s="280">
        <f t="shared" si="4"/>
        <v>0</v>
      </c>
      <c r="F35" s="445">
        <f t="shared" si="5"/>
        <v>0</v>
      </c>
      <c r="G35" s="442"/>
      <c r="H35" s="439"/>
      <c r="I35" s="388"/>
      <c r="K35" s="293" t="s">
        <v>448</v>
      </c>
      <c r="L35" s="392"/>
      <c r="M35" s="383"/>
      <c r="N35" s="398">
        <f t="shared" si="6"/>
        <v>0</v>
      </c>
      <c r="O35" s="445">
        <f t="shared" si="7"/>
        <v>0</v>
      </c>
      <c r="P35" s="442"/>
      <c r="Q35" s="439"/>
      <c r="R35" s="388"/>
    </row>
    <row r="36" spans="2:18">
      <c r="B36" s="293" t="s">
        <v>449</v>
      </c>
      <c r="C36" s="392"/>
      <c r="D36" s="383"/>
      <c r="E36" s="280">
        <f t="shared" si="4"/>
        <v>0</v>
      </c>
      <c r="F36" s="445">
        <f t="shared" si="5"/>
        <v>0</v>
      </c>
      <c r="G36" s="442"/>
      <c r="H36" s="439"/>
      <c r="I36" s="388"/>
      <c r="K36" s="293" t="s">
        <v>449</v>
      </c>
      <c r="L36" s="392"/>
      <c r="M36" s="383"/>
      <c r="N36" s="398">
        <f t="shared" si="6"/>
        <v>0</v>
      </c>
      <c r="O36" s="445">
        <f t="shared" si="7"/>
        <v>0</v>
      </c>
      <c r="P36" s="442"/>
      <c r="Q36" s="439"/>
      <c r="R36" s="388"/>
    </row>
    <row r="37" spans="2:18">
      <c r="B37" s="293" t="s">
        <v>450</v>
      </c>
      <c r="C37" s="392"/>
      <c r="D37" s="383"/>
      <c r="E37" s="280">
        <f t="shared" si="4"/>
        <v>0</v>
      </c>
      <c r="F37" s="445">
        <f t="shared" si="5"/>
        <v>0</v>
      </c>
      <c r="G37" s="442"/>
      <c r="H37" s="439"/>
      <c r="I37" s="388"/>
      <c r="K37" s="293" t="s">
        <v>450</v>
      </c>
      <c r="L37" s="392"/>
      <c r="M37" s="383"/>
      <c r="N37" s="398">
        <f t="shared" si="6"/>
        <v>0</v>
      </c>
      <c r="O37" s="445">
        <f t="shared" si="7"/>
        <v>0</v>
      </c>
      <c r="P37" s="442"/>
      <c r="Q37" s="439"/>
      <c r="R37" s="388"/>
    </row>
    <row r="38" spans="2:18">
      <c r="B38" s="293" t="s">
        <v>451</v>
      </c>
      <c r="C38" s="392"/>
      <c r="D38" s="383"/>
      <c r="E38" s="280">
        <f t="shared" si="4"/>
        <v>0</v>
      </c>
      <c r="F38" s="445">
        <f t="shared" si="5"/>
        <v>0</v>
      </c>
      <c r="G38" s="442"/>
      <c r="H38" s="439"/>
      <c r="I38" s="388"/>
      <c r="K38" s="293" t="s">
        <v>451</v>
      </c>
      <c r="L38" s="392"/>
      <c r="M38" s="383"/>
      <c r="N38" s="398">
        <f t="shared" si="6"/>
        <v>0</v>
      </c>
      <c r="O38" s="445">
        <f t="shared" si="7"/>
        <v>0</v>
      </c>
      <c r="P38" s="442"/>
      <c r="Q38" s="439"/>
      <c r="R38" s="388"/>
    </row>
    <row r="39" spans="2:18" ht="15.75" thickBot="1">
      <c r="B39" s="294" t="s">
        <v>452</v>
      </c>
      <c r="C39" s="393"/>
      <c r="D39" s="394"/>
      <c r="E39" s="282">
        <f t="shared" si="4"/>
        <v>0</v>
      </c>
      <c r="F39" s="446">
        <f t="shared" si="5"/>
        <v>0</v>
      </c>
      <c r="G39" s="443"/>
      <c r="H39" s="440"/>
      <c r="I39" s="395"/>
      <c r="K39" s="294" t="s">
        <v>452</v>
      </c>
      <c r="L39" s="393"/>
      <c r="M39" s="394"/>
      <c r="N39" s="398">
        <f t="shared" si="6"/>
        <v>0</v>
      </c>
      <c r="O39" s="446">
        <f t="shared" si="7"/>
        <v>0</v>
      </c>
      <c r="P39" s="443"/>
      <c r="Q39" s="440"/>
      <c r="R39" s="395"/>
    </row>
    <row r="40" spans="2:18" ht="16.5" thickTop="1" thickBot="1">
      <c r="B40" s="295" t="s">
        <v>453</v>
      </c>
      <c r="C40" s="296">
        <f>SUM(C$28:C$39)</f>
        <v>0</v>
      </c>
      <c r="D40" s="285">
        <f>SUM(D$28:D$39)</f>
        <v>0</v>
      </c>
      <c r="E40" s="286">
        <f>SUM(E$28:E$39)</f>
        <v>0</v>
      </c>
      <c r="F40" s="397"/>
      <c r="G40" s="397"/>
      <c r="H40" s="397"/>
      <c r="I40" s="287"/>
      <c r="K40" s="295" t="s">
        <v>453</v>
      </c>
      <c r="L40" s="296">
        <f>SUM(L$28:L$39)</f>
        <v>0</v>
      </c>
      <c r="M40" s="285">
        <f>SUM(M$28:M$39)</f>
        <v>0</v>
      </c>
      <c r="N40" s="286">
        <f>SUM(N$28:N$39)</f>
        <v>0</v>
      </c>
      <c r="O40" s="397"/>
      <c r="P40" s="397"/>
      <c r="Q40" s="397"/>
      <c r="R40" s="287"/>
    </row>
    <row r="41" spans="2:18" ht="16.5" thickTop="1" thickBot="1"/>
    <row r="42" spans="2:18" ht="16.5" thickTop="1" thickBot="1">
      <c r="B42" s="584" t="s">
        <v>436</v>
      </c>
      <c r="C42" s="586" t="s">
        <v>455</v>
      </c>
      <c r="D42" s="587"/>
      <c r="E42" s="587"/>
      <c r="F42" s="587"/>
      <c r="G42" s="587"/>
      <c r="H42" s="587"/>
      <c r="I42" s="588"/>
      <c r="K42" s="584" t="s">
        <v>436</v>
      </c>
      <c r="L42" s="586" t="s">
        <v>455</v>
      </c>
      <c r="M42" s="587"/>
      <c r="N42" s="587"/>
      <c r="O42" s="587"/>
      <c r="P42" s="587"/>
      <c r="Q42" s="587"/>
      <c r="R42" s="588"/>
    </row>
    <row r="43" spans="2:18" ht="46.5" thickTop="1" thickBot="1">
      <c r="B43" s="585"/>
      <c r="C43" s="288">
        <v>411</v>
      </c>
      <c r="D43" s="289">
        <v>412</v>
      </c>
      <c r="E43" s="290" t="s">
        <v>438</v>
      </c>
      <c r="F43" s="444" t="s">
        <v>439</v>
      </c>
      <c r="G43" s="441" t="s">
        <v>484</v>
      </c>
      <c r="H43" s="437" t="s">
        <v>485</v>
      </c>
      <c r="I43" s="276" t="s">
        <v>440</v>
      </c>
      <c r="K43" s="585"/>
      <c r="L43" s="288">
        <v>411</v>
      </c>
      <c r="M43" s="289">
        <v>412</v>
      </c>
      <c r="N43" s="290" t="s">
        <v>438</v>
      </c>
      <c r="O43" s="444" t="s">
        <v>439</v>
      </c>
      <c r="P43" s="441" t="s">
        <v>484</v>
      </c>
      <c r="Q43" s="437" t="s">
        <v>485</v>
      </c>
      <c r="R43" s="276" t="s">
        <v>440</v>
      </c>
    </row>
    <row r="44" spans="2:18" ht="15.75" thickTop="1">
      <c r="B44" s="277" t="s">
        <v>441</v>
      </c>
      <c r="C44" s="396"/>
      <c r="D44" s="391"/>
      <c r="E44" s="292">
        <f>SUM($C44:$D44)</f>
        <v>0</v>
      </c>
      <c r="F44" s="445">
        <f>+G44+H44</f>
        <v>0</v>
      </c>
      <c r="G44" s="386"/>
      <c r="H44" s="438"/>
      <c r="I44" s="387"/>
      <c r="K44" s="277" t="s">
        <v>441</v>
      </c>
      <c r="L44" s="396"/>
      <c r="M44" s="391"/>
      <c r="N44" s="398">
        <f>SUM(L44:M44)</f>
        <v>0</v>
      </c>
      <c r="O44" s="445">
        <f>+P44+Q44</f>
        <v>0</v>
      </c>
      <c r="P44" s="386"/>
      <c r="Q44" s="438"/>
      <c r="R44" s="387"/>
    </row>
    <row r="45" spans="2:18">
      <c r="B45" s="279" t="s">
        <v>442</v>
      </c>
      <c r="C45" s="382"/>
      <c r="D45" s="383"/>
      <c r="E45" s="280">
        <f t="shared" ref="E45:E55" si="8">SUM($C45:$D45)</f>
        <v>0</v>
      </c>
      <c r="F45" s="445">
        <f t="shared" ref="F45:F55" si="9">+G45+H45</f>
        <v>0</v>
      </c>
      <c r="G45" s="442"/>
      <c r="H45" s="439"/>
      <c r="I45" s="388"/>
      <c r="K45" s="279" t="s">
        <v>442</v>
      </c>
      <c r="L45" s="382"/>
      <c r="M45" s="383"/>
      <c r="N45" s="398">
        <f t="shared" ref="N45:N55" si="10">SUM(L45:M45)</f>
        <v>0</v>
      </c>
      <c r="O45" s="445">
        <f t="shared" ref="O45:O55" si="11">+P45+Q45</f>
        <v>0</v>
      </c>
      <c r="P45" s="442"/>
      <c r="Q45" s="439"/>
      <c r="R45" s="388"/>
    </row>
    <row r="46" spans="2:18">
      <c r="B46" s="279" t="s">
        <v>443</v>
      </c>
      <c r="C46" s="382"/>
      <c r="D46" s="383"/>
      <c r="E46" s="280">
        <f t="shared" si="8"/>
        <v>0</v>
      </c>
      <c r="F46" s="445">
        <f t="shared" si="9"/>
        <v>0</v>
      </c>
      <c r="G46" s="442"/>
      <c r="H46" s="439"/>
      <c r="I46" s="388"/>
      <c r="K46" s="279" t="s">
        <v>443</v>
      </c>
      <c r="L46" s="382"/>
      <c r="M46" s="383"/>
      <c r="N46" s="398">
        <f t="shared" si="10"/>
        <v>0</v>
      </c>
      <c r="O46" s="445">
        <f t="shared" si="11"/>
        <v>0</v>
      </c>
      <c r="P46" s="442"/>
      <c r="Q46" s="439"/>
      <c r="R46" s="388"/>
    </row>
    <row r="47" spans="2:18">
      <c r="B47" s="279" t="s">
        <v>444</v>
      </c>
      <c r="C47" s="382"/>
      <c r="D47" s="383"/>
      <c r="E47" s="280">
        <f t="shared" si="8"/>
        <v>0</v>
      </c>
      <c r="F47" s="445">
        <f t="shared" si="9"/>
        <v>0</v>
      </c>
      <c r="G47" s="442"/>
      <c r="H47" s="439"/>
      <c r="I47" s="388"/>
      <c r="K47" s="279" t="s">
        <v>444</v>
      </c>
      <c r="L47" s="382"/>
      <c r="M47" s="383"/>
      <c r="N47" s="398">
        <f t="shared" si="10"/>
        <v>0</v>
      </c>
      <c r="O47" s="445">
        <f t="shared" si="11"/>
        <v>0</v>
      </c>
      <c r="P47" s="442"/>
      <c r="Q47" s="439"/>
      <c r="R47" s="388"/>
    </row>
    <row r="48" spans="2:18">
      <c r="B48" s="279" t="s">
        <v>445</v>
      </c>
      <c r="C48" s="382"/>
      <c r="D48" s="383"/>
      <c r="E48" s="280">
        <f t="shared" si="8"/>
        <v>0</v>
      </c>
      <c r="F48" s="445">
        <f t="shared" si="9"/>
        <v>0</v>
      </c>
      <c r="G48" s="442"/>
      <c r="H48" s="439"/>
      <c r="I48" s="388"/>
      <c r="K48" s="279" t="s">
        <v>445</v>
      </c>
      <c r="L48" s="382"/>
      <c r="M48" s="383"/>
      <c r="N48" s="398">
        <f t="shared" si="10"/>
        <v>0</v>
      </c>
      <c r="O48" s="445">
        <f t="shared" si="11"/>
        <v>0</v>
      </c>
      <c r="P48" s="442"/>
      <c r="Q48" s="439"/>
      <c r="R48" s="388"/>
    </row>
    <row r="49" spans="2:18">
      <c r="B49" s="279" t="s">
        <v>446</v>
      </c>
      <c r="C49" s="382"/>
      <c r="D49" s="383"/>
      <c r="E49" s="280">
        <f t="shared" si="8"/>
        <v>0</v>
      </c>
      <c r="F49" s="445">
        <f t="shared" si="9"/>
        <v>0</v>
      </c>
      <c r="G49" s="442"/>
      <c r="H49" s="439"/>
      <c r="I49" s="388"/>
      <c r="K49" s="279" t="s">
        <v>446</v>
      </c>
      <c r="L49" s="382"/>
      <c r="M49" s="383"/>
      <c r="N49" s="398">
        <f t="shared" si="10"/>
        <v>0</v>
      </c>
      <c r="O49" s="445">
        <f t="shared" si="11"/>
        <v>0</v>
      </c>
      <c r="P49" s="442"/>
      <c r="Q49" s="439"/>
      <c r="R49" s="388"/>
    </row>
    <row r="50" spans="2:18">
      <c r="B50" s="279" t="s">
        <v>447</v>
      </c>
      <c r="C50" s="382"/>
      <c r="D50" s="383"/>
      <c r="E50" s="280">
        <f t="shared" si="8"/>
        <v>0</v>
      </c>
      <c r="F50" s="445">
        <f t="shared" si="9"/>
        <v>0</v>
      </c>
      <c r="G50" s="442"/>
      <c r="H50" s="439"/>
      <c r="I50" s="388"/>
      <c r="K50" s="279" t="s">
        <v>447</v>
      </c>
      <c r="L50" s="382"/>
      <c r="M50" s="383"/>
      <c r="N50" s="398">
        <f t="shared" si="10"/>
        <v>0</v>
      </c>
      <c r="O50" s="445">
        <f t="shared" si="11"/>
        <v>0</v>
      </c>
      <c r="P50" s="442"/>
      <c r="Q50" s="439"/>
      <c r="R50" s="388"/>
    </row>
    <row r="51" spans="2:18">
      <c r="B51" s="279" t="s">
        <v>448</v>
      </c>
      <c r="C51" s="382"/>
      <c r="D51" s="383"/>
      <c r="E51" s="280">
        <f t="shared" si="8"/>
        <v>0</v>
      </c>
      <c r="F51" s="445">
        <f t="shared" si="9"/>
        <v>0</v>
      </c>
      <c r="G51" s="442"/>
      <c r="H51" s="439"/>
      <c r="I51" s="388"/>
      <c r="K51" s="279" t="s">
        <v>448</v>
      </c>
      <c r="L51" s="382"/>
      <c r="M51" s="383"/>
      <c r="N51" s="398">
        <f t="shared" si="10"/>
        <v>0</v>
      </c>
      <c r="O51" s="445">
        <f t="shared" si="11"/>
        <v>0</v>
      </c>
      <c r="P51" s="442"/>
      <c r="Q51" s="439"/>
      <c r="R51" s="388"/>
    </row>
    <row r="52" spans="2:18">
      <c r="B52" s="279" t="s">
        <v>449</v>
      </c>
      <c r="C52" s="382"/>
      <c r="D52" s="383"/>
      <c r="E52" s="280">
        <f t="shared" si="8"/>
        <v>0</v>
      </c>
      <c r="F52" s="445">
        <f t="shared" si="9"/>
        <v>0</v>
      </c>
      <c r="G52" s="442"/>
      <c r="H52" s="439"/>
      <c r="I52" s="388"/>
      <c r="K52" s="279" t="s">
        <v>449</v>
      </c>
      <c r="L52" s="382"/>
      <c r="M52" s="383"/>
      <c r="N52" s="398">
        <f t="shared" si="10"/>
        <v>0</v>
      </c>
      <c r="O52" s="445">
        <f t="shared" si="11"/>
        <v>0</v>
      </c>
      <c r="P52" s="442"/>
      <c r="Q52" s="439"/>
      <c r="R52" s="388"/>
    </row>
    <row r="53" spans="2:18">
      <c r="B53" s="279" t="s">
        <v>450</v>
      </c>
      <c r="C53" s="382"/>
      <c r="D53" s="383"/>
      <c r="E53" s="280">
        <f t="shared" si="8"/>
        <v>0</v>
      </c>
      <c r="F53" s="445">
        <f t="shared" si="9"/>
        <v>0</v>
      </c>
      <c r="G53" s="442"/>
      <c r="H53" s="439"/>
      <c r="I53" s="388"/>
      <c r="K53" s="279" t="s">
        <v>450</v>
      </c>
      <c r="L53" s="382"/>
      <c r="M53" s="383"/>
      <c r="N53" s="398">
        <f t="shared" si="10"/>
        <v>0</v>
      </c>
      <c r="O53" s="445">
        <f t="shared" si="11"/>
        <v>0</v>
      </c>
      <c r="P53" s="442"/>
      <c r="Q53" s="439"/>
      <c r="R53" s="388"/>
    </row>
    <row r="54" spans="2:18">
      <c r="B54" s="279" t="s">
        <v>451</v>
      </c>
      <c r="C54" s="382"/>
      <c r="D54" s="383"/>
      <c r="E54" s="280">
        <f t="shared" si="8"/>
        <v>0</v>
      </c>
      <c r="F54" s="445">
        <f t="shared" si="9"/>
        <v>0</v>
      </c>
      <c r="G54" s="442"/>
      <c r="H54" s="439"/>
      <c r="I54" s="388"/>
      <c r="K54" s="279" t="s">
        <v>451</v>
      </c>
      <c r="L54" s="382"/>
      <c r="M54" s="383"/>
      <c r="N54" s="398">
        <f t="shared" si="10"/>
        <v>0</v>
      </c>
      <c r="O54" s="445">
        <f t="shared" si="11"/>
        <v>0</v>
      </c>
      <c r="P54" s="442"/>
      <c r="Q54" s="439"/>
      <c r="R54" s="388"/>
    </row>
    <row r="55" spans="2:18" ht="15.75" thickBot="1">
      <c r="B55" s="281" t="s">
        <v>452</v>
      </c>
      <c r="C55" s="384"/>
      <c r="D55" s="385"/>
      <c r="E55" s="297">
        <f t="shared" si="8"/>
        <v>0</v>
      </c>
      <c r="F55" s="446">
        <f t="shared" si="9"/>
        <v>0</v>
      </c>
      <c r="G55" s="443"/>
      <c r="H55" s="440"/>
      <c r="I55" s="389"/>
      <c r="K55" s="281" t="s">
        <v>452</v>
      </c>
      <c r="L55" s="384"/>
      <c r="M55" s="385"/>
      <c r="N55" s="398">
        <f t="shared" si="10"/>
        <v>0</v>
      </c>
      <c r="O55" s="446">
        <f t="shared" si="11"/>
        <v>0</v>
      </c>
      <c r="P55" s="443"/>
      <c r="Q55" s="440"/>
      <c r="R55" s="389"/>
    </row>
    <row r="56" spans="2:18" ht="16.5" thickTop="1" thickBot="1">
      <c r="B56" s="283" t="s">
        <v>453</v>
      </c>
      <c r="C56" s="284">
        <f>SUM(C$44:C$55)</f>
        <v>0</v>
      </c>
      <c r="D56" s="285">
        <f>SUM(D$44:D$55)</f>
        <v>0</v>
      </c>
      <c r="E56" s="286">
        <f>SUM(E$44:E$55)</f>
        <v>0</v>
      </c>
      <c r="F56" s="397"/>
      <c r="G56" s="397"/>
      <c r="H56" s="397"/>
      <c r="I56" s="287"/>
      <c r="K56" s="283" t="s">
        <v>453</v>
      </c>
      <c r="L56" s="284">
        <f>SUM(L$44:L$55)</f>
        <v>0</v>
      </c>
      <c r="M56" s="285">
        <f>SUM(M$44:M$55)</f>
        <v>0</v>
      </c>
      <c r="N56" s="286">
        <f>SUM(N$44:N$55)</f>
        <v>0</v>
      </c>
      <c r="O56" s="397"/>
      <c r="P56" s="397"/>
      <c r="Q56" s="397"/>
      <c r="R56" s="287"/>
    </row>
    <row r="57" spans="2:18" ht="15.75" thickTop="1"/>
    <row r="58" spans="2:18" ht="27.6" customHeight="1">
      <c r="B58" s="592" t="s">
        <v>456</v>
      </c>
      <c r="C58" s="592"/>
      <c r="D58" s="592"/>
      <c r="E58" s="592"/>
      <c r="F58" s="592"/>
      <c r="G58" s="592"/>
      <c r="H58" s="592"/>
      <c r="I58" s="592"/>
    </row>
    <row r="61" spans="2:18" ht="13.5" customHeight="1">
      <c r="B61" s="298"/>
      <c r="C61" s="298"/>
      <c r="D61" s="298"/>
      <c r="E61" s="298"/>
      <c r="F61" s="298"/>
      <c r="G61" s="298"/>
      <c r="H61" s="298"/>
      <c r="I61" s="298"/>
    </row>
    <row r="62" spans="2:18" ht="12.75" customHeight="1">
      <c r="B62" s="298"/>
      <c r="C62" s="298"/>
      <c r="D62" s="298"/>
      <c r="E62" s="298"/>
      <c r="F62" s="298"/>
      <c r="G62" s="298"/>
      <c r="H62" s="298"/>
      <c r="I62" s="298"/>
    </row>
  </sheetData>
  <sheetProtection algorithmName="SHA-512" hashValue="ToR/L+sZeJrlpMgNAdk5nULD0Jt5KHVPugUchdzBkzWtcIcgOIx3SZiZoCZhvOLv1/uROtDc/Nvw4tJtW7pBAg==" saltValue="9ocNCGvFevgwTe/+JqqSuQ==" spinCount="100000" sheet="1" objects="1" scenarios="1" formatColumns="0" formatRows="0"/>
  <mergeCells count="15">
    <mergeCell ref="B58:I58"/>
    <mergeCell ref="B7:I7"/>
    <mergeCell ref="B10:B11"/>
    <mergeCell ref="C10:I10"/>
    <mergeCell ref="B26:B27"/>
    <mergeCell ref="C26:I26"/>
    <mergeCell ref="B42:B43"/>
    <mergeCell ref="C42:I42"/>
    <mergeCell ref="K42:K43"/>
    <mergeCell ref="L42:R42"/>
    <mergeCell ref="K7:R7"/>
    <mergeCell ref="K10:K11"/>
    <mergeCell ref="L10:R10"/>
    <mergeCell ref="K26:K27"/>
    <mergeCell ref="L26:R26"/>
  </mergeCells>
  <pageMargins left="0.11811023622047245" right="0.11811023622047245" top="0.15748031496062992" bottom="0.15748031496062992" header="0.31496062992125984" footer="0.31496062992125984"/>
  <pageSetup paperSize="9" scale="5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M83"/>
  <sheetViews>
    <sheetView showZeros="0" zoomScaleNormal="100" workbookViewId="0">
      <pane ySplit="4" topLeftCell="A5" activePane="bottomLeft" state="frozen"/>
      <selection pane="bottomLeft" activeCell="A5" sqref="A5"/>
    </sheetView>
  </sheetViews>
  <sheetFormatPr defaultRowHeight="12.75"/>
  <cols>
    <col min="1" max="1" width="4.85546875" customWidth="1"/>
    <col min="2" max="2" width="8.28515625" style="249" customWidth="1"/>
    <col min="3" max="3" width="20.140625" customWidth="1"/>
    <col min="4" max="4" width="5.42578125" style="249" customWidth="1"/>
    <col min="5" max="5" width="17" customWidth="1"/>
    <col min="6" max="6" width="16" customWidth="1"/>
    <col min="7" max="7" width="5.85546875" customWidth="1"/>
    <col min="8" max="8" width="10.28515625" customWidth="1"/>
    <col min="9" max="9" width="8.42578125" customWidth="1"/>
    <col min="12" max="12" width="8.42578125" customWidth="1"/>
    <col min="15" max="15" width="8.42578125" customWidth="1"/>
    <col min="18" max="18" width="8.42578125" customWidth="1"/>
    <col min="20" max="21" width="10.28515625" customWidth="1"/>
    <col min="22" max="22" width="12.85546875" customWidth="1"/>
    <col min="23" max="24" width="12.28515625" customWidth="1"/>
    <col min="25" max="25" width="12.42578125" customWidth="1"/>
    <col min="27" max="27" width="11.7109375" customWidth="1"/>
    <col min="28" max="28" width="15.28515625" customWidth="1"/>
    <col min="29" max="29" width="13.85546875" customWidth="1"/>
    <col min="30" max="30" width="11.42578125" customWidth="1"/>
    <col min="31" max="31" width="10.28515625" customWidth="1"/>
    <col min="32" max="32" width="12.140625" customWidth="1"/>
    <col min="33" max="33" width="15.42578125" customWidth="1"/>
    <col min="34" max="34" width="12.28515625" customWidth="1"/>
    <col min="35" max="35" width="12" customWidth="1"/>
    <col min="36" max="36" width="11.140625" customWidth="1"/>
    <col min="37" max="37" width="13" customWidth="1"/>
    <col min="38" max="38" width="12" customWidth="1"/>
    <col min="39" max="39" width="13.42578125" customWidth="1"/>
  </cols>
  <sheetData>
    <row r="1" spans="1:39">
      <c r="A1">
        <f>+MAX('1а - drž,sek,drž.sl.i nam.'!A13:A104)</f>
        <v>0</v>
      </c>
      <c r="AK1" s="42"/>
    </row>
    <row r="2" spans="1:39">
      <c r="W2" s="44"/>
      <c r="X2" s="44"/>
      <c r="AB2" s="44"/>
      <c r="AC2" s="44"/>
      <c r="AG2" s="44"/>
      <c r="AH2" s="44"/>
      <c r="AI2" s="44"/>
      <c r="AJ2" s="44"/>
      <c r="AK2" s="44"/>
      <c r="AL2" s="44"/>
      <c r="AM2" s="44"/>
    </row>
    <row r="3" spans="1:39">
      <c r="E3">
        <f>+'1а - drž,sek,drž.sl.i nam.'!BA$113</f>
        <v>53</v>
      </c>
      <c r="F3">
        <f>+'1а - drž,sek,drž.sl.i nam.'!C$113</f>
        <v>3</v>
      </c>
      <c r="G3">
        <f>+'1а - drž,sek,drž.sl.i nam.'!D$113</f>
        <v>4</v>
      </c>
      <c r="H3">
        <f>+'1а - drž,sek,drž.sl.i nam.'!F$113</f>
        <v>6</v>
      </c>
      <c r="I3">
        <f>+'1а - drž,sek,drž.sl.i nam.'!G$113</f>
        <v>7</v>
      </c>
      <c r="J3">
        <f>+'1а - drž,sek,drž.sl.i nam.'!H$113</f>
        <v>8</v>
      </c>
      <c r="K3">
        <f>+'1а - drž,sek,drž.sl.i nam.'!L$113</f>
        <v>12</v>
      </c>
      <c r="L3">
        <f>+'1а - drž,sek,drž.sl.i nam.'!M$113</f>
        <v>13</v>
      </c>
      <c r="M3">
        <f>+'1а - drž,sek,drž.sl.i nam.'!N$113</f>
        <v>14</v>
      </c>
      <c r="N3">
        <f>+'1а - drž,sek,drž.sl.i nam.'!R$113</f>
        <v>18</v>
      </c>
      <c r="O3">
        <f>+'1а - drž,sek,drž.sl.i nam.'!S$113</f>
        <v>19</v>
      </c>
      <c r="P3">
        <f>+'1а - drž,sek,drž.sl.i nam.'!T$113</f>
        <v>20</v>
      </c>
      <c r="Q3">
        <f>+'1а - drž,sek,drž.sl.i nam.'!X$113</f>
        <v>24</v>
      </c>
      <c r="R3">
        <f>+'1а - drž,sek,drž.sl.i nam.'!Y$113</f>
        <v>25</v>
      </c>
      <c r="S3">
        <f>+'1а - drž,sek,drž.sl.i nam.'!Z$113</f>
        <v>26</v>
      </c>
      <c r="T3" s="44">
        <f>+'1а - drž,sek,drž.sl.i nam.'!AI$113</f>
        <v>35</v>
      </c>
      <c r="U3" s="44">
        <f>+'1а - drž,sek,drž.sl.i nam.'!AJ$113</f>
        <v>36</v>
      </c>
      <c r="V3" s="44">
        <f>+'1а - drž,sek,drž.sl.i nam.'!AK$113</f>
        <v>37</v>
      </c>
      <c r="W3" s="44">
        <f>+'1а - drž,sek,drž.sl.i nam.'!AL$113</f>
        <v>38</v>
      </c>
      <c r="X3" s="44">
        <f>+'1а - drž,sek,drž.sl.i nam.'!AM$113</f>
        <v>39</v>
      </c>
      <c r="Y3" s="44">
        <f>+'1а - drž,sek,drž.sl.i nam.'!AN$113</f>
        <v>40</v>
      </c>
      <c r="Z3" s="44">
        <f>+'1а - drž,sek,drž.sl.i nam.'!AO$113</f>
        <v>41</v>
      </c>
      <c r="AA3" s="44">
        <f>+'1а - drž,sek,drž.sl.i nam.'!AP$113</f>
        <v>42</v>
      </c>
      <c r="AB3" s="44">
        <f>+'1а - drž,sek,drž.sl.i nam.'!AQ$113</f>
        <v>43</v>
      </c>
      <c r="AC3" s="44">
        <f>+'1а - drž,sek,drž.sl.i nam.'!AR$113</f>
        <v>44</v>
      </c>
      <c r="AD3" s="44">
        <f>+'1а - drž,sek,drž.sl.i nam.'!AS$113</f>
        <v>45</v>
      </c>
      <c r="AE3" s="44">
        <f>+'1а - drž,sek,drž.sl.i nam.'!AT$113</f>
        <v>46</v>
      </c>
      <c r="AF3" s="44">
        <f>+'1а - drž,sek,drž.sl.i nam.'!AU$113</f>
        <v>47</v>
      </c>
      <c r="AG3" s="44">
        <f>+'1а - drž,sek,drž.sl.i nam.'!AV$113</f>
        <v>48</v>
      </c>
      <c r="AH3" s="44">
        <f>+'1а - drž,sek,drž.sl.i nam.'!AW$113</f>
        <v>49</v>
      </c>
      <c r="AI3" s="44">
        <f>+'1а - drž,sek,drž.sl.i nam.'!AX$113</f>
        <v>50</v>
      </c>
      <c r="AJ3" s="44">
        <f>+'1а - drž,sek,drž.sl.i nam.'!AY$113</f>
        <v>51</v>
      </c>
      <c r="AK3" s="44"/>
    </row>
    <row r="4" spans="1:39" ht="51.75" thickBot="1">
      <c r="A4" s="250" t="s">
        <v>401</v>
      </c>
      <c r="B4" s="418" t="s">
        <v>411</v>
      </c>
      <c r="C4" s="250" t="s">
        <v>412</v>
      </c>
      <c r="D4" s="418" t="s">
        <v>413</v>
      </c>
      <c r="E4" s="251" t="s">
        <v>402</v>
      </c>
      <c r="F4" s="251" t="s">
        <v>403</v>
      </c>
      <c r="G4" s="251" t="s">
        <v>404</v>
      </c>
      <c r="H4" s="251" t="s">
        <v>405</v>
      </c>
      <c r="I4" s="251" t="s">
        <v>406</v>
      </c>
      <c r="J4" s="251" t="s">
        <v>407</v>
      </c>
      <c r="K4" s="251" t="s">
        <v>486</v>
      </c>
      <c r="L4" s="251" t="s">
        <v>487</v>
      </c>
      <c r="M4" s="251" t="s">
        <v>488</v>
      </c>
      <c r="N4" s="251" t="s">
        <v>501</v>
      </c>
      <c r="O4" s="251" t="s">
        <v>489</v>
      </c>
      <c r="P4" s="251" t="s">
        <v>490</v>
      </c>
      <c r="Q4" s="251" t="s">
        <v>408</v>
      </c>
      <c r="R4" s="251" t="s">
        <v>491</v>
      </c>
      <c r="S4" s="251" t="s">
        <v>492</v>
      </c>
      <c r="T4" s="252" t="s">
        <v>409</v>
      </c>
      <c r="U4" s="252" t="s">
        <v>410</v>
      </c>
      <c r="V4" s="252" t="s">
        <v>502</v>
      </c>
      <c r="W4" s="252" t="s">
        <v>495</v>
      </c>
      <c r="X4" s="252" t="s">
        <v>496</v>
      </c>
      <c r="Y4" s="253" t="s">
        <v>427</v>
      </c>
      <c r="Z4" s="253" t="s">
        <v>428</v>
      </c>
      <c r="AA4" s="253" t="s">
        <v>429</v>
      </c>
      <c r="AB4" s="253" t="s">
        <v>497</v>
      </c>
      <c r="AC4" s="253" t="s">
        <v>498</v>
      </c>
      <c r="AD4" s="254" t="s">
        <v>430</v>
      </c>
      <c r="AE4" s="254" t="s">
        <v>431</v>
      </c>
      <c r="AF4" s="254" t="s">
        <v>432</v>
      </c>
      <c r="AG4" s="254" t="s">
        <v>433</v>
      </c>
      <c r="AH4" s="254" t="s">
        <v>434</v>
      </c>
      <c r="AI4" s="251" t="s">
        <v>858</v>
      </c>
      <c r="AJ4" s="251" t="s">
        <v>859</v>
      </c>
      <c r="AK4" s="251" t="s">
        <v>860</v>
      </c>
      <c r="AL4" s="251" t="s">
        <v>861</v>
      </c>
    </row>
    <row r="5" spans="1:39">
      <c r="A5">
        <v>1</v>
      </c>
      <c r="B5" s="249">
        <f>+'1 -sredstva'!D2</f>
        <v>0</v>
      </c>
      <c r="C5" t="str">
        <f>+'1 -sredstva'!F2</f>
        <v/>
      </c>
      <c r="D5" s="249">
        <f>+'1 -sredstva'!D3</f>
        <v>0</v>
      </c>
      <c r="E5" t="e">
        <f ca="1">+_xlfn.IFNA(VLOOKUP($A5,'1а - drž,sek,drž.sl.i nam.'!$A$13:$BA$104,E$3,FALSE),"")</f>
        <v>#NAME?</v>
      </c>
      <c r="F5" t="e">
        <f ca="1">+_xlfn.IFNA(VLOOKUP($A5,'1а - drž,sek,drž.sl.i nam.'!$A$13:$AY$104,F3,FALSE),"")</f>
        <v>#NAME?</v>
      </c>
      <c r="G5" t="e">
        <f ca="1">_xlfn.IFNA(IF(A5=0,0,VLOOKUP($A5,'1а - drž,sek,drž.sl.i nam.'!$A$13:$AY$104,G3,FALSE)),"")</f>
        <v>#NAME?</v>
      </c>
      <c r="H5" t="e">
        <f ca="1">+_xlfn.IFNA(VLOOKUP($A5,'1а - drž,sek,drž.sl.i nam.'!$A$13:$AY$104,H$3,FALSE),"")</f>
        <v>#NAME?</v>
      </c>
      <c r="I5" t="e">
        <f ca="1">+_xlfn.IFNA(VLOOKUP($A5,'1а - drž,sek,drž.sl.i nam.'!$A$13:$AY$104,I$3,FALSE),"")</f>
        <v>#NAME?</v>
      </c>
      <c r="J5" t="e">
        <f ca="1">+_xlfn.IFNA(VLOOKUP($A5,'1а - drž,sek,drž.sl.i nam.'!$A$13:$AY$104,J$3,FALSE),"")</f>
        <v>#NAME?</v>
      </c>
      <c r="K5" t="e">
        <f ca="1">+_xlfn.IFNA(VLOOKUP($A5,'1а - drž,sek,drž.sl.i nam.'!$A$13:$AY$104,K$3,FALSE),"")</f>
        <v>#NAME?</v>
      </c>
      <c r="L5" t="e">
        <f ca="1">+_xlfn.IFNA(VLOOKUP($A5,'1а - drž,sek,drž.sl.i nam.'!$A$13:$AY$104,L$3,FALSE),"")</f>
        <v>#NAME?</v>
      </c>
      <c r="M5" t="e">
        <f ca="1">+_xlfn.IFNA(VLOOKUP($A5,'1а - drž,sek,drž.sl.i nam.'!$A$13:$AY$104,M$3,FALSE),"")</f>
        <v>#NAME?</v>
      </c>
      <c r="N5" t="e">
        <f ca="1">+_xlfn.IFNA(VLOOKUP($A5,'1а - drž,sek,drž.sl.i nam.'!$A$13:$AY$104,N$3,FALSE),"")</f>
        <v>#NAME?</v>
      </c>
      <c r="O5" t="e">
        <f ca="1">+_xlfn.IFNA(VLOOKUP($A5,'1а - drž,sek,drž.sl.i nam.'!$A$13:$AY$104,O$3,FALSE),"")</f>
        <v>#NAME?</v>
      </c>
      <c r="P5" t="e">
        <f ca="1">+_xlfn.IFNA(VLOOKUP($A5,'1а - drž,sek,drž.sl.i nam.'!$A$13:$AY$104,P$3,FALSE),"")</f>
        <v>#NAME?</v>
      </c>
      <c r="Q5" t="e">
        <f ca="1">+_xlfn.IFNA(VLOOKUP($A5,'1а - drž,sek,drž.sl.i nam.'!$A$13:$AY$104,Q$3,FALSE),"")</f>
        <v>#NAME?</v>
      </c>
      <c r="R5" t="e">
        <f ca="1">+_xlfn.IFNA(VLOOKUP($A5,'1а - drž,sek,drž.sl.i nam.'!$A$13:$AY$104,R$3,FALSE),"")</f>
        <v>#NAME?</v>
      </c>
      <c r="S5" t="e">
        <f ca="1">+_xlfn.IFNA(VLOOKUP($A5,'1а - drž,sek,drž.sl.i nam.'!$A$13:$AY$104,S$3,FALSE),"")</f>
        <v>#NAME?</v>
      </c>
      <c r="T5" s="44" t="e">
        <f ca="1">+_xlfn.IFNA(VLOOKUP($A5,'1а - drž,sek,drž.sl.i nam.'!$A$13:$AY$104,T$3,FALSE),"")</f>
        <v>#NAME?</v>
      </c>
      <c r="U5" s="44" t="e">
        <f ca="1">+_xlfn.IFNA(VLOOKUP($A5,'1а - drž,sek,drž.sl.i nam.'!$A$13:AY$104,U$3,FALSE),"")</f>
        <v>#NAME?</v>
      </c>
      <c r="V5" s="44" t="e">
        <f ca="1">+_xlfn.IFNA(VLOOKUP($A5,'1а - drž,sek,drž.sl.i nam.'!$A$13:AY$104,V$3,FALSE),"")</f>
        <v>#NAME?</v>
      </c>
      <c r="W5" s="44" t="e">
        <f ca="1">+_xlfn.IFNA(VLOOKUP($A5,'1а - drž,sek,drž.sl.i nam.'!$A$13:AY$104,W$3,FALSE),"")</f>
        <v>#NAME?</v>
      </c>
      <c r="X5" s="44" t="e">
        <f ca="1">+_xlfn.IFNA(VLOOKUP($A5,'1а - drž,sek,drž.sl.i nam.'!$A$13:AY$104,X$3,FALSE),"")</f>
        <v>#NAME?</v>
      </c>
      <c r="Y5" s="44" t="e">
        <f ca="1">+_xlfn.IFNA(VLOOKUP($A5,'1а - drž,sek,drž.sl.i nam.'!$A$13:AY$104,Y$3,FALSE),"")</f>
        <v>#NAME?</v>
      </c>
      <c r="Z5" s="44" t="e">
        <f ca="1">+_xlfn.IFNA(VLOOKUP($A5,'1а - drž,sek,drž.sl.i nam.'!$A$13:AY$104,Z$3,FALSE),"")</f>
        <v>#NAME?</v>
      </c>
      <c r="AA5" s="44" t="e">
        <f ca="1">+_xlfn.IFNA(VLOOKUP($A5,'1а - drž,sek,drž.sl.i nam.'!$A$13:AY$104,AA$3,FALSE),"")</f>
        <v>#NAME?</v>
      </c>
      <c r="AB5" s="44" t="e">
        <f ca="1">+_xlfn.IFNA(VLOOKUP($A5,'1а - drž,sek,drž.sl.i nam.'!$A$13:AY$104,AB$3,FALSE),"")</f>
        <v>#NAME?</v>
      </c>
      <c r="AC5" s="44" t="e">
        <f ca="1">+_xlfn.IFNA(VLOOKUP($A5,'1а - drž,sek,drž.sl.i nam.'!$A$13:AY$104,AC$3,FALSE),"")</f>
        <v>#NAME?</v>
      </c>
      <c r="AD5" s="44" t="e">
        <f ca="1">+_xlfn.IFNA(VLOOKUP($A5,'1а - drž,sek,drž.sl.i nam.'!$A$13:AY$104,AD$3,FALSE),"")</f>
        <v>#NAME?</v>
      </c>
      <c r="AE5" s="44" t="e">
        <f ca="1">+_xlfn.IFNA(VLOOKUP($A5,'1а - drž,sek,drž.sl.i nam.'!$A$13:AY$104,AE$3,FALSE),"")</f>
        <v>#NAME?</v>
      </c>
      <c r="AF5" s="44" t="e">
        <f ca="1">+_xlfn.IFNA(VLOOKUP($A5,'1а - drž,sek,drž.sl.i nam.'!$A$13:AY$104,AF$3,FALSE),"")</f>
        <v>#NAME?</v>
      </c>
      <c r="AG5" s="44" t="e">
        <f ca="1">+_xlfn.IFNA(VLOOKUP($A5,'1а - drž,sek,drž.sl.i nam.'!$A$13:AY$104,AG$3,FALSE),"")</f>
        <v>#NAME?</v>
      </c>
      <c r="AH5" s="44" t="e">
        <f ca="1">+_xlfn.IFNA(VLOOKUP($A5,'1а - drž,sek,drž.sl.i nam.'!$A$13:AY$104,AH$3,FALSE),"")</f>
        <v>#NAME?</v>
      </c>
      <c r="AI5" s="44" t="e">
        <f ca="1">+_xlfn.IFNA(VLOOKUP($A5,'1а - drž,sek,drž.sl.i nam.'!$A$13:AY$104,AI$3,FALSE),"")</f>
        <v>#NAME?</v>
      </c>
      <c r="AJ5" s="44" t="e">
        <f ca="1">+_xlfn.IFNA(VLOOKUP($A5,'1а - drž,sek,drž.sl.i nam.'!$A$13:AY$104,AJ$3,FALSE),"")</f>
        <v>#NAME?</v>
      </c>
      <c r="AK5" s="44" t="str">
        <f ca="1">+IFERROR(AI5+(AI5*'1а - drž,sek,drž.sl.i nam.'!D5)/100,"")</f>
        <v/>
      </c>
      <c r="AL5" s="44" t="str">
        <f ca="1">+IFERROR(AJ5+(AJ5*'1а - drž,sek,drž.sl.i nam.'!D5)/100,"")</f>
        <v/>
      </c>
      <c r="AM5" s="44"/>
    </row>
    <row r="6" spans="1:39">
      <c r="A6">
        <f>+IF(MAX(A$5:A5)+1&lt;=A$1,A5+1,0)</f>
        <v>0</v>
      </c>
      <c r="B6" s="249">
        <f t="shared" ref="B6:B14" si="0">+IF(A6&gt;0,B5,0)</f>
        <v>0</v>
      </c>
      <c r="C6">
        <f t="shared" ref="C6:C14" si="1">+IF(B6&gt;0,C5,0)</f>
        <v>0</v>
      </c>
      <c r="D6" s="249">
        <f t="shared" ref="D6:D14" si="2">+IF(C6&gt;0,D5,0)</f>
        <v>0</v>
      </c>
      <c r="E6">
        <f>IF(A6=0,0,+VLOOKUP($A6,'1а - drž,sek,drž.sl.i nam.'!$A$13:$BA$104,E$3,FALSE))</f>
        <v>0</v>
      </c>
      <c r="F6">
        <f>IF(A6=0,0,+VLOOKUP($A6,'1а - drž,sek,drž.sl.i nam.'!$A$13:$AY$104,F$3,FALSE))</f>
        <v>0</v>
      </c>
      <c r="G6">
        <f>IF(A6=0,0,+VLOOKUP($A6,'1а - drž,sek,drž.sl.i nam.'!$A$13:$AY$104,G$3,FALSE))</f>
        <v>0</v>
      </c>
      <c r="H6">
        <f>+VLOOKUP($A6,'1а - drž,sek,drž.sl.i nam.'!$A$13:$AY$104,H$3,FALSE)</f>
        <v>0</v>
      </c>
      <c r="I6">
        <f>+VLOOKUP($A6,'1а - drž,sek,drž.sl.i nam.'!$A$13:$AY$104,I$3,FALSE)</f>
        <v>0</v>
      </c>
      <c r="J6">
        <f>+VLOOKUP($A6,'1а - drž,sek,drž.sl.i nam.'!$A$13:$AY$104,J$3,FALSE)</f>
        <v>0</v>
      </c>
      <c r="K6">
        <f>+VLOOKUP($A6,'1а - drž,sek,drž.sl.i nam.'!$A$13:$AY$104,K$3,FALSE)</f>
        <v>0</v>
      </c>
      <c r="L6">
        <f>+VLOOKUP($A6,'1а - drž,sek,drž.sl.i nam.'!$A$13:$AY$104,L$3,FALSE)</f>
        <v>0</v>
      </c>
      <c r="M6">
        <f>+VLOOKUP($A6,'1а - drž,sek,drž.sl.i nam.'!$A$13:$AY$104,M$3,FALSE)</f>
        <v>0</v>
      </c>
      <c r="N6">
        <f>+VLOOKUP($A6,'1а - drž,sek,drž.sl.i nam.'!$A$13:$AY$104,N$3,FALSE)</f>
        <v>0</v>
      </c>
      <c r="O6">
        <f>+VLOOKUP($A6,'1а - drž,sek,drž.sl.i nam.'!$A$13:$AY$104,O$3,FALSE)</f>
        <v>0</v>
      </c>
      <c r="P6">
        <f>+VLOOKUP($A6,'1а - drž,sek,drž.sl.i nam.'!$A$13:$AY$104,P$3,FALSE)</f>
        <v>0</v>
      </c>
      <c r="Q6">
        <f>+VLOOKUP($A6,'1а - drž,sek,drž.sl.i nam.'!$A$13:$AY$104,Q$3,FALSE)</f>
        <v>0</v>
      </c>
      <c r="R6">
        <f>+VLOOKUP($A6,'1а - drž,sek,drž.sl.i nam.'!$A$13:$AY$104,R$3,FALSE)</f>
        <v>0</v>
      </c>
      <c r="S6">
        <f>+VLOOKUP($A6,'1а - drž,sek,drž.sl.i nam.'!$A$13:$AY$104,S$3,FALSE)</f>
        <v>0</v>
      </c>
      <c r="T6" s="44">
        <f>+VLOOKUP($A6,'1а - drž,sek,drž.sl.i nam.'!$A$13:$AY$104,T$3,FALSE)</f>
        <v>0</v>
      </c>
      <c r="U6" s="44">
        <f>+VLOOKUP($A6,'1а - drž,sek,drž.sl.i nam.'!$A$13:AY$104,U$3,FALSE)</f>
        <v>0</v>
      </c>
      <c r="V6" s="44">
        <f>+VLOOKUP($A6,'1а - drž,sek,drž.sl.i nam.'!$A$13:AY$104,V$3,FALSE)</f>
        <v>0</v>
      </c>
      <c r="W6" s="44">
        <f>+VLOOKUP($A6,'1а - drž,sek,drž.sl.i nam.'!$A$13:AY$104,W$3,FALSE)</f>
        <v>0</v>
      </c>
      <c r="X6" s="44">
        <f>+VLOOKUP($A6,'1а - drž,sek,drž.sl.i nam.'!$A$13:AY$104,X$3,FALSE)</f>
        <v>0</v>
      </c>
      <c r="Y6" s="44">
        <f>+VLOOKUP($A6,'1а - drž,sek,drž.sl.i nam.'!$A$13:AY$104,Y$3,FALSE)</f>
        <v>0</v>
      </c>
      <c r="Z6" s="44">
        <f>+VLOOKUP($A6,'1а - drž,sek,drž.sl.i nam.'!$A$13:AY$104,Z$3,FALSE)</f>
        <v>0</v>
      </c>
      <c r="AA6" s="44">
        <f>+VLOOKUP($A6,'1а - drž,sek,drž.sl.i nam.'!$A$13:AY$104,AA$3,FALSE)</f>
        <v>0</v>
      </c>
      <c r="AB6" s="44">
        <f>+VLOOKUP($A6,'1а - drž,sek,drž.sl.i nam.'!$A$13:AY$104,AB$3,FALSE)</f>
        <v>0</v>
      </c>
      <c r="AC6" s="44">
        <f>+VLOOKUP($A6,'1а - drž,sek,drž.sl.i nam.'!$A$13:AY$104,AC$3,FALSE)</f>
        <v>0</v>
      </c>
      <c r="AD6" s="44">
        <f>+VLOOKUP($A6,'1а - drž,sek,drž.sl.i nam.'!$A$13:AY$104,AD$3,FALSE)</f>
        <v>0</v>
      </c>
      <c r="AE6" s="44">
        <f>+VLOOKUP($A6,'1а - drž,sek,drž.sl.i nam.'!$A$13:AY$104,AE$3,FALSE)</f>
        <v>0</v>
      </c>
      <c r="AF6" s="44">
        <f>+VLOOKUP($A6,'1а - drž,sek,drž.sl.i nam.'!$A$13:AY$104,AF$3,FALSE)</f>
        <v>0</v>
      </c>
      <c r="AG6" s="44">
        <f>+VLOOKUP($A6,'1а - drž,sek,drž.sl.i nam.'!$A$13:AY$104,AG$3,FALSE)</f>
        <v>0</v>
      </c>
      <c r="AH6" s="44">
        <f>+VLOOKUP($A6,'1а - drž,sek,drž.sl.i nam.'!$A$13:AY$104,AH$3,FALSE)</f>
        <v>0</v>
      </c>
      <c r="AI6" s="44">
        <f>+VLOOKUP($A6,'1а - drž,sek,drž.sl.i nam.'!$A$13:AY$104,AI$3,FALSE)</f>
        <v>0</v>
      </c>
      <c r="AJ6" s="44">
        <f>+VLOOKUP($A6,'1а - drž,sek,drž.sl.i nam.'!$A$13:AY$104,AJ$3,FALSE)</f>
        <v>0</v>
      </c>
      <c r="AK6" s="44">
        <f>+IFERROR(AI6+(AI6*'1а - drž,sek,drž.sl.i nam.'!D6)/100,"")</f>
        <v>0</v>
      </c>
      <c r="AL6" s="44">
        <f>+IFERROR(AJ6+(AJ6*'1а - drž,sek,drž.sl.i nam.'!D6)/100,"")</f>
        <v>0</v>
      </c>
      <c r="AM6" s="44">
        <f>+AK6+AL6</f>
        <v>0</v>
      </c>
    </row>
    <row r="7" spans="1:39">
      <c r="A7">
        <f>+IF(MAX(A$5:A6)+1&lt;=A$1,A6+1,0)</f>
        <v>0</v>
      </c>
      <c r="B7" s="249">
        <f t="shared" si="0"/>
        <v>0</v>
      </c>
      <c r="C7">
        <f t="shared" si="1"/>
        <v>0</v>
      </c>
      <c r="D7" s="249">
        <f t="shared" si="2"/>
        <v>0</v>
      </c>
      <c r="E7">
        <f>IF(A7=0,0,+VLOOKUP($A7,'1а - drž,sek,drž.sl.i nam.'!$A$13:$BA$104,E$3,FALSE))</f>
        <v>0</v>
      </c>
      <c r="F7">
        <f>IF(A7=0,0,+VLOOKUP($A7,'1а - drž,sek,drž.sl.i nam.'!$A$13:$AY$104,F$3,FALSE))</f>
        <v>0</v>
      </c>
      <c r="G7">
        <f>IF(A7=0,0,+VLOOKUP($A7,'1а - drž,sek,drž.sl.i nam.'!$A$13:$AY$104,G$3,FALSE))</f>
        <v>0</v>
      </c>
      <c r="H7">
        <f>+VLOOKUP($A7,'1а - drž,sek,drž.sl.i nam.'!$A$13:$AY$104,H$3,FALSE)</f>
        <v>0</v>
      </c>
      <c r="I7">
        <f>+VLOOKUP($A7,'1а - drž,sek,drž.sl.i nam.'!$A$13:$AY$104,I$3,FALSE)</f>
        <v>0</v>
      </c>
      <c r="J7">
        <f>+VLOOKUP($A7,'1а - drž,sek,drž.sl.i nam.'!$A$13:$AY$104,J$3,FALSE)</f>
        <v>0</v>
      </c>
      <c r="K7">
        <f>+VLOOKUP($A7,'1а - drž,sek,drž.sl.i nam.'!$A$13:$AY$104,K$3,FALSE)</f>
        <v>0</v>
      </c>
      <c r="L7">
        <f>+VLOOKUP($A7,'1а - drž,sek,drž.sl.i nam.'!$A$13:$AY$104,L$3,FALSE)</f>
        <v>0</v>
      </c>
      <c r="M7">
        <f>+VLOOKUP($A7,'1а - drž,sek,drž.sl.i nam.'!$A$13:$AY$104,M$3,FALSE)</f>
        <v>0</v>
      </c>
      <c r="N7">
        <f>+VLOOKUP($A7,'1а - drž,sek,drž.sl.i nam.'!$A$13:$AY$104,N$3,FALSE)</f>
        <v>0</v>
      </c>
      <c r="O7">
        <f>+VLOOKUP($A7,'1а - drž,sek,drž.sl.i nam.'!$A$13:$AY$104,O$3,FALSE)</f>
        <v>0</v>
      </c>
      <c r="P7">
        <f>+VLOOKUP($A7,'1а - drž,sek,drž.sl.i nam.'!$A$13:$AY$104,P$3,FALSE)</f>
        <v>0</v>
      </c>
      <c r="Q7">
        <f>+VLOOKUP($A7,'1а - drž,sek,drž.sl.i nam.'!$A$13:$AY$104,Q$3,FALSE)</f>
        <v>0</v>
      </c>
      <c r="R7">
        <f>+VLOOKUP($A7,'1а - drž,sek,drž.sl.i nam.'!$A$13:$AY$104,R$3,FALSE)</f>
        <v>0</v>
      </c>
      <c r="S7">
        <f>+VLOOKUP($A7,'1а - drž,sek,drž.sl.i nam.'!$A$13:$AY$104,S$3,FALSE)</f>
        <v>0</v>
      </c>
      <c r="T7" s="44">
        <f>+VLOOKUP($A7,'1а - drž,sek,drž.sl.i nam.'!$A$13:$AY$104,T$3,FALSE)</f>
        <v>0</v>
      </c>
      <c r="U7" s="44">
        <f>+VLOOKUP($A7,'1а - drž,sek,drž.sl.i nam.'!$A$13:AY$104,U$3,FALSE)</f>
        <v>0</v>
      </c>
      <c r="V7" s="44">
        <f>+VLOOKUP($A7,'1а - drž,sek,drž.sl.i nam.'!$A$13:AY$104,V$3,FALSE)</f>
        <v>0</v>
      </c>
      <c r="W7" s="44">
        <f>+VLOOKUP($A7,'1а - drž,sek,drž.sl.i nam.'!$A$13:AY$104,W$3,FALSE)</f>
        <v>0</v>
      </c>
      <c r="X7" s="44">
        <f>+VLOOKUP($A7,'1а - drž,sek,drž.sl.i nam.'!$A$13:AY$104,X$3,FALSE)</f>
        <v>0</v>
      </c>
      <c r="Y7" s="44">
        <f>+VLOOKUP($A7,'1а - drž,sek,drž.sl.i nam.'!$A$13:AY$104,Y$3,FALSE)</f>
        <v>0</v>
      </c>
      <c r="Z7" s="44">
        <f>+VLOOKUP($A7,'1а - drž,sek,drž.sl.i nam.'!$A$13:AY$104,Z$3,FALSE)</f>
        <v>0</v>
      </c>
      <c r="AA7" s="44">
        <f>+VLOOKUP($A7,'1а - drž,sek,drž.sl.i nam.'!$A$13:AY$104,AA$3,FALSE)</f>
        <v>0</v>
      </c>
      <c r="AB7" s="44">
        <f>+VLOOKUP($A7,'1а - drž,sek,drž.sl.i nam.'!$A$13:AY$104,AB$3,FALSE)</f>
        <v>0</v>
      </c>
      <c r="AC7" s="44">
        <f>+VLOOKUP($A7,'1а - drž,sek,drž.sl.i nam.'!$A$13:AY$104,AC$3,FALSE)</f>
        <v>0</v>
      </c>
      <c r="AD7" s="44">
        <f>+VLOOKUP($A7,'1а - drž,sek,drž.sl.i nam.'!$A$13:AY$104,AD$3,FALSE)</f>
        <v>0</v>
      </c>
      <c r="AE7" s="44">
        <f>+VLOOKUP($A7,'1а - drž,sek,drž.sl.i nam.'!$A$13:AY$104,AE$3,FALSE)</f>
        <v>0</v>
      </c>
      <c r="AF7" s="44">
        <f>+VLOOKUP($A7,'1а - drž,sek,drž.sl.i nam.'!$A$13:AY$104,AF$3,FALSE)</f>
        <v>0</v>
      </c>
      <c r="AG7" s="44">
        <f>+VLOOKUP($A7,'1а - drž,sek,drž.sl.i nam.'!$A$13:AY$104,AG$3,FALSE)</f>
        <v>0</v>
      </c>
      <c r="AH7" s="44">
        <f>+VLOOKUP($A7,'1а - drž,sek,drž.sl.i nam.'!$A$13:AY$104,AH$3,FALSE)</f>
        <v>0</v>
      </c>
      <c r="AI7" s="44">
        <f>+VLOOKUP($A7,'1а - drž,sek,drž.sl.i nam.'!$A$13:AY$104,AI$3,FALSE)</f>
        <v>0</v>
      </c>
      <c r="AJ7" s="44">
        <f>+VLOOKUP($A7,'1а - drž,sek,drž.sl.i nam.'!$A$13:AY$104,AJ$3,FALSE)</f>
        <v>0</v>
      </c>
      <c r="AK7" s="44">
        <f>+IFERROR(AI7+(AI7*'1а - drž,sek,drž.sl.i nam.'!D7)/100,"")</f>
        <v>0</v>
      </c>
      <c r="AL7" s="44">
        <f>+IFERROR(AJ7+(AJ7*'1а - drž,sek,drž.sl.i nam.'!D7)/100,"")</f>
        <v>0</v>
      </c>
    </row>
    <row r="8" spans="1:39">
      <c r="A8">
        <f>+IF(MAX(A$5:A7)+1&lt;=A$1,A7+1,0)</f>
        <v>0</v>
      </c>
      <c r="B8" s="249">
        <f t="shared" si="0"/>
        <v>0</v>
      </c>
      <c r="C8">
        <f t="shared" si="1"/>
        <v>0</v>
      </c>
      <c r="D8" s="249">
        <f t="shared" si="2"/>
        <v>0</v>
      </c>
      <c r="E8">
        <f>IF(A8=0,0,+VLOOKUP($A8,'1а - drž,sek,drž.sl.i nam.'!$A$13:$BA$104,E$3,FALSE))</f>
        <v>0</v>
      </c>
      <c r="F8">
        <f>IF(A8=0,0,+VLOOKUP($A8,'1а - drž,sek,drž.sl.i nam.'!$A$13:$AY$104,F$3,FALSE))</f>
        <v>0</v>
      </c>
      <c r="G8">
        <f>IF(A8=0,0,+VLOOKUP($A8,'1а - drž,sek,drž.sl.i nam.'!$A$13:$AY$104,G$3,FALSE))</f>
        <v>0</v>
      </c>
      <c r="H8">
        <f>+VLOOKUP($A8,'1а - drž,sek,drž.sl.i nam.'!$A$13:$AY$104,H$3,FALSE)</f>
        <v>0</v>
      </c>
      <c r="I8">
        <f>+VLOOKUP($A8,'1а - drž,sek,drž.sl.i nam.'!$A$13:$AY$104,I$3,FALSE)</f>
        <v>0</v>
      </c>
      <c r="J8">
        <f>+VLOOKUP($A8,'1а - drž,sek,drž.sl.i nam.'!$A$13:$AY$104,J$3,FALSE)</f>
        <v>0</v>
      </c>
      <c r="K8">
        <f>+VLOOKUP($A8,'1а - drž,sek,drž.sl.i nam.'!$A$13:$AY$104,K$3,FALSE)</f>
        <v>0</v>
      </c>
      <c r="L8">
        <f>+VLOOKUP($A8,'1а - drž,sek,drž.sl.i nam.'!$A$13:$AY$104,L$3,FALSE)</f>
        <v>0</v>
      </c>
      <c r="M8">
        <f>+VLOOKUP($A8,'1а - drž,sek,drž.sl.i nam.'!$A$13:$AY$104,M$3,FALSE)</f>
        <v>0</v>
      </c>
      <c r="N8">
        <f>+VLOOKUP($A8,'1а - drž,sek,drž.sl.i nam.'!$A$13:$AY$104,N$3,FALSE)</f>
        <v>0</v>
      </c>
      <c r="O8">
        <f>+VLOOKUP($A8,'1а - drž,sek,drž.sl.i nam.'!$A$13:$AY$104,O$3,FALSE)</f>
        <v>0</v>
      </c>
      <c r="P8">
        <f>+VLOOKUP($A8,'1а - drž,sek,drž.sl.i nam.'!$A$13:$AY$104,P$3,FALSE)</f>
        <v>0</v>
      </c>
      <c r="Q8">
        <f>+VLOOKUP($A8,'1а - drž,sek,drž.sl.i nam.'!$A$13:$AY$104,Q$3,FALSE)</f>
        <v>0</v>
      </c>
      <c r="R8">
        <f>+VLOOKUP($A8,'1а - drž,sek,drž.sl.i nam.'!$A$13:$AY$104,R$3,FALSE)</f>
        <v>0</v>
      </c>
      <c r="S8">
        <f>+VLOOKUP($A8,'1а - drž,sek,drž.sl.i nam.'!$A$13:$AY$104,S$3,FALSE)</f>
        <v>0</v>
      </c>
      <c r="T8" s="44">
        <f>+VLOOKUP($A8,'1а - drž,sek,drž.sl.i nam.'!$A$13:$AY$104,T$3,FALSE)</f>
        <v>0</v>
      </c>
      <c r="U8" s="44">
        <f>+VLOOKUP($A8,'1а - drž,sek,drž.sl.i nam.'!$A$13:AY$104,U$3,FALSE)</f>
        <v>0</v>
      </c>
      <c r="V8" s="44">
        <f>+VLOOKUP($A8,'1а - drž,sek,drž.sl.i nam.'!$A$13:AY$104,V$3,FALSE)</f>
        <v>0</v>
      </c>
      <c r="W8" s="44">
        <f>+VLOOKUP($A8,'1а - drž,sek,drž.sl.i nam.'!$A$13:AY$104,W$3,FALSE)</f>
        <v>0</v>
      </c>
      <c r="X8" s="44">
        <f>+VLOOKUP($A8,'1а - drž,sek,drž.sl.i nam.'!$A$13:AY$104,X$3,FALSE)</f>
        <v>0</v>
      </c>
      <c r="Y8" s="44">
        <f>+VLOOKUP($A8,'1а - drž,sek,drž.sl.i nam.'!$A$13:AY$104,Y$3,FALSE)</f>
        <v>0</v>
      </c>
      <c r="Z8" s="44">
        <f>+VLOOKUP($A8,'1а - drž,sek,drž.sl.i nam.'!$A$13:AY$104,Z$3,FALSE)</f>
        <v>0</v>
      </c>
      <c r="AA8" s="44">
        <f>+VLOOKUP($A8,'1а - drž,sek,drž.sl.i nam.'!$A$13:AY$104,AA$3,FALSE)</f>
        <v>0</v>
      </c>
      <c r="AB8" s="44">
        <f>+VLOOKUP($A8,'1а - drž,sek,drž.sl.i nam.'!$A$13:AY$104,AB$3,FALSE)</f>
        <v>0</v>
      </c>
      <c r="AC8" s="44">
        <f>+VLOOKUP($A8,'1а - drž,sek,drž.sl.i nam.'!$A$13:AY$104,AC$3,FALSE)</f>
        <v>0</v>
      </c>
      <c r="AD8" s="44">
        <f>+VLOOKUP($A8,'1а - drž,sek,drž.sl.i nam.'!$A$13:AY$104,AD$3,FALSE)</f>
        <v>0</v>
      </c>
      <c r="AE8" s="44">
        <f>+VLOOKUP($A8,'1а - drž,sek,drž.sl.i nam.'!$A$13:AY$104,AE$3,FALSE)</f>
        <v>0</v>
      </c>
      <c r="AF8" s="44">
        <f>+VLOOKUP($A8,'1а - drž,sek,drž.sl.i nam.'!$A$13:AY$104,AF$3,FALSE)</f>
        <v>0</v>
      </c>
      <c r="AG8" s="44">
        <f>+VLOOKUP($A8,'1а - drž,sek,drž.sl.i nam.'!$A$13:AY$104,AG$3,FALSE)</f>
        <v>0</v>
      </c>
      <c r="AH8" s="44">
        <f>+VLOOKUP($A8,'1а - drž,sek,drž.sl.i nam.'!$A$13:AY$104,AH$3,FALSE)</f>
        <v>0</v>
      </c>
      <c r="AI8" s="44">
        <f>+VLOOKUP($A8,'1а - drž,sek,drž.sl.i nam.'!$A$13:AY$104,AI$3,FALSE)</f>
        <v>0</v>
      </c>
      <c r="AJ8" s="44">
        <f>+VLOOKUP($A8,'1а - drž,sek,drž.sl.i nam.'!$A$13:AY$104,AJ$3,FALSE)</f>
        <v>0</v>
      </c>
      <c r="AK8" s="44">
        <f>+IFERROR(AI8+(AI8*'1а - drž,sek,drž.sl.i nam.'!D8)/100,"")</f>
        <v>0</v>
      </c>
      <c r="AL8" s="44">
        <f>+IFERROR(AJ8+(AJ8*'1а - drž,sek,drž.sl.i nam.'!D8)/100,"")</f>
        <v>0</v>
      </c>
    </row>
    <row r="9" spans="1:39">
      <c r="A9">
        <f>+IF(MAX(A$5:A8)+1&lt;=A$1,A8+1,0)</f>
        <v>0</v>
      </c>
      <c r="B9" s="249">
        <f t="shared" si="0"/>
        <v>0</v>
      </c>
      <c r="C9">
        <f t="shared" si="1"/>
        <v>0</v>
      </c>
      <c r="D9" s="249">
        <f t="shared" si="2"/>
        <v>0</v>
      </c>
      <c r="E9">
        <f>IF(A9=0,0,+VLOOKUP($A9,'1а - drž,sek,drž.sl.i nam.'!$A$13:$BA$104,E$3,FALSE))</f>
        <v>0</v>
      </c>
      <c r="F9">
        <f>IF(A9=0,0,+VLOOKUP($A9,'1а - drž,sek,drž.sl.i nam.'!$A$13:$AY$104,F$3,FALSE))</f>
        <v>0</v>
      </c>
      <c r="G9">
        <f>IF(A9=0,0,+VLOOKUP($A9,'1а - drž,sek,drž.sl.i nam.'!$A$13:$AY$104,G$3,FALSE))</f>
        <v>0</v>
      </c>
      <c r="H9">
        <f>+VLOOKUP($A9,'1а - drž,sek,drž.sl.i nam.'!$A$13:$AY$104,H$3,FALSE)</f>
        <v>0</v>
      </c>
      <c r="I9">
        <f>+VLOOKUP($A9,'1а - drž,sek,drž.sl.i nam.'!$A$13:$AY$104,I$3,FALSE)</f>
        <v>0</v>
      </c>
      <c r="J9">
        <f>+VLOOKUP($A9,'1а - drž,sek,drž.sl.i nam.'!$A$13:$AY$104,J$3,FALSE)</f>
        <v>0</v>
      </c>
      <c r="K9">
        <f>+VLOOKUP($A9,'1а - drž,sek,drž.sl.i nam.'!$A$13:$AY$104,K$3,FALSE)</f>
        <v>0</v>
      </c>
      <c r="L9">
        <f>+VLOOKUP($A9,'1а - drž,sek,drž.sl.i nam.'!$A$13:$AY$104,L$3,FALSE)</f>
        <v>0</v>
      </c>
      <c r="M9">
        <f>+VLOOKUP($A9,'1а - drž,sek,drž.sl.i nam.'!$A$13:$AY$104,M$3,FALSE)</f>
        <v>0</v>
      </c>
      <c r="N9">
        <f>+VLOOKUP($A9,'1а - drž,sek,drž.sl.i nam.'!$A$13:$AY$104,N$3,FALSE)</f>
        <v>0</v>
      </c>
      <c r="O9">
        <f>+VLOOKUP($A9,'1а - drž,sek,drž.sl.i nam.'!$A$13:$AY$104,O$3,FALSE)</f>
        <v>0</v>
      </c>
      <c r="P9">
        <f>+VLOOKUP($A9,'1а - drž,sek,drž.sl.i nam.'!$A$13:$AY$104,P$3,FALSE)</f>
        <v>0</v>
      </c>
      <c r="Q9">
        <f>+VLOOKUP($A9,'1а - drž,sek,drž.sl.i nam.'!$A$13:$AY$104,Q$3,FALSE)</f>
        <v>0</v>
      </c>
      <c r="R9">
        <f>+VLOOKUP($A9,'1а - drž,sek,drž.sl.i nam.'!$A$13:$AY$104,R$3,FALSE)</f>
        <v>0</v>
      </c>
      <c r="S9">
        <f>+VLOOKUP($A9,'1а - drž,sek,drž.sl.i nam.'!$A$13:$AY$104,S$3,FALSE)</f>
        <v>0</v>
      </c>
      <c r="T9" s="44">
        <f>+VLOOKUP($A9,'1а - drž,sek,drž.sl.i nam.'!$A$13:$AY$104,T$3,FALSE)</f>
        <v>0</v>
      </c>
      <c r="U9" s="44">
        <f>+VLOOKUP($A9,'1а - drž,sek,drž.sl.i nam.'!$A$13:AY$104,U$3,FALSE)</f>
        <v>0</v>
      </c>
      <c r="V9" s="44">
        <f>+VLOOKUP($A9,'1а - drž,sek,drž.sl.i nam.'!$A$13:AY$104,V$3,FALSE)</f>
        <v>0</v>
      </c>
      <c r="W9" s="44">
        <f>+VLOOKUP($A9,'1а - drž,sek,drž.sl.i nam.'!$A$13:AY$104,W$3,FALSE)</f>
        <v>0</v>
      </c>
      <c r="X9" s="44">
        <f>+VLOOKUP($A9,'1а - drž,sek,drž.sl.i nam.'!$A$13:AY$104,X$3,FALSE)</f>
        <v>0</v>
      </c>
      <c r="Y9" s="44">
        <f>+VLOOKUP($A9,'1а - drž,sek,drž.sl.i nam.'!$A$13:AY$104,Y$3,FALSE)</f>
        <v>0</v>
      </c>
      <c r="Z9" s="44">
        <f>+VLOOKUP($A9,'1а - drž,sek,drž.sl.i nam.'!$A$13:AY$104,Z$3,FALSE)</f>
        <v>0</v>
      </c>
      <c r="AA9" s="44">
        <f>+VLOOKUP($A9,'1а - drž,sek,drž.sl.i nam.'!$A$13:AY$104,AA$3,FALSE)</f>
        <v>0</v>
      </c>
      <c r="AB9" s="44">
        <f>+VLOOKUP($A9,'1а - drž,sek,drž.sl.i nam.'!$A$13:AY$104,AB$3,FALSE)</f>
        <v>0</v>
      </c>
      <c r="AC9" s="44">
        <f>+VLOOKUP($A9,'1а - drž,sek,drž.sl.i nam.'!$A$13:AY$104,AC$3,FALSE)</f>
        <v>0</v>
      </c>
      <c r="AD9" s="44">
        <f>+VLOOKUP($A9,'1а - drž,sek,drž.sl.i nam.'!$A$13:AY$104,AD$3,FALSE)</f>
        <v>0</v>
      </c>
      <c r="AE9" s="44">
        <f>+VLOOKUP($A9,'1а - drž,sek,drž.sl.i nam.'!$A$13:AY$104,AE$3,FALSE)</f>
        <v>0</v>
      </c>
      <c r="AF9" s="44">
        <f>+VLOOKUP($A9,'1а - drž,sek,drž.sl.i nam.'!$A$13:AY$104,AF$3,FALSE)</f>
        <v>0</v>
      </c>
      <c r="AG9" s="44">
        <f>+VLOOKUP($A9,'1а - drž,sek,drž.sl.i nam.'!$A$13:AY$104,AG$3,FALSE)</f>
        <v>0</v>
      </c>
      <c r="AH9" s="44">
        <f>+VLOOKUP($A9,'1а - drž,sek,drž.sl.i nam.'!$A$13:AY$104,AH$3,FALSE)</f>
        <v>0</v>
      </c>
      <c r="AI9" s="44">
        <f>+VLOOKUP($A9,'1а - drž,sek,drž.sl.i nam.'!$A$13:AY$104,AI$3,FALSE)</f>
        <v>0</v>
      </c>
      <c r="AJ9" s="44">
        <f>+VLOOKUP($A9,'1а - drž,sek,drž.sl.i nam.'!$A$13:AY$104,AJ$3,FALSE)</f>
        <v>0</v>
      </c>
      <c r="AK9" s="44">
        <f>+IFERROR(AI9+(AI9*'1а - drž,sek,drž.sl.i nam.'!D9)/100,"")</f>
        <v>0</v>
      </c>
      <c r="AL9" s="44">
        <f>+IFERROR(AJ9+(AJ9*'1а - drž,sek,drž.sl.i nam.'!D9)/100,"")</f>
        <v>0</v>
      </c>
    </row>
    <row r="10" spans="1:39">
      <c r="A10">
        <f>+IF(MAX(A$5:A9)+1&lt;=A$1,A9+1,0)</f>
        <v>0</v>
      </c>
      <c r="B10" s="249">
        <f t="shared" si="0"/>
        <v>0</v>
      </c>
      <c r="C10">
        <f t="shared" si="1"/>
        <v>0</v>
      </c>
      <c r="D10" s="249">
        <f t="shared" si="2"/>
        <v>0</v>
      </c>
      <c r="E10">
        <f>IF(A10=0,0,+VLOOKUP($A10,'1а - drž,sek,drž.sl.i nam.'!$A$13:$BA$104,E$3,FALSE))</f>
        <v>0</v>
      </c>
      <c r="F10">
        <f>IF(A10=0,0,+VLOOKUP($A10,'1а - drž,sek,drž.sl.i nam.'!$A$13:$AY$104,F$3,FALSE))</f>
        <v>0</v>
      </c>
      <c r="G10">
        <f>IF(A10=0,0,+VLOOKUP($A10,'1а - drž,sek,drž.sl.i nam.'!$A$13:$AY$104,G$3,FALSE))</f>
        <v>0</v>
      </c>
      <c r="H10">
        <f>+VLOOKUP($A10,'1а - drž,sek,drž.sl.i nam.'!$A$13:$AY$104,H$3,FALSE)</f>
        <v>0</v>
      </c>
      <c r="I10">
        <f>+VLOOKUP($A10,'1а - drž,sek,drž.sl.i nam.'!$A$13:$AY$104,I$3,FALSE)</f>
        <v>0</v>
      </c>
      <c r="J10">
        <f>+VLOOKUP($A10,'1а - drž,sek,drž.sl.i nam.'!$A$13:$AY$104,J$3,FALSE)</f>
        <v>0</v>
      </c>
      <c r="K10">
        <f>+VLOOKUP($A10,'1а - drž,sek,drž.sl.i nam.'!$A$13:$AY$104,K$3,FALSE)</f>
        <v>0</v>
      </c>
      <c r="L10">
        <f>+VLOOKUP($A10,'1а - drž,sek,drž.sl.i nam.'!$A$13:$AY$104,L$3,FALSE)</f>
        <v>0</v>
      </c>
      <c r="M10">
        <f>+VLOOKUP($A10,'1а - drž,sek,drž.sl.i nam.'!$A$13:$AY$104,M$3,FALSE)</f>
        <v>0</v>
      </c>
      <c r="N10">
        <f>+VLOOKUP($A10,'1а - drž,sek,drž.sl.i nam.'!$A$13:$AY$104,N$3,FALSE)</f>
        <v>0</v>
      </c>
      <c r="O10">
        <f>+VLOOKUP($A10,'1а - drž,sek,drž.sl.i nam.'!$A$13:$AY$104,O$3,FALSE)</f>
        <v>0</v>
      </c>
      <c r="P10">
        <f>+VLOOKUP($A10,'1а - drž,sek,drž.sl.i nam.'!$A$13:$AY$104,P$3,FALSE)</f>
        <v>0</v>
      </c>
      <c r="Q10">
        <f>+VLOOKUP($A10,'1а - drž,sek,drž.sl.i nam.'!$A$13:$AY$104,Q$3,FALSE)</f>
        <v>0</v>
      </c>
      <c r="R10">
        <f>+VLOOKUP($A10,'1а - drž,sek,drž.sl.i nam.'!$A$13:$AY$104,R$3,FALSE)</f>
        <v>0</v>
      </c>
      <c r="S10">
        <f>+VLOOKUP($A10,'1а - drž,sek,drž.sl.i nam.'!$A$13:$AY$104,S$3,FALSE)</f>
        <v>0</v>
      </c>
      <c r="T10" s="44">
        <f>+VLOOKUP($A10,'1а - drž,sek,drž.sl.i nam.'!$A$13:$AY$104,T$3,FALSE)</f>
        <v>0</v>
      </c>
      <c r="U10" s="44">
        <f>+VLOOKUP($A10,'1а - drž,sek,drž.sl.i nam.'!$A$13:AY$104,U$3,FALSE)</f>
        <v>0</v>
      </c>
      <c r="V10" s="44">
        <f>+VLOOKUP($A10,'1а - drž,sek,drž.sl.i nam.'!$A$13:AY$104,V$3,FALSE)</f>
        <v>0</v>
      </c>
      <c r="W10" s="44">
        <f>+VLOOKUP($A10,'1а - drž,sek,drž.sl.i nam.'!$A$13:AY$104,W$3,FALSE)</f>
        <v>0</v>
      </c>
      <c r="X10" s="44">
        <f>+VLOOKUP($A10,'1а - drž,sek,drž.sl.i nam.'!$A$13:AY$104,X$3,FALSE)</f>
        <v>0</v>
      </c>
      <c r="Y10" s="44">
        <f>+VLOOKUP($A10,'1а - drž,sek,drž.sl.i nam.'!$A$13:AY$104,Y$3,FALSE)</f>
        <v>0</v>
      </c>
      <c r="Z10" s="44">
        <f>+VLOOKUP($A10,'1а - drž,sek,drž.sl.i nam.'!$A$13:AY$104,Z$3,FALSE)</f>
        <v>0</v>
      </c>
      <c r="AA10" s="44">
        <f>+VLOOKUP($A10,'1а - drž,sek,drž.sl.i nam.'!$A$13:AY$104,AA$3,FALSE)</f>
        <v>0</v>
      </c>
      <c r="AB10" s="44">
        <f>+VLOOKUP($A10,'1а - drž,sek,drž.sl.i nam.'!$A$13:AY$104,AB$3,FALSE)</f>
        <v>0</v>
      </c>
      <c r="AC10" s="44">
        <f>+VLOOKUP($A10,'1а - drž,sek,drž.sl.i nam.'!$A$13:AY$104,AC$3,FALSE)</f>
        <v>0</v>
      </c>
      <c r="AD10" s="44">
        <f>+VLOOKUP($A10,'1а - drž,sek,drž.sl.i nam.'!$A$13:AY$104,AD$3,FALSE)</f>
        <v>0</v>
      </c>
      <c r="AE10" s="44">
        <f>+VLOOKUP($A10,'1а - drž,sek,drž.sl.i nam.'!$A$13:AY$104,AE$3,FALSE)</f>
        <v>0</v>
      </c>
      <c r="AF10" s="44">
        <f>+VLOOKUP($A10,'1а - drž,sek,drž.sl.i nam.'!$A$13:AY$104,AF$3,FALSE)</f>
        <v>0</v>
      </c>
      <c r="AG10" s="44">
        <f>+VLOOKUP($A10,'1а - drž,sek,drž.sl.i nam.'!$A$13:AY$104,AG$3,FALSE)</f>
        <v>0</v>
      </c>
      <c r="AH10" s="44">
        <f>+VLOOKUP($A10,'1а - drž,sek,drž.sl.i nam.'!$A$13:AY$104,AH$3,FALSE)</f>
        <v>0</v>
      </c>
      <c r="AI10" s="44">
        <f>+VLOOKUP($A10,'1а - drž,sek,drž.sl.i nam.'!$A$13:AY$104,AI$3,FALSE)</f>
        <v>0</v>
      </c>
      <c r="AJ10" s="44">
        <f>+VLOOKUP($A10,'1а - drž,sek,drž.sl.i nam.'!$A$13:AY$104,AJ$3,FALSE)</f>
        <v>0</v>
      </c>
      <c r="AK10" s="44" t="str">
        <f>+IFERROR(AI10+(AI10*'1а - drž,sek,drž.sl.i nam.'!D10)/100,"")</f>
        <v/>
      </c>
      <c r="AL10" s="44" t="str">
        <f>+IFERROR(AJ10+(AJ10*'1а - drž,sek,drž.sl.i nam.'!D10)/100,"")</f>
        <v/>
      </c>
    </row>
    <row r="11" spans="1:39">
      <c r="A11">
        <f>+IF(MAX(A$5:A10)+1&lt;=A$1,A10+1,0)</f>
        <v>0</v>
      </c>
      <c r="B11" s="249">
        <f t="shared" si="0"/>
        <v>0</v>
      </c>
      <c r="C11">
        <f t="shared" si="1"/>
        <v>0</v>
      </c>
      <c r="D11" s="249">
        <f t="shared" si="2"/>
        <v>0</v>
      </c>
      <c r="E11">
        <f>IF(A11=0,0,+VLOOKUP($A11,'1а - drž,sek,drž.sl.i nam.'!$A$13:$BA$104,E$3,FALSE))</f>
        <v>0</v>
      </c>
      <c r="F11">
        <f>IF(A11=0,0,+VLOOKUP($A11,'1а - drž,sek,drž.sl.i nam.'!$A$13:$AY$104,F$3,FALSE))</f>
        <v>0</v>
      </c>
      <c r="G11">
        <f>IF(A11=0,0,+VLOOKUP($A11,'1а - drž,sek,drž.sl.i nam.'!$A$13:$AY$104,G$3,FALSE))</f>
        <v>0</v>
      </c>
      <c r="H11">
        <f>+VLOOKUP($A11,'1а - drž,sek,drž.sl.i nam.'!$A$13:$AY$104,H$3,FALSE)</f>
        <v>0</v>
      </c>
      <c r="I11">
        <f>+VLOOKUP($A11,'1а - drž,sek,drž.sl.i nam.'!$A$13:$AY$104,I$3,FALSE)</f>
        <v>0</v>
      </c>
      <c r="J11">
        <f>+VLOOKUP($A11,'1а - drž,sek,drž.sl.i nam.'!$A$13:$AY$104,J$3,FALSE)</f>
        <v>0</v>
      </c>
      <c r="K11">
        <f>+VLOOKUP($A11,'1а - drž,sek,drž.sl.i nam.'!$A$13:$AY$104,K$3,FALSE)</f>
        <v>0</v>
      </c>
      <c r="L11">
        <f>+VLOOKUP($A11,'1а - drž,sek,drž.sl.i nam.'!$A$13:$AY$104,L$3,FALSE)</f>
        <v>0</v>
      </c>
      <c r="M11">
        <f>+VLOOKUP($A11,'1а - drž,sek,drž.sl.i nam.'!$A$13:$AY$104,M$3,FALSE)</f>
        <v>0</v>
      </c>
      <c r="N11">
        <f>+VLOOKUP($A11,'1а - drž,sek,drž.sl.i nam.'!$A$13:$AY$104,N$3,FALSE)</f>
        <v>0</v>
      </c>
      <c r="O11">
        <f>+VLOOKUP($A11,'1а - drž,sek,drž.sl.i nam.'!$A$13:$AY$104,O$3,FALSE)</f>
        <v>0</v>
      </c>
      <c r="P11">
        <f>+VLOOKUP($A11,'1а - drž,sek,drž.sl.i nam.'!$A$13:$AY$104,P$3,FALSE)</f>
        <v>0</v>
      </c>
      <c r="Q11">
        <f>+VLOOKUP($A11,'1а - drž,sek,drž.sl.i nam.'!$A$13:$AY$104,Q$3,FALSE)</f>
        <v>0</v>
      </c>
      <c r="R11">
        <f>+VLOOKUP($A11,'1а - drž,sek,drž.sl.i nam.'!$A$13:$AY$104,R$3,FALSE)</f>
        <v>0</v>
      </c>
      <c r="S11">
        <f>+VLOOKUP($A11,'1а - drž,sek,drž.sl.i nam.'!$A$13:$AY$104,S$3,FALSE)</f>
        <v>0</v>
      </c>
      <c r="T11" s="44">
        <f>+VLOOKUP($A11,'1а - drž,sek,drž.sl.i nam.'!$A$13:$AY$104,T$3,FALSE)</f>
        <v>0</v>
      </c>
      <c r="U11" s="44">
        <f>+VLOOKUP($A11,'1а - drž,sek,drž.sl.i nam.'!$A$13:AY$104,U$3,FALSE)</f>
        <v>0</v>
      </c>
      <c r="V11" s="44">
        <f>+VLOOKUP($A11,'1а - drž,sek,drž.sl.i nam.'!$A$13:AY$104,V$3,FALSE)</f>
        <v>0</v>
      </c>
      <c r="W11" s="44">
        <f>+VLOOKUP($A11,'1а - drž,sek,drž.sl.i nam.'!$A$13:AY$104,W$3,FALSE)</f>
        <v>0</v>
      </c>
      <c r="X11" s="44">
        <f>+VLOOKUP($A11,'1а - drž,sek,drž.sl.i nam.'!$A$13:AY$104,X$3,FALSE)</f>
        <v>0</v>
      </c>
      <c r="Y11" s="44">
        <f>+VLOOKUP($A11,'1а - drž,sek,drž.sl.i nam.'!$A$13:AY$104,Y$3,FALSE)</f>
        <v>0</v>
      </c>
      <c r="Z11" s="44">
        <f>+VLOOKUP($A11,'1а - drž,sek,drž.sl.i nam.'!$A$13:AY$104,Z$3,FALSE)</f>
        <v>0</v>
      </c>
      <c r="AA11" s="44">
        <f>+VLOOKUP($A11,'1а - drž,sek,drž.sl.i nam.'!$A$13:AY$104,AA$3,FALSE)</f>
        <v>0</v>
      </c>
      <c r="AB11" s="44">
        <f>+VLOOKUP($A11,'1а - drž,sek,drž.sl.i nam.'!$A$13:AY$104,AB$3,FALSE)</f>
        <v>0</v>
      </c>
      <c r="AC11" s="44">
        <f>+VLOOKUP($A11,'1а - drž,sek,drž.sl.i nam.'!$A$13:AY$104,AC$3,FALSE)</f>
        <v>0</v>
      </c>
      <c r="AD11" s="44">
        <f>+VLOOKUP($A11,'1а - drž,sek,drž.sl.i nam.'!$A$13:AY$104,AD$3,FALSE)</f>
        <v>0</v>
      </c>
      <c r="AE11" s="44">
        <f>+VLOOKUP($A11,'1а - drž,sek,drž.sl.i nam.'!$A$13:AY$104,AE$3,FALSE)</f>
        <v>0</v>
      </c>
      <c r="AF11" s="44">
        <f>+VLOOKUP($A11,'1а - drž,sek,drž.sl.i nam.'!$A$13:AY$104,AF$3,FALSE)</f>
        <v>0</v>
      </c>
      <c r="AG11" s="44">
        <f>+VLOOKUP($A11,'1а - drž,sek,drž.sl.i nam.'!$A$13:AY$104,AG$3,FALSE)</f>
        <v>0</v>
      </c>
      <c r="AH11" s="44">
        <f>+VLOOKUP($A11,'1а - drž,sek,drž.sl.i nam.'!$A$13:AY$104,AH$3,FALSE)</f>
        <v>0</v>
      </c>
      <c r="AI11" s="44">
        <f>+VLOOKUP($A11,'1а - drž,sek,drž.sl.i nam.'!$A$13:AY$104,AI$3,FALSE)</f>
        <v>0</v>
      </c>
      <c r="AJ11" s="44">
        <f>+VLOOKUP($A11,'1а - drž,sek,drž.sl.i nam.'!$A$13:AY$104,AJ$3,FALSE)</f>
        <v>0</v>
      </c>
      <c r="AK11" s="44">
        <f>+IFERROR(AI11+(AI11*'1а - drž,sek,drž.sl.i nam.'!D11)/100,"")</f>
        <v>0</v>
      </c>
      <c r="AL11" s="44">
        <f>+IFERROR(AJ11+(AJ11*'1а - drž,sek,drž.sl.i nam.'!D11)/100,"")</f>
        <v>0</v>
      </c>
    </row>
    <row r="12" spans="1:39">
      <c r="A12">
        <f>+IF(MAX(A$5:A11)+1&lt;=A$1,A11+1,0)</f>
        <v>0</v>
      </c>
      <c r="B12" s="249">
        <f t="shared" si="0"/>
        <v>0</v>
      </c>
      <c r="C12">
        <f t="shared" si="1"/>
        <v>0</v>
      </c>
      <c r="D12" s="249">
        <f t="shared" si="2"/>
        <v>0</v>
      </c>
      <c r="E12">
        <f>IF(A12=0,0,+VLOOKUP($A12,'1а - drž,sek,drž.sl.i nam.'!$A$13:$BA$104,E$3,FALSE))</f>
        <v>0</v>
      </c>
      <c r="F12">
        <f>IF(A12=0,0,+VLOOKUP($A12,'1а - drž,sek,drž.sl.i nam.'!$A$13:$AY$104,F$3,FALSE))</f>
        <v>0</v>
      </c>
      <c r="G12">
        <f>IF(A12=0,0,+VLOOKUP($A12,'1а - drž,sek,drž.sl.i nam.'!$A$13:$AY$104,G$3,FALSE))</f>
        <v>0</v>
      </c>
      <c r="H12">
        <f>+VLOOKUP($A12,'1а - drž,sek,drž.sl.i nam.'!$A$13:$AY$104,H$3,FALSE)</f>
        <v>0</v>
      </c>
      <c r="I12">
        <f>+VLOOKUP($A12,'1а - drž,sek,drž.sl.i nam.'!$A$13:$AY$104,I$3,FALSE)</f>
        <v>0</v>
      </c>
      <c r="J12">
        <f>+VLOOKUP($A12,'1а - drž,sek,drž.sl.i nam.'!$A$13:$AY$104,J$3,FALSE)</f>
        <v>0</v>
      </c>
      <c r="K12">
        <f>+VLOOKUP($A12,'1а - drž,sek,drž.sl.i nam.'!$A$13:$AY$104,K$3,FALSE)</f>
        <v>0</v>
      </c>
      <c r="L12">
        <f>+VLOOKUP($A12,'1а - drž,sek,drž.sl.i nam.'!$A$13:$AY$104,L$3,FALSE)</f>
        <v>0</v>
      </c>
      <c r="M12">
        <f>+VLOOKUP($A12,'1а - drž,sek,drž.sl.i nam.'!$A$13:$AY$104,M$3,FALSE)</f>
        <v>0</v>
      </c>
      <c r="N12">
        <f>+VLOOKUP($A12,'1а - drž,sek,drž.sl.i nam.'!$A$13:$AY$104,N$3,FALSE)</f>
        <v>0</v>
      </c>
      <c r="O12">
        <f>+VLOOKUP($A12,'1а - drž,sek,drž.sl.i nam.'!$A$13:$AY$104,O$3,FALSE)</f>
        <v>0</v>
      </c>
      <c r="P12">
        <f>+VLOOKUP($A12,'1а - drž,sek,drž.sl.i nam.'!$A$13:$AY$104,P$3,FALSE)</f>
        <v>0</v>
      </c>
      <c r="Q12">
        <f>+VLOOKUP($A12,'1а - drž,sek,drž.sl.i nam.'!$A$13:$AY$104,Q$3,FALSE)</f>
        <v>0</v>
      </c>
      <c r="R12">
        <f>+VLOOKUP($A12,'1а - drž,sek,drž.sl.i nam.'!$A$13:$AY$104,R$3,FALSE)</f>
        <v>0</v>
      </c>
      <c r="S12">
        <f>+VLOOKUP($A12,'1а - drž,sek,drž.sl.i nam.'!$A$13:$AY$104,S$3,FALSE)</f>
        <v>0</v>
      </c>
      <c r="T12" s="44">
        <f>+VLOOKUP($A12,'1а - drž,sek,drž.sl.i nam.'!$A$13:$AY$104,T$3,FALSE)</f>
        <v>0</v>
      </c>
      <c r="U12" s="44">
        <f>+VLOOKUP($A12,'1а - drž,sek,drž.sl.i nam.'!$A$13:AY$104,U$3,FALSE)</f>
        <v>0</v>
      </c>
      <c r="V12" s="44">
        <f>+VLOOKUP($A12,'1а - drž,sek,drž.sl.i nam.'!$A$13:AY$104,V$3,FALSE)</f>
        <v>0</v>
      </c>
      <c r="W12" s="44">
        <f>+VLOOKUP($A12,'1а - drž,sek,drž.sl.i nam.'!$A$13:AY$104,W$3,FALSE)</f>
        <v>0</v>
      </c>
      <c r="X12" s="44">
        <f>+VLOOKUP($A12,'1а - drž,sek,drž.sl.i nam.'!$A$13:AY$104,X$3,FALSE)</f>
        <v>0</v>
      </c>
      <c r="Y12" s="44">
        <f>+VLOOKUP($A12,'1а - drž,sek,drž.sl.i nam.'!$A$13:AY$104,Y$3,FALSE)</f>
        <v>0</v>
      </c>
      <c r="Z12" s="44">
        <f>+VLOOKUP($A12,'1а - drž,sek,drž.sl.i nam.'!$A$13:AY$104,Z$3,FALSE)</f>
        <v>0</v>
      </c>
      <c r="AA12" s="44">
        <f>+VLOOKUP($A12,'1а - drž,sek,drž.sl.i nam.'!$A$13:AY$104,AA$3,FALSE)</f>
        <v>0</v>
      </c>
      <c r="AB12" s="44">
        <f>+VLOOKUP($A12,'1а - drž,sek,drž.sl.i nam.'!$A$13:AY$104,AB$3,FALSE)</f>
        <v>0</v>
      </c>
      <c r="AC12" s="44">
        <f>+VLOOKUP($A12,'1а - drž,sek,drž.sl.i nam.'!$A$13:AY$104,AC$3,FALSE)</f>
        <v>0</v>
      </c>
      <c r="AD12" s="44">
        <f>+VLOOKUP($A12,'1а - drž,sek,drž.sl.i nam.'!$A$13:AY$104,AD$3,FALSE)</f>
        <v>0</v>
      </c>
      <c r="AE12" s="44">
        <f>+VLOOKUP($A12,'1а - drž,sek,drž.sl.i nam.'!$A$13:AY$104,AE$3,FALSE)</f>
        <v>0</v>
      </c>
      <c r="AF12" s="44">
        <f>+VLOOKUP($A12,'1а - drž,sek,drž.sl.i nam.'!$A$13:AY$104,AF$3,FALSE)</f>
        <v>0</v>
      </c>
      <c r="AG12" s="44">
        <f>+VLOOKUP($A12,'1а - drž,sek,drž.sl.i nam.'!$A$13:AY$104,AG$3,FALSE)</f>
        <v>0</v>
      </c>
      <c r="AH12" s="44">
        <f>+VLOOKUP($A12,'1а - drž,sek,drž.sl.i nam.'!$A$13:AY$104,AH$3,FALSE)</f>
        <v>0</v>
      </c>
      <c r="AI12" s="44">
        <f>+VLOOKUP($A12,'1а - drž,sek,drž.sl.i nam.'!$A$13:AY$104,AI$3,FALSE)</f>
        <v>0</v>
      </c>
      <c r="AJ12" s="44">
        <f>+VLOOKUP($A12,'1а - drž,sek,drž.sl.i nam.'!$A$13:AY$104,AJ$3,FALSE)</f>
        <v>0</v>
      </c>
      <c r="AK12" s="44">
        <f>+IFERROR(AI12+(AI12*'1а - drž,sek,drž.sl.i nam.'!D12)/100,"")</f>
        <v>0</v>
      </c>
      <c r="AL12" s="44">
        <f>+IFERROR(AJ12+(AJ12*'1а - drž,sek,drž.sl.i nam.'!D12)/100,"")</f>
        <v>0</v>
      </c>
    </row>
    <row r="13" spans="1:39">
      <c r="A13">
        <f>+IF(MAX(A$5:A12)+1&lt;=A$1,A12+1,0)</f>
        <v>0</v>
      </c>
      <c r="B13" s="249">
        <f t="shared" si="0"/>
        <v>0</v>
      </c>
      <c r="C13">
        <f t="shared" si="1"/>
        <v>0</v>
      </c>
      <c r="D13" s="249">
        <f t="shared" si="2"/>
        <v>0</v>
      </c>
      <c r="E13">
        <f>IF(A13=0,0,+VLOOKUP($A13,'1а - drž,sek,drž.sl.i nam.'!$A$13:$BA$104,E$3,FALSE))</f>
        <v>0</v>
      </c>
      <c r="F13">
        <f>IF(A13=0,0,+VLOOKUP($A13,'1а - drž,sek,drž.sl.i nam.'!$A$13:$AY$104,F$3,FALSE))</f>
        <v>0</v>
      </c>
      <c r="G13">
        <f>IF(A13=0,0,+VLOOKUP($A13,'1а - drž,sek,drž.sl.i nam.'!$A$13:$AY$104,G$3,FALSE))</f>
        <v>0</v>
      </c>
      <c r="H13">
        <f>+VLOOKUP($A13,'1а - drž,sek,drž.sl.i nam.'!$A$13:$AY$104,H$3,FALSE)</f>
        <v>0</v>
      </c>
      <c r="I13">
        <f>+VLOOKUP($A13,'1а - drž,sek,drž.sl.i nam.'!$A$13:$AY$104,I$3,FALSE)</f>
        <v>0</v>
      </c>
      <c r="J13">
        <f>+VLOOKUP($A13,'1а - drž,sek,drž.sl.i nam.'!$A$13:$AY$104,J$3,FALSE)</f>
        <v>0</v>
      </c>
      <c r="K13">
        <f>+VLOOKUP($A13,'1а - drž,sek,drž.sl.i nam.'!$A$13:$AY$104,K$3,FALSE)</f>
        <v>0</v>
      </c>
      <c r="L13">
        <f>+VLOOKUP($A13,'1а - drž,sek,drž.sl.i nam.'!$A$13:$AY$104,L$3,FALSE)</f>
        <v>0</v>
      </c>
      <c r="M13">
        <f>+VLOOKUP($A13,'1а - drž,sek,drž.sl.i nam.'!$A$13:$AY$104,M$3,FALSE)</f>
        <v>0</v>
      </c>
      <c r="N13">
        <f>+VLOOKUP($A13,'1а - drž,sek,drž.sl.i nam.'!$A$13:$AY$104,N$3,FALSE)</f>
        <v>0</v>
      </c>
      <c r="O13">
        <f>+VLOOKUP($A13,'1а - drž,sek,drž.sl.i nam.'!$A$13:$AY$104,O$3,FALSE)</f>
        <v>0</v>
      </c>
      <c r="P13">
        <f>+VLOOKUP($A13,'1а - drž,sek,drž.sl.i nam.'!$A$13:$AY$104,P$3,FALSE)</f>
        <v>0</v>
      </c>
      <c r="Q13">
        <f>+VLOOKUP($A13,'1а - drž,sek,drž.sl.i nam.'!$A$13:$AY$104,Q$3,FALSE)</f>
        <v>0</v>
      </c>
      <c r="R13">
        <f>+VLOOKUP($A13,'1а - drž,sek,drž.sl.i nam.'!$A$13:$AY$104,R$3,FALSE)</f>
        <v>0</v>
      </c>
      <c r="S13">
        <f>+VLOOKUP($A13,'1а - drž,sek,drž.sl.i nam.'!$A$13:$AY$104,S$3,FALSE)</f>
        <v>0</v>
      </c>
      <c r="T13" s="44">
        <f>+VLOOKUP($A13,'1а - drž,sek,drž.sl.i nam.'!$A$13:$AY$104,T$3,FALSE)</f>
        <v>0</v>
      </c>
      <c r="U13" s="44">
        <f>+VLOOKUP($A13,'1а - drž,sek,drž.sl.i nam.'!$A$13:AY$104,U$3,FALSE)</f>
        <v>0</v>
      </c>
      <c r="V13" s="44">
        <f>+VLOOKUP($A13,'1а - drž,sek,drž.sl.i nam.'!$A$13:AY$104,V$3,FALSE)</f>
        <v>0</v>
      </c>
      <c r="W13" s="44">
        <f>+VLOOKUP($A13,'1а - drž,sek,drž.sl.i nam.'!$A$13:AY$104,W$3,FALSE)</f>
        <v>0</v>
      </c>
      <c r="X13" s="44">
        <f>+VLOOKUP($A13,'1а - drž,sek,drž.sl.i nam.'!$A$13:AY$104,X$3,FALSE)</f>
        <v>0</v>
      </c>
      <c r="Y13" s="44">
        <f>+VLOOKUP($A13,'1а - drž,sek,drž.sl.i nam.'!$A$13:AY$104,Y$3,FALSE)</f>
        <v>0</v>
      </c>
      <c r="Z13" s="44">
        <f>+VLOOKUP($A13,'1а - drž,sek,drž.sl.i nam.'!$A$13:AY$104,Z$3,FALSE)</f>
        <v>0</v>
      </c>
      <c r="AA13" s="44">
        <f>+VLOOKUP($A13,'1а - drž,sek,drž.sl.i nam.'!$A$13:AY$104,AA$3,FALSE)</f>
        <v>0</v>
      </c>
      <c r="AB13" s="44">
        <f>+VLOOKUP($A13,'1а - drž,sek,drž.sl.i nam.'!$A$13:AY$104,AB$3,FALSE)</f>
        <v>0</v>
      </c>
      <c r="AC13" s="44">
        <f>+VLOOKUP($A13,'1а - drž,sek,drž.sl.i nam.'!$A$13:AY$104,AC$3,FALSE)</f>
        <v>0</v>
      </c>
      <c r="AD13" s="44">
        <f>+VLOOKUP($A13,'1а - drž,sek,drž.sl.i nam.'!$A$13:AY$104,AD$3,FALSE)</f>
        <v>0</v>
      </c>
      <c r="AE13" s="44">
        <f>+VLOOKUP($A13,'1а - drž,sek,drž.sl.i nam.'!$A$13:AY$104,AE$3,FALSE)</f>
        <v>0</v>
      </c>
      <c r="AF13" s="44">
        <f>+VLOOKUP($A13,'1а - drž,sek,drž.sl.i nam.'!$A$13:AY$104,AF$3,FALSE)</f>
        <v>0</v>
      </c>
      <c r="AG13" s="44">
        <f>+VLOOKUP($A13,'1а - drž,sek,drž.sl.i nam.'!$A$13:AY$104,AG$3,FALSE)</f>
        <v>0</v>
      </c>
      <c r="AH13" s="44">
        <f>+VLOOKUP($A13,'1а - drž,sek,drž.sl.i nam.'!$A$13:AY$104,AH$3,FALSE)</f>
        <v>0</v>
      </c>
      <c r="AI13" s="44">
        <f>+VLOOKUP($A13,'1а - drž,sek,drž.sl.i nam.'!$A$13:AY$104,AI$3,FALSE)</f>
        <v>0</v>
      </c>
      <c r="AJ13" s="44">
        <f>+VLOOKUP($A13,'1а - drž,sek,drž.sl.i nam.'!$A$13:AY$104,AJ$3,FALSE)</f>
        <v>0</v>
      </c>
      <c r="AK13" s="44">
        <f>+IFERROR(AI13+(AI13*'1а - drž,sek,drž.sl.i nam.'!D13)/100,"")</f>
        <v>0</v>
      </c>
      <c r="AL13" s="44">
        <f>+IFERROR(AJ13+(AJ13*'1а - drž,sek,drž.sl.i nam.'!D13)/100,"")</f>
        <v>0</v>
      </c>
    </row>
    <row r="14" spans="1:39">
      <c r="A14">
        <f>+IF(MAX(A$5:A13)+1&lt;=A$1,A13+1,0)</f>
        <v>0</v>
      </c>
      <c r="B14" s="249">
        <f t="shared" si="0"/>
        <v>0</v>
      </c>
      <c r="C14">
        <f t="shared" si="1"/>
        <v>0</v>
      </c>
      <c r="D14" s="249">
        <f t="shared" si="2"/>
        <v>0</v>
      </c>
      <c r="E14">
        <f>IF(A14=0,0,+VLOOKUP($A14,'1а - drž,sek,drž.sl.i nam.'!$A$13:$BA$104,E$3,FALSE))</f>
        <v>0</v>
      </c>
      <c r="F14">
        <f>IF(A14=0,0,+VLOOKUP($A14,'1а - drž,sek,drž.sl.i nam.'!$A$13:$AY$104,F$3,FALSE))</f>
        <v>0</v>
      </c>
      <c r="G14">
        <f>IF(A14=0,0,+VLOOKUP($A14,'1а - drž,sek,drž.sl.i nam.'!$A$13:$AY$104,G$3,FALSE))</f>
        <v>0</v>
      </c>
      <c r="H14">
        <f>+VLOOKUP($A14,'1а - drž,sek,drž.sl.i nam.'!$A$13:$AY$104,H$3,FALSE)</f>
        <v>0</v>
      </c>
      <c r="I14">
        <f>+VLOOKUP($A14,'1а - drž,sek,drž.sl.i nam.'!$A$13:$AY$104,I$3,FALSE)</f>
        <v>0</v>
      </c>
      <c r="J14">
        <f>+VLOOKUP($A14,'1а - drž,sek,drž.sl.i nam.'!$A$13:$AY$104,J$3,FALSE)</f>
        <v>0</v>
      </c>
      <c r="K14">
        <f>+VLOOKUP($A14,'1а - drž,sek,drž.sl.i nam.'!$A$13:$AY$104,K$3,FALSE)</f>
        <v>0</v>
      </c>
      <c r="L14">
        <f>+VLOOKUP($A14,'1а - drž,sek,drž.sl.i nam.'!$A$13:$AY$104,L$3,FALSE)</f>
        <v>0</v>
      </c>
      <c r="M14">
        <f>+VLOOKUP($A14,'1а - drž,sek,drž.sl.i nam.'!$A$13:$AY$104,M$3,FALSE)</f>
        <v>0</v>
      </c>
      <c r="N14">
        <f>+VLOOKUP($A14,'1а - drž,sek,drž.sl.i nam.'!$A$13:$AY$104,N$3,FALSE)</f>
        <v>0</v>
      </c>
      <c r="O14">
        <f>+VLOOKUP($A14,'1а - drž,sek,drž.sl.i nam.'!$A$13:$AY$104,O$3,FALSE)</f>
        <v>0</v>
      </c>
      <c r="P14">
        <f>+VLOOKUP($A14,'1а - drž,sek,drž.sl.i nam.'!$A$13:$AY$104,P$3,FALSE)</f>
        <v>0</v>
      </c>
      <c r="Q14">
        <f>+VLOOKUP($A14,'1а - drž,sek,drž.sl.i nam.'!$A$13:$AY$104,Q$3,FALSE)</f>
        <v>0</v>
      </c>
      <c r="R14">
        <f>+VLOOKUP($A14,'1а - drž,sek,drž.sl.i nam.'!$A$13:$AY$104,R$3,FALSE)</f>
        <v>0</v>
      </c>
      <c r="S14">
        <f>+VLOOKUP($A14,'1а - drž,sek,drž.sl.i nam.'!$A$13:$AY$104,S$3,FALSE)</f>
        <v>0</v>
      </c>
      <c r="T14" s="44">
        <f>+VLOOKUP($A14,'1а - drž,sek,drž.sl.i nam.'!$A$13:$AY$104,T$3,FALSE)</f>
        <v>0</v>
      </c>
      <c r="U14" s="44">
        <f>+VLOOKUP($A14,'1а - drž,sek,drž.sl.i nam.'!$A$13:AY$104,U$3,FALSE)</f>
        <v>0</v>
      </c>
      <c r="V14" s="44">
        <f>+VLOOKUP($A14,'1а - drž,sek,drž.sl.i nam.'!$A$13:AY$104,V$3,FALSE)</f>
        <v>0</v>
      </c>
      <c r="W14" s="44">
        <f>+VLOOKUP($A14,'1а - drž,sek,drž.sl.i nam.'!$A$13:AY$104,W$3,FALSE)</f>
        <v>0</v>
      </c>
      <c r="X14" s="44">
        <f>+VLOOKUP($A14,'1а - drž,sek,drž.sl.i nam.'!$A$13:AY$104,X$3,FALSE)</f>
        <v>0</v>
      </c>
      <c r="Y14" s="44">
        <f>+VLOOKUP($A14,'1а - drž,sek,drž.sl.i nam.'!$A$13:AY$104,Y$3,FALSE)</f>
        <v>0</v>
      </c>
      <c r="Z14" s="44">
        <f>+VLOOKUP($A14,'1а - drž,sek,drž.sl.i nam.'!$A$13:AY$104,Z$3,FALSE)</f>
        <v>0</v>
      </c>
      <c r="AA14" s="44">
        <f>+VLOOKUP($A14,'1а - drž,sek,drž.sl.i nam.'!$A$13:AY$104,AA$3,FALSE)</f>
        <v>0</v>
      </c>
      <c r="AB14" s="44">
        <f>+VLOOKUP($A14,'1а - drž,sek,drž.sl.i nam.'!$A$13:AY$104,AB$3,FALSE)</f>
        <v>0</v>
      </c>
      <c r="AC14" s="44">
        <f>+VLOOKUP($A14,'1а - drž,sek,drž.sl.i nam.'!$A$13:AY$104,AC$3,FALSE)</f>
        <v>0</v>
      </c>
      <c r="AD14" s="44">
        <f>+VLOOKUP($A14,'1а - drž,sek,drž.sl.i nam.'!$A$13:AY$104,AD$3,FALSE)</f>
        <v>0</v>
      </c>
      <c r="AE14" s="44">
        <f>+VLOOKUP($A14,'1а - drž,sek,drž.sl.i nam.'!$A$13:AY$104,AE$3,FALSE)</f>
        <v>0</v>
      </c>
      <c r="AF14" s="44">
        <f>+VLOOKUP($A14,'1а - drž,sek,drž.sl.i nam.'!$A$13:AY$104,AF$3,FALSE)</f>
        <v>0</v>
      </c>
      <c r="AG14" s="44">
        <f>+VLOOKUP($A14,'1а - drž,sek,drž.sl.i nam.'!$A$13:AY$104,AG$3,FALSE)</f>
        <v>0</v>
      </c>
      <c r="AH14" s="44">
        <f>+VLOOKUP($A14,'1а - drž,sek,drž.sl.i nam.'!$A$13:AY$104,AH$3,FALSE)</f>
        <v>0</v>
      </c>
      <c r="AI14" s="44">
        <f>+VLOOKUP($A14,'1а - drž,sek,drž.sl.i nam.'!$A$13:AY$104,AI$3,FALSE)</f>
        <v>0</v>
      </c>
      <c r="AJ14" s="44">
        <f>IF(B14=0,0,+VLOOKUP($A14,'1а - drž,sek,drž.sl.i nam.'!$A$13:AY$104,AJ$3,FALSE))</f>
        <v>0</v>
      </c>
      <c r="AK14" s="44">
        <f>+IFERROR(AI14+(AI14*'1а - drž,sek,drž.sl.i nam.'!D14)/100,"")</f>
        <v>0</v>
      </c>
      <c r="AL14" s="44">
        <f>+IFERROR(AJ14+(AJ14*'1а - drž,sek,drž.sl.i nam.'!D14)/100,"")</f>
        <v>0</v>
      </c>
    </row>
    <row r="15" spans="1:39">
      <c r="A15">
        <f>+IF(MAX(A$5:A14)+1&lt;=A$1,A14+1,0)</f>
        <v>0</v>
      </c>
      <c r="B15" s="249">
        <f t="shared" ref="B15:B78" si="3">+IF(A15&gt;0,B14,0)</f>
        <v>0</v>
      </c>
      <c r="C15">
        <f t="shared" ref="C15:C78" si="4">+IF(B15&gt;0,C14,0)</f>
        <v>0</v>
      </c>
      <c r="D15" s="249">
        <f t="shared" ref="D15:D78" si="5">+IF(C15&gt;0,D14,0)</f>
        <v>0</v>
      </c>
      <c r="E15">
        <f>IF(A15=0,0,+VLOOKUP($A15,'1а - drž,sek,drž.sl.i nam.'!$A$13:$BA$104,E$3,FALSE))</f>
        <v>0</v>
      </c>
      <c r="F15">
        <f>IF(A15=0,0,+VLOOKUP($A15,'1а - drž,sek,drž.sl.i nam.'!$A$13:$AY$104,F$3,FALSE))</f>
        <v>0</v>
      </c>
      <c r="G15">
        <f>IF(A15=0,0,+VLOOKUP($A15,'1а - drž,sek,drž.sl.i nam.'!$A$13:$AY$104,G$3,FALSE))</f>
        <v>0</v>
      </c>
      <c r="H15">
        <f>+VLOOKUP($A15,'1а - drž,sek,drž.sl.i nam.'!$A$13:$AY$104,H$3,FALSE)</f>
        <v>0</v>
      </c>
      <c r="I15">
        <f>+VLOOKUP($A15,'1а - drž,sek,drž.sl.i nam.'!$A$13:$AY$104,I$3,FALSE)</f>
        <v>0</v>
      </c>
      <c r="J15">
        <f>+VLOOKUP($A15,'1а - drž,sek,drž.sl.i nam.'!$A$13:$AY$104,J$3,FALSE)</f>
        <v>0</v>
      </c>
      <c r="K15">
        <f>+VLOOKUP($A15,'1а - drž,sek,drž.sl.i nam.'!$A$13:$AY$104,K$3,FALSE)</f>
        <v>0</v>
      </c>
      <c r="L15">
        <f>+VLOOKUP($A15,'1а - drž,sek,drž.sl.i nam.'!$A$13:$AY$104,L$3,FALSE)</f>
        <v>0</v>
      </c>
      <c r="M15">
        <f>+VLOOKUP($A15,'1а - drž,sek,drž.sl.i nam.'!$A$13:$AY$104,M$3,FALSE)</f>
        <v>0</v>
      </c>
      <c r="N15">
        <f>+VLOOKUP($A15,'1а - drž,sek,drž.sl.i nam.'!$A$13:$AY$104,N$3,FALSE)</f>
        <v>0</v>
      </c>
      <c r="O15">
        <f>+VLOOKUP($A15,'1а - drž,sek,drž.sl.i nam.'!$A$13:$AY$104,O$3,FALSE)</f>
        <v>0</v>
      </c>
      <c r="P15">
        <f>+VLOOKUP($A15,'1а - drž,sek,drž.sl.i nam.'!$A$13:$AY$104,P$3,FALSE)</f>
        <v>0</v>
      </c>
      <c r="Q15">
        <f>+VLOOKUP($A15,'1а - drž,sek,drž.sl.i nam.'!$A$13:$AY$104,Q$3,FALSE)</f>
        <v>0</v>
      </c>
      <c r="R15">
        <f>+VLOOKUP($A15,'1а - drž,sek,drž.sl.i nam.'!$A$13:$AY$104,R$3,FALSE)</f>
        <v>0</v>
      </c>
      <c r="S15">
        <f>+VLOOKUP($A15,'1а - drž,sek,drž.sl.i nam.'!$A$13:$AY$104,S$3,FALSE)</f>
        <v>0</v>
      </c>
      <c r="T15" s="44">
        <f>+VLOOKUP($A15,'1а - drž,sek,drž.sl.i nam.'!$A$13:$AY$104,T$3,FALSE)</f>
        <v>0</v>
      </c>
      <c r="U15" s="44">
        <f>+VLOOKUP($A15,'1а - drž,sek,drž.sl.i nam.'!$A$13:AY$104,U$3,FALSE)</f>
        <v>0</v>
      </c>
      <c r="V15" s="44">
        <f>+VLOOKUP($A15,'1а - drž,sek,drž.sl.i nam.'!$A$13:AY$104,V$3,FALSE)</f>
        <v>0</v>
      </c>
      <c r="W15" s="44">
        <f>+VLOOKUP($A15,'1а - drž,sek,drž.sl.i nam.'!$A$13:AY$104,W$3,FALSE)</f>
        <v>0</v>
      </c>
      <c r="X15" s="44">
        <f>+VLOOKUP($A15,'1а - drž,sek,drž.sl.i nam.'!$A$13:AY$104,X$3,FALSE)</f>
        <v>0</v>
      </c>
      <c r="Y15" s="44">
        <f>+VLOOKUP($A15,'1а - drž,sek,drž.sl.i nam.'!$A$13:AY$104,Y$3,FALSE)</f>
        <v>0</v>
      </c>
      <c r="Z15" s="44">
        <f>+VLOOKUP($A15,'1а - drž,sek,drž.sl.i nam.'!$A$13:AY$104,Z$3,FALSE)</f>
        <v>0</v>
      </c>
      <c r="AA15" s="44">
        <f>+VLOOKUP($A15,'1а - drž,sek,drž.sl.i nam.'!$A$13:AY$104,AA$3,FALSE)</f>
        <v>0</v>
      </c>
      <c r="AB15" s="44">
        <f>+VLOOKUP($A15,'1а - drž,sek,drž.sl.i nam.'!$A$13:AY$104,AB$3,FALSE)</f>
        <v>0</v>
      </c>
      <c r="AC15" s="44">
        <f>+VLOOKUP($A15,'1а - drž,sek,drž.sl.i nam.'!$A$13:AY$104,AC$3,FALSE)</f>
        <v>0</v>
      </c>
      <c r="AD15" s="44">
        <f>+VLOOKUP($A15,'1а - drž,sek,drž.sl.i nam.'!$A$13:AY$104,AD$3,FALSE)</f>
        <v>0</v>
      </c>
      <c r="AE15" s="44">
        <f>+VLOOKUP($A15,'1а - drž,sek,drž.sl.i nam.'!$A$13:AY$104,AE$3,FALSE)</f>
        <v>0</v>
      </c>
      <c r="AF15" s="44">
        <f>+VLOOKUP($A15,'1а - drž,sek,drž.sl.i nam.'!$A$13:AY$104,AF$3,FALSE)</f>
        <v>0</v>
      </c>
      <c r="AG15" s="44">
        <f>+VLOOKUP($A15,'1а - drž,sek,drž.sl.i nam.'!$A$13:AY$104,AG$3,FALSE)</f>
        <v>0</v>
      </c>
      <c r="AH15" s="44">
        <f>+VLOOKUP($A15,'1а - drž,sek,drž.sl.i nam.'!$A$13:AY$104,AH$3,FALSE)</f>
        <v>0</v>
      </c>
      <c r="AI15" s="44">
        <f>+VLOOKUP($A15,'1а - drž,sek,drž.sl.i nam.'!$A$13:AY$104,AI$3,FALSE)</f>
        <v>0</v>
      </c>
      <c r="AJ15" s="44">
        <f>IF(B15=0,0,+VLOOKUP($A15,'1а - drž,sek,drž.sl.i nam.'!$A$13:AY$104,AJ$3,FALSE))</f>
        <v>0</v>
      </c>
      <c r="AK15" s="44">
        <f>+IFERROR(AI15+(AI15*'1а - drž,sek,drž.sl.i nam.'!D15)/100,"")</f>
        <v>0</v>
      </c>
      <c r="AL15" s="44">
        <f>+IFERROR(AJ15+(AJ15*'1а - drž,sek,drž.sl.i nam.'!D15)/100,"")</f>
        <v>0</v>
      </c>
    </row>
    <row r="16" spans="1:39">
      <c r="A16">
        <f>+IF(MAX(A$5:A15)+1&lt;=A$1,A15+1,0)</f>
        <v>0</v>
      </c>
      <c r="B16" s="249">
        <f t="shared" si="3"/>
        <v>0</v>
      </c>
      <c r="C16">
        <f t="shared" si="4"/>
        <v>0</v>
      </c>
      <c r="D16" s="249">
        <f t="shared" si="5"/>
        <v>0</v>
      </c>
      <c r="E16">
        <f>IF(A16=0,0,+VLOOKUP($A16,'1а - drž,sek,drž.sl.i nam.'!$A$13:$BA$104,E$3,FALSE))</f>
        <v>0</v>
      </c>
      <c r="F16">
        <f>IF(A16=0,0,+VLOOKUP($A16,'1а - drž,sek,drž.sl.i nam.'!$A$13:$AY$104,F$3,FALSE))</f>
        <v>0</v>
      </c>
      <c r="G16">
        <f>IF(A16=0,0,+VLOOKUP($A16,'1а - drž,sek,drž.sl.i nam.'!$A$13:$AY$104,G$3,FALSE))</f>
        <v>0</v>
      </c>
      <c r="H16">
        <f>+VLOOKUP($A16,'1а - drž,sek,drž.sl.i nam.'!$A$13:$AY$104,H$3,FALSE)</f>
        <v>0</v>
      </c>
      <c r="I16">
        <f>+VLOOKUP($A16,'1а - drž,sek,drž.sl.i nam.'!$A$13:$AY$104,I$3,FALSE)</f>
        <v>0</v>
      </c>
      <c r="J16">
        <f>+VLOOKUP($A16,'1а - drž,sek,drž.sl.i nam.'!$A$13:$AY$104,J$3,FALSE)</f>
        <v>0</v>
      </c>
      <c r="K16">
        <f>+VLOOKUP($A16,'1а - drž,sek,drž.sl.i nam.'!$A$13:$AY$104,K$3,FALSE)</f>
        <v>0</v>
      </c>
      <c r="L16">
        <f>+VLOOKUP($A16,'1а - drž,sek,drž.sl.i nam.'!$A$13:$AY$104,L$3,FALSE)</f>
        <v>0</v>
      </c>
      <c r="M16">
        <f>+VLOOKUP($A16,'1а - drž,sek,drž.sl.i nam.'!$A$13:$AY$104,M$3,FALSE)</f>
        <v>0</v>
      </c>
      <c r="N16">
        <f>+VLOOKUP($A16,'1а - drž,sek,drž.sl.i nam.'!$A$13:$AY$104,N$3,FALSE)</f>
        <v>0</v>
      </c>
      <c r="O16">
        <f>+VLOOKUP($A16,'1а - drž,sek,drž.sl.i nam.'!$A$13:$AY$104,O$3,FALSE)</f>
        <v>0</v>
      </c>
      <c r="P16">
        <f>+VLOOKUP($A16,'1а - drž,sek,drž.sl.i nam.'!$A$13:$AY$104,P$3,FALSE)</f>
        <v>0</v>
      </c>
      <c r="Q16">
        <f>+VLOOKUP($A16,'1а - drž,sek,drž.sl.i nam.'!$A$13:$AY$104,Q$3,FALSE)</f>
        <v>0</v>
      </c>
      <c r="R16">
        <f>+VLOOKUP($A16,'1а - drž,sek,drž.sl.i nam.'!$A$13:$AY$104,R$3,FALSE)</f>
        <v>0</v>
      </c>
      <c r="S16">
        <f>+VLOOKUP($A16,'1а - drž,sek,drž.sl.i nam.'!$A$13:$AY$104,S$3,FALSE)</f>
        <v>0</v>
      </c>
      <c r="T16" s="44">
        <f>+VLOOKUP($A16,'1а - drž,sek,drž.sl.i nam.'!$A$13:$AY$104,T$3,FALSE)</f>
        <v>0</v>
      </c>
      <c r="U16" s="44">
        <f>+VLOOKUP($A16,'1а - drž,sek,drž.sl.i nam.'!$A$13:AY$104,U$3,FALSE)</f>
        <v>0</v>
      </c>
      <c r="V16" s="44">
        <f>+VLOOKUP($A16,'1а - drž,sek,drž.sl.i nam.'!$A$13:AY$104,V$3,FALSE)</f>
        <v>0</v>
      </c>
      <c r="W16" s="44">
        <f>+VLOOKUP($A16,'1а - drž,sek,drž.sl.i nam.'!$A$13:AY$104,W$3,FALSE)</f>
        <v>0</v>
      </c>
      <c r="X16" s="44">
        <f>+VLOOKUP($A16,'1а - drž,sek,drž.sl.i nam.'!$A$13:AY$104,X$3,FALSE)</f>
        <v>0</v>
      </c>
      <c r="Y16" s="44">
        <f>+VLOOKUP($A16,'1а - drž,sek,drž.sl.i nam.'!$A$13:AY$104,Y$3,FALSE)</f>
        <v>0</v>
      </c>
      <c r="Z16" s="44">
        <f>+VLOOKUP($A16,'1а - drž,sek,drž.sl.i nam.'!$A$13:AY$104,Z$3,FALSE)</f>
        <v>0</v>
      </c>
      <c r="AA16" s="44">
        <f>+VLOOKUP($A16,'1а - drž,sek,drž.sl.i nam.'!$A$13:AY$104,AA$3,FALSE)</f>
        <v>0</v>
      </c>
      <c r="AB16" s="44">
        <f>+VLOOKUP($A16,'1а - drž,sek,drž.sl.i nam.'!$A$13:AY$104,AB$3,FALSE)</f>
        <v>0</v>
      </c>
      <c r="AC16" s="44">
        <f>+VLOOKUP($A16,'1а - drž,sek,drž.sl.i nam.'!$A$13:AY$104,AC$3,FALSE)</f>
        <v>0</v>
      </c>
      <c r="AD16" s="44">
        <f>+VLOOKUP($A16,'1а - drž,sek,drž.sl.i nam.'!$A$13:AY$104,AD$3,FALSE)</f>
        <v>0</v>
      </c>
      <c r="AE16" s="44">
        <f>+VLOOKUP($A16,'1а - drž,sek,drž.sl.i nam.'!$A$13:AY$104,AE$3,FALSE)</f>
        <v>0</v>
      </c>
      <c r="AF16" s="44">
        <f>+VLOOKUP($A16,'1а - drž,sek,drž.sl.i nam.'!$A$13:AY$104,AF$3,FALSE)</f>
        <v>0</v>
      </c>
      <c r="AG16" s="44">
        <f>+VLOOKUP($A16,'1а - drž,sek,drž.sl.i nam.'!$A$13:AY$104,AG$3,FALSE)</f>
        <v>0</v>
      </c>
      <c r="AH16" s="44">
        <f>+VLOOKUP($A16,'1а - drž,sek,drž.sl.i nam.'!$A$13:AY$104,AH$3,FALSE)</f>
        <v>0</v>
      </c>
      <c r="AI16" s="44">
        <f>+VLOOKUP($A16,'1а - drž,sek,drž.sl.i nam.'!$A$13:AY$104,AI$3,FALSE)</f>
        <v>0</v>
      </c>
      <c r="AJ16" s="44">
        <f>IF(B16=0,0,+VLOOKUP($A16,'1а - drž,sek,drž.sl.i nam.'!$A$13:AY$104,AJ$3,FALSE))</f>
        <v>0</v>
      </c>
      <c r="AK16" s="44">
        <f>+IFERROR(AI16+(AI16*'1а - drž,sek,drž.sl.i nam.'!D16)/100,"")</f>
        <v>0</v>
      </c>
      <c r="AL16" s="44">
        <f>+IFERROR(AJ16+(AJ16*'1а - drž,sek,drž.sl.i nam.'!D16)/100,"")</f>
        <v>0</v>
      </c>
    </row>
    <row r="17" spans="1:38">
      <c r="A17">
        <f>+IF(MAX(A$5:A16)+1&lt;=A$1,A16+1,0)</f>
        <v>0</v>
      </c>
      <c r="B17" s="249">
        <f t="shared" si="3"/>
        <v>0</v>
      </c>
      <c r="C17">
        <f t="shared" si="4"/>
        <v>0</v>
      </c>
      <c r="D17" s="249">
        <f t="shared" si="5"/>
        <v>0</v>
      </c>
      <c r="E17">
        <f>IF(A17=0,0,+VLOOKUP($A17,'1а - drž,sek,drž.sl.i nam.'!$A$13:$BA$104,E$3,FALSE))</f>
        <v>0</v>
      </c>
      <c r="F17">
        <f>IF(A17=0,0,+VLOOKUP($A17,'1а - drž,sek,drž.sl.i nam.'!$A$13:$AY$104,F$3,FALSE))</f>
        <v>0</v>
      </c>
      <c r="G17">
        <f>IF(A17=0,0,+VLOOKUP($A17,'1а - drž,sek,drž.sl.i nam.'!$A$13:$AY$104,G$3,FALSE))</f>
        <v>0</v>
      </c>
      <c r="H17">
        <f>+VLOOKUP($A17,'1а - drž,sek,drž.sl.i nam.'!$A$13:$AY$104,H$3,FALSE)</f>
        <v>0</v>
      </c>
      <c r="I17">
        <f>+VLOOKUP($A17,'1а - drž,sek,drž.sl.i nam.'!$A$13:$AY$104,I$3,FALSE)</f>
        <v>0</v>
      </c>
      <c r="J17">
        <f>+VLOOKUP($A17,'1а - drž,sek,drž.sl.i nam.'!$A$13:$AY$104,J$3,FALSE)</f>
        <v>0</v>
      </c>
      <c r="K17">
        <f>+VLOOKUP($A17,'1а - drž,sek,drž.sl.i nam.'!$A$13:$AY$104,K$3,FALSE)</f>
        <v>0</v>
      </c>
      <c r="L17">
        <f>+VLOOKUP($A17,'1а - drž,sek,drž.sl.i nam.'!$A$13:$AY$104,L$3,FALSE)</f>
        <v>0</v>
      </c>
      <c r="M17">
        <f>+VLOOKUP($A17,'1а - drž,sek,drž.sl.i nam.'!$A$13:$AY$104,M$3,FALSE)</f>
        <v>0</v>
      </c>
      <c r="N17">
        <f>+VLOOKUP($A17,'1а - drž,sek,drž.sl.i nam.'!$A$13:$AY$104,N$3,FALSE)</f>
        <v>0</v>
      </c>
      <c r="O17">
        <f>+VLOOKUP($A17,'1а - drž,sek,drž.sl.i nam.'!$A$13:$AY$104,O$3,FALSE)</f>
        <v>0</v>
      </c>
      <c r="P17">
        <f>+VLOOKUP($A17,'1а - drž,sek,drž.sl.i nam.'!$A$13:$AY$104,P$3,FALSE)</f>
        <v>0</v>
      </c>
      <c r="Q17">
        <f>+VLOOKUP($A17,'1а - drž,sek,drž.sl.i nam.'!$A$13:$AY$104,Q$3,FALSE)</f>
        <v>0</v>
      </c>
      <c r="R17">
        <f>+VLOOKUP($A17,'1а - drž,sek,drž.sl.i nam.'!$A$13:$AY$104,R$3,FALSE)</f>
        <v>0</v>
      </c>
      <c r="S17">
        <f>+VLOOKUP($A17,'1а - drž,sek,drž.sl.i nam.'!$A$13:$AY$104,S$3,FALSE)</f>
        <v>0</v>
      </c>
      <c r="T17" s="44">
        <f>+VLOOKUP($A17,'1а - drž,sek,drž.sl.i nam.'!$A$13:$AY$104,T$3,FALSE)</f>
        <v>0</v>
      </c>
      <c r="U17" s="44">
        <f>+VLOOKUP($A17,'1а - drž,sek,drž.sl.i nam.'!$A$13:AY$104,U$3,FALSE)</f>
        <v>0</v>
      </c>
      <c r="V17" s="44">
        <f>+VLOOKUP($A17,'1а - drž,sek,drž.sl.i nam.'!$A$13:AY$104,V$3,FALSE)</f>
        <v>0</v>
      </c>
      <c r="W17" s="44">
        <f>+VLOOKUP($A17,'1а - drž,sek,drž.sl.i nam.'!$A$13:AY$104,W$3,FALSE)</f>
        <v>0</v>
      </c>
      <c r="X17" s="44">
        <f>+VLOOKUP($A17,'1а - drž,sek,drž.sl.i nam.'!$A$13:AY$104,X$3,FALSE)</f>
        <v>0</v>
      </c>
      <c r="Y17" s="44">
        <f>+VLOOKUP($A17,'1а - drž,sek,drž.sl.i nam.'!$A$13:AY$104,Y$3,FALSE)</f>
        <v>0</v>
      </c>
      <c r="Z17" s="44">
        <f>+VLOOKUP($A17,'1а - drž,sek,drž.sl.i nam.'!$A$13:AY$104,Z$3,FALSE)</f>
        <v>0</v>
      </c>
      <c r="AA17" s="44">
        <f>+VLOOKUP($A17,'1а - drž,sek,drž.sl.i nam.'!$A$13:AY$104,AA$3,FALSE)</f>
        <v>0</v>
      </c>
      <c r="AB17" s="44">
        <f>+VLOOKUP($A17,'1а - drž,sek,drž.sl.i nam.'!$A$13:AY$104,AB$3,FALSE)</f>
        <v>0</v>
      </c>
      <c r="AC17" s="44">
        <f>+VLOOKUP($A17,'1а - drž,sek,drž.sl.i nam.'!$A$13:AY$104,AC$3,FALSE)</f>
        <v>0</v>
      </c>
      <c r="AD17" s="44">
        <f>+VLOOKUP($A17,'1а - drž,sek,drž.sl.i nam.'!$A$13:AY$104,AD$3,FALSE)</f>
        <v>0</v>
      </c>
      <c r="AE17" s="44">
        <f>+VLOOKUP($A17,'1а - drž,sek,drž.sl.i nam.'!$A$13:AY$104,AE$3,FALSE)</f>
        <v>0</v>
      </c>
      <c r="AF17" s="44">
        <f>+VLOOKUP($A17,'1а - drž,sek,drž.sl.i nam.'!$A$13:AY$104,AF$3,FALSE)</f>
        <v>0</v>
      </c>
      <c r="AG17" s="44">
        <f>+VLOOKUP($A17,'1а - drž,sek,drž.sl.i nam.'!$A$13:AY$104,AG$3,FALSE)</f>
        <v>0</v>
      </c>
      <c r="AH17" s="44">
        <f>+VLOOKUP($A17,'1а - drž,sek,drž.sl.i nam.'!$A$13:AY$104,AH$3,FALSE)</f>
        <v>0</v>
      </c>
      <c r="AI17" s="44">
        <f>+VLOOKUP($A17,'1а - drž,sek,drž.sl.i nam.'!$A$13:AY$104,AI$3,FALSE)</f>
        <v>0</v>
      </c>
      <c r="AJ17" s="44">
        <f>IF(B17=0,0,+VLOOKUP($A17,'1а - drž,sek,drž.sl.i nam.'!$A$13:AY$104,AJ$3,FALSE))</f>
        <v>0</v>
      </c>
      <c r="AK17" s="44">
        <f>+IFERROR(AI17+(AI17*'1а - drž,sek,drž.sl.i nam.'!D17)/100,"")</f>
        <v>0</v>
      </c>
      <c r="AL17" s="44">
        <f>+IFERROR(AJ17+(AJ17*'1а - drž,sek,drž.sl.i nam.'!D17)/100,"")</f>
        <v>0</v>
      </c>
    </row>
    <row r="18" spans="1:38">
      <c r="A18">
        <f>+IF(MAX(A$5:A17)+1&lt;=A$1,A17+1,0)</f>
        <v>0</v>
      </c>
      <c r="B18" s="249">
        <f t="shared" si="3"/>
        <v>0</v>
      </c>
      <c r="C18">
        <f t="shared" si="4"/>
        <v>0</v>
      </c>
      <c r="D18" s="249">
        <f t="shared" si="5"/>
        <v>0</v>
      </c>
      <c r="E18">
        <f>IF(A18=0,0,+VLOOKUP($A18,'1а - drž,sek,drž.sl.i nam.'!$A$13:$BA$104,E$3,FALSE))</f>
        <v>0</v>
      </c>
      <c r="F18">
        <f>IF(A18=0,0,+VLOOKUP($A18,'1а - drž,sek,drž.sl.i nam.'!$A$13:$AY$104,F$3,FALSE))</f>
        <v>0</v>
      </c>
      <c r="G18">
        <f>IF(A18=0,0,+VLOOKUP($A18,'1а - drž,sek,drž.sl.i nam.'!$A$13:$AY$104,G$3,FALSE))</f>
        <v>0</v>
      </c>
      <c r="H18">
        <f>+VLOOKUP($A18,'1а - drž,sek,drž.sl.i nam.'!$A$13:$AY$104,H$3,FALSE)</f>
        <v>0</v>
      </c>
      <c r="I18">
        <f>+VLOOKUP($A18,'1а - drž,sek,drž.sl.i nam.'!$A$13:$AY$104,I$3,FALSE)</f>
        <v>0</v>
      </c>
      <c r="J18">
        <f>+VLOOKUP($A18,'1а - drž,sek,drž.sl.i nam.'!$A$13:$AY$104,J$3,FALSE)</f>
        <v>0</v>
      </c>
      <c r="K18">
        <f>+VLOOKUP($A18,'1а - drž,sek,drž.sl.i nam.'!$A$13:$AY$104,K$3,FALSE)</f>
        <v>0</v>
      </c>
      <c r="L18">
        <f>+VLOOKUP($A18,'1а - drž,sek,drž.sl.i nam.'!$A$13:$AY$104,L$3,FALSE)</f>
        <v>0</v>
      </c>
      <c r="M18">
        <f>+VLOOKUP($A18,'1а - drž,sek,drž.sl.i nam.'!$A$13:$AY$104,M$3,FALSE)</f>
        <v>0</v>
      </c>
      <c r="N18">
        <f>+VLOOKUP($A18,'1а - drž,sek,drž.sl.i nam.'!$A$13:$AY$104,N$3,FALSE)</f>
        <v>0</v>
      </c>
      <c r="O18">
        <f>+VLOOKUP($A18,'1а - drž,sek,drž.sl.i nam.'!$A$13:$AY$104,O$3,FALSE)</f>
        <v>0</v>
      </c>
      <c r="P18">
        <f>+VLOOKUP($A18,'1а - drž,sek,drž.sl.i nam.'!$A$13:$AY$104,P$3,FALSE)</f>
        <v>0</v>
      </c>
      <c r="Q18">
        <f>+VLOOKUP($A18,'1а - drž,sek,drž.sl.i nam.'!$A$13:$AY$104,Q$3,FALSE)</f>
        <v>0</v>
      </c>
      <c r="R18">
        <f>+VLOOKUP($A18,'1а - drž,sek,drž.sl.i nam.'!$A$13:$AY$104,R$3,FALSE)</f>
        <v>0</v>
      </c>
      <c r="S18">
        <f>+VLOOKUP($A18,'1а - drž,sek,drž.sl.i nam.'!$A$13:$AY$104,S$3,FALSE)</f>
        <v>0</v>
      </c>
      <c r="T18" s="44">
        <f>+VLOOKUP($A18,'1а - drž,sek,drž.sl.i nam.'!$A$13:$AY$104,T$3,FALSE)</f>
        <v>0</v>
      </c>
      <c r="U18" s="44">
        <f>+VLOOKUP($A18,'1а - drž,sek,drž.sl.i nam.'!$A$13:AY$104,U$3,FALSE)</f>
        <v>0</v>
      </c>
      <c r="V18" s="44">
        <f>+VLOOKUP($A18,'1а - drž,sek,drž.sl.i nam.'!$A$13:AY$104,V$3,FALSE)</f>
        <v>0</v>
      </c>
      <c r="W18" s="44">
        <f>+VLOOKUP($A18,'1а - drž,sek,drž.sl.i nam.'!$A$13:AY$104,W$3,FALSE)</f>
        <v>0</v>
      </c>
      <c r="X18" s="44">
        <f>+VLOOKUP($A18,'1а - drž,sek,drž.sl.i nam.'!$A$13:AY$104,X$3,FALSE)</f>
        <v>0</v>
      </c>
      <c r="Y18" s="44">
        <f>+VLOOKUP($A18,'1а - drž,sek,drž.sl.i nam.'!$A$13:AY$104,Y$3,FALSE)</f>
        <v>0</v>
      </c>
      <c r="Z18" s="44">
        <f>+VLOOKUP($A18,'1а - drž,sek,drž.sl.i nam.'!$A$13:AY$104,Z$3,FALSE)</f>
        <v>0</v>
      </c>
      <c r="AA18" s="44">
        <f>+VLOOKUP($A18,'1а - drž,sek,drž.sl.i nam.'!$A$13:AY$104,AA$3,FALSE)</f>
        <v>0</v>
      </c>
      <c r="AB18" s="44">
        <f>+VLOOKUP($A18,'1а - drž,sek,drž.sl.i nam.'!$A$13:AY$104,AB$3,FALSE)</f>
        <v>0</v>
      </c>
      <c r="AC18" s="44">
        <f>+VLOOKUP($A18,'1а - drž,sek,drž.sl.i nam.'!$A$13:AY$104,AC$3,FALSE)</f>
        <v>0</v>
      </c>
      <c r="AD18" s="44">
        <f>+VLOOKUP($A18,'1а - drž,sek,drž.sl.i nam.'!$A$13:AY$104,AD$3,FALSE)</f>
        <v>0</v>
      </c>
      <c r="AE18" s="44">
        <f>+VLOOKUP($A18,'1а - drž,sek,drž.sl.i nam.'!$A$13:AY$104,AE$3,FALSE)</f>
        <v>0</v>
      </c>
      <c r="AF18" s="44">
        <f>+VLOOKUP($A18,'1а - drž,sek,drž.sl.i nam.'!$A$13:AY$104,AF$3,FALSE)</f>
        <v>0</v>
      </c>
      <c r="AG18" s="44">
        <f>+VLOOKUP($A18,'1а - drž,sek,drž.sl.i nam.'!$A$13:AY$104,AG$3,FALSE)</f>
        <v>0</v>
      </c>
      <c r="AH18" s="44">
        <f>+VLOOKUP($A18,'1а - drž,sek,drž.sl.i nam.'!$A$13:AY$104,AH$3,FALSE)</f>
        <v>0</v>
      </c>
      <c r="AI18" s="44">
        <f>+VLOOKUP($A18,'1а - drž,sek,drž.sl.i nam.'!$A$13:AY$104,AI$3,FALSE)</f>
        <v>0</v>
      </c>
      <c r="AJ18" s="44">
        <f>IF(B18=0,0,+VLOOKUP($A18,'1а - drž,sek,drž.sl.i nam.'!$A$13:AY$104,AJ$3,FALSE))</f>
        <v>0</v>
      </c>
      <c r="AK18" s="44">
        <f>+IFERROR(AI18+(AI18*'1а - drž,sek,drž.sl.i nam.'!D18)/100,"")</f>
        <v>0</v>
      </c>
      <c r="AL18" s="44">
        <f>+IFERROR(AJ18+(AJ18*'1а - drž,sek,drž.sl.i nam.'!D18)/100,"")</f>
        <v>0</v>
      </c>
    </row>
    <row r="19" spans="1:38">
      <c r="A19">
        <f>+IF(MAX(A$5:A18)+1&lt;=A$1,A18+1,0)</f>
        <v>0</v>
      </c>
      <c r="B19" s="249">
        <f t="shared" si="3"/>
        <v>0</v>
      </c>
      <c r="C19">
        <f t="shared" si="4"/>
        <v>0</v>
      </c>
      <c r="D19" s="249">
        <f t="shared" si="5"/>
        <v>0</v>
      </c>
      <c r="E19">
        <f>IF(A19=0,0,+VLOOKUP($A19,'1а - drž,sek,drž.sl.i nam.'!$A$13:$BA$104,E$3,FALSE))</f>
        <v>0</v>
      </c>
      <c r="F19">
        <f>IF(A19=0,0,+VLOOKUP($A19,'1а - drž,sek,drž.sl.i nam.'!$A$13:$AY$104,F$3,FALSE))</f>
        <v>0</v>
      </c>
      <c r="G19">
        <f>IF(A19=0,0,+VLOOKUP($A19,'1а - drž,sek,drž.sl.i nam.'!$A$13:$AY$104,G$3,FALSE))</f>
        <v>0</v>
      </c>
      <c r="H19">
        <f>+VLOOKUP($A19,'1а - drž,sek,drž.sl.i nam.'!$A$13:$AY$104,H$3,FALSE)</f>
        <v>0</v>
      </c>
      <c r="I19">
        <f>+VLOOKUP($A19,'1а - drž,sek,drž.sl.i nam.'!$A$13:$AY$104,I$3,FALSE)</f>
        <v>0</v>
      </c>
      <c r="J19">
        <f>+VLOOKUP($A19,'1а - drž,sek,drž.sl.i nam.'!$A$13:$AY$104,J$3,FALSE)</f>
        <v>0</v>
      </c>
      <c r="K19">
        <f>+VLOOKUP($A19,'1а - drž,sek,drž.sl.i nam.'!$A$13:$AY$104,K$3,FALSE)</f>
        <v>0</v>
      </c>
      <c r="L19">
        <f>+VLOOKUP($A19,'1а - drž,sek,drž.sl.i nam.'!$A$13:$AY$104,L$3,FALSE)</f>
        <v>0</v>
      </c>
      <c r="M19">
        <f>+VLOOKUP($A19,'1а - drž,sek,drž.sl.i nam.'!$A$13:$AY$104,M$3,FALSE)</f>
        <v>0</v>
      </c>
      <c r="N19">
        <f>+VLOOKUP($A19,'1а - drž,sek,drž.sl.i nam.'!$A$13:$AY$104,N$3,FALSE)</f>
        <v>0</v>
      </c>
      <c r="O19">
        <f>+VLOOKUP($A19,'1а - drž,sek,drž.sl.i nam.'!$A$13:$AY$104,O$3,FALSE)</f>
        <v>0</v>
      </c>
      <c r="P19">
        <f>+VLOOKUP($A19,'1а - drž,sek,drž.sl.i nam.'!$A$13:$AY$104,P$3,FALSE)</f>
        <v>0</v>
      </c>
      <c r="Q19">
        <f>+VLOOKUP($A19,'1а - drž,sek,drž.sl.i nam.'!$A$13:$AY$104,Q$3,FALSE)</f>
        <v>0</v>
      </c>
      <c r="R19">
        <f>+VLOOKUP($A19,'1а - drž,sek,drž.sl.i nam.'!$A$13:$AY$104,R$3,FALSE)</f>
        <v>0</v>
      </c>
      <c r="S19">
        <f>+VLOOKUP($A19,'1а - drž,sek,drž.sl.i nam.'!$A$13:$AY$104,S$3,FALSE)</f>
        <v>0</v>
      </c>
      <c r="T19" s="44">
        <f>+VLOOKUP($A19,'1а - drž,sek,drž.sl.i nam.'!$A$13:$AY$104,T$3,FALSE)</f>
        <v>0</v>
      </c>
      <c r="U19" s="44">
        <f>+VLOOKUP($A19,'1а - drž,sek,drž.sl.i nam.'!$A$13:AY$104,U$3,FALSE)</f>
        <v>0</v>
      </c>
      <c r="V19" s="44">
        <f>+VLOOKUP($A19,'1а - drž,sek,drž.sl.i nam.'!$A$13:AY$104,V$3,FALSE)</f>
        <v>0</v>
      </c>
      <c r="W19" s="44">
        <f>+VLOOKUP($A19,'1а - drž,sek,drž.sl.i nam.'!$A$13:AY$104,W$3,FALSE)</f>
        <v>0</v>
      </c>
      <c r="X19" s="44">
        <f>+VLOOKUP($A19,'1а - drž,sek,drž.sl.i nam.'!$A$13:AY$104,X$3,FALSE)</f>
        <v>0</v>
      </c>
      <c r="Y19" s="44">
        <f>+VLOOKUP($A19,'1а - drž,sek,drž.sl.i nam.'!$A$13:AY$104,Y$3,FALSE)</f>
        <v>0</v>
      </c>
      <c r="Z19" s="44">
        <f>+VLOOKUP($A19,'1а - drž,sek,drž.sl.i nam.'!$A$13:AY$104,Z$3,FALSE)</f>
        <v>0</v>
      </c>
      <c r="AA19" s="44">
        <f>+VLOOKUP($A19,'1а - drž,sek,drž.sl.i nam.'!$A$13:AY$104,AA$3,FALSE)</f>
        <v>0</v>
      </c>
      <c r="AB19" s="44">
        <f>+VLOOKUP($A19,'1а - drž,sek,drž.sl.i nam.'!$A$13:AY$104,AB$3,FALSE)</f>
        <v>0</v>
      </c>
      <c r="AC19" s="44">
        <f>+VLOOKUP($A19,'1а - drž,sek,drž.sl.i nam.'!$A$13:AY$104,AC$3,FALSE)</f>
        <v>0</v>
      </c>
      <c r="AD19" s="44">
        <f>+VLOOKUP($A19,'1а - drž,sek,drž.sl.i nam.'!$A$13:AY$104,AD$3,FALSE)</f>
        <v>0</v>
      </c>
      <c r="AE19" s="44">
        <f>+VLOOKUP($A19,'1а - drž,sek,drž.sl.i nam.'!$A$13:AY$104,AE$3,FALSE)</f>
        <v>0</v>
      </c>
      <c r="AF19" s="44">
        <f>+VLOOKUP($A19,'1а - drž,sek,drž.sl.i nam.'!$A$13:AY$104,AF$3,FALSE)</f>
        <v>0</v>
      </c>
      <c r="AG19" s="44">
        <f>+VLOOKUP($A19,'1а - drž,sek,drž.sl.i nam.'!$A$13:AY$104,AG$3,FALSE)</f>
        <v>0</v>
      </c>
      <c r="AH19" s="44">
        <f>+VLOOKUP($A19,'1а - drž,sek,drž.sl.i nam.'!$A$13:AY$104,AH$3,FALSE)</f>
        <v>0</v>
      </c>
      <c r="AI19" s="44">
        <f>+VLOOKUP($A19,'1а - drž,sek,drž.sl.i nam.'!$A$13:AY$104,AI$3,FALSE)</f>
        <v>0</v>
      </c>
      <c r="AJ19" s="44">
        <f>IF(B19=0,0,+VLOOKUP($A19,'1а - drž,sek,drž.sl.i nam.'!$A$13:AY$104,AJ$3,FALSE))</f>
        <v>0</v>
      </c>
      <c r="AK19" s="44">
        <f>+IFERROR(AI19+(AI19*'1а - drž,sek,drž.sl.i nam.'!D19)/100,"")</f>
        <v>0</v>
      </c>
      <c r="AL19" s="44">
        <f>+IFERROR(AJ19+(AJ19*'1а - drž,sek,drž.sl.i nam.'!D19)/100,"")</f>
        <v>0</v>
      </c>
    </row>
    <row r="20" spans="1:38">
      <c r="A20">
        <f>+IF(MAX(A$5:A19)+1&lt;=A$1,A19+1,0)</f>
        <v>0</v>
      </c>
      <c r="B20" s="249">
        <f t="shared" si="3"/>
        <v>0</v>
      </c>
      <c r="C20">
        <f t="shared" si="4"/>
        <v>0</v>
      </c>
      <c r="D20" s="249">
        <f t="shared" si="5"/>
        <v>0</v>
      </c>
      <c r="E20">
        <f>IF(A20=0,0,+VLOOKUP($A20,'1а - drž,sek,drž.sl.i nam.'!$A$13:$BA$104,E$3,FALSE))</f>
        <v>0</v>
      </c>
      <c r="F20">
        <f>IF(A20=0,0,+VLOOKUP($A20,'1а - drž,sek,drž.sl.i nam.'!$A$13:$AY$104,F$3,FALSE))</f>
        <v>0</v>
      </c>
      <c r="G20">
        <f>IF(A20=0,0,+VLOOKUP($A20,'1а - drž,sek,drž.sl.i nam.'!$A$13:$AY$104,G$3,FALSE))</f>
        <v>0</v>
      </c>
      <c r="H20">
        <f>+VLOOKUP($A20,'1а - drž,sek,drž.sl.i nam.'!$A$13:$AY$104,H$3,FALSE)</f>
        <v>0</v>
      </c>
      <c r="I20">
        <f>+VLOOKUP($A20,'1а - drž,sek,drž.sl.i nam.'!$A$13:$AY$104,I$3,FALSE)</f>
        <v>0</v>
      </c>
      <c r="J20">
        <f>+VLOOKUP($A20,'1а - drž,sek,drž.sl.i nam.'!$A$13:$AY$104,J$3,FALSE)</f>
        <v>0</v>
      </c>
      <c r="K20">
        <f>+VLOOKUP($A20,'1а - drž,sek,drž.sl.i nam.'!$A$13:$AY$104,K$3,FALSE)</f>
        <v>0</v>
      </c>
      <c r="L20">
        <f>+VLOOKUP($A20,'1а - drž,sek,drž.sl.i nam.'!$A$13:$AY$104,L$3,FALSE)</f>
        <v>0</v>
      </c>
      <c r="M20">
        <f>+VLOOKUP($A20,'1а - drž,sek,drž.sl.i nam.'!$A$13:$AY$104,M$3,FALSE)</f>
        <v>0</v>
      </c>
      <c r="N20">
        <f>+VLOOKUP($A20,'1а - drž,sek,drž.sl.i nam.'!$A$13:$AY$104,N$3,FALSE)</f>
        <v>0</v>
      </c>
      <c r="O20">
        <f>+VLOOKUP($A20,'1а - drž,sek,drž.sl.i nam.'!$A$13:$AY$104,O$3,FALSE)</f>
        <v>0</v>
      </c>
      <c r="P20">
        <f>+VLOOKUP($A20,'1а - drž,sek,drž.sl.i nam.'!$A$13:$AY$104,P$3,FALSE)</f>
        <v>0</v>
      </c>
      <c r="Q20">
        <f>+VLOOKUP($A20,'1а - drž,sek,drž.sl.i nam.'!$A$13:$AY$104,Q$3,FALSE)</f>
        <v>0</v>
      </c>
      <c r="R20">
        <f>+VLOOKUP($A20,'1а - drž,sek,drž.sl.i nam.'!$A$13:$AY$104,R$3,FALSE)</f>
        <v>0</v>
      </c>
      <c r="S20">
        <f>+VLOOKUP($A20,'1а - drž,sek,drž.sl.i nam.'!$A$13:$AY$104,S$3,FALSE)</f>
        <v>0</v>
      </c>
      <c r="T20" s="44">
        <f>+VLOOKUP($A20,'1а - drž,sek,drž.sl.i nam.'!$A$13:$AY$104,T$3,FALSE)</f>
        <v>0</v>
      </c>
      <c r="U20" s="44">
        <f>+VLOOKUP($A20,'1а - drž,sek,drž.sl.i nam.'!$A$13:AY$104,U$3,FALSE)</f>
        <v>0</v>
      </c>
      <c r="V20" s="44">
        <f>+VLOOKUP($A20,'1а - drž,sek,drž.sl.i nam.'!$A$13:AY$104,V$3,FALSE)</f>
        <v>0</v>
      </c>
      <c r="W20" s="44">
        <f>+VLOOKUP($A20,'1а - drž,sek,drž.sl.i nam.'!$A$13:AY$104,W$3,FALSE)</f>
        <v>0</v>
      </c>
      <c r="X20" s="44">
        <f>+VLOOKUP($A20,'1а - drž,sek,drž.sl.i nam.'!$A$13:AY$104,X$3,FALSE)</f>
        <v>0</v>
      </c>
      <c r="Y20" s="44">
        <f>+VLOOKUP($A20,'1а - drž,sek,drž.sl.i nam.'!$A$13:AY$104,Y$3,FALSE)</f>
        <v>0</v>
      </c>
      <c r="Z20" s="44">
        <f>+VLOOKUP($A20,'1а - drž,sek,drž.sl.i nam.'!$A$13:AY$104,Z$3,FALSE)</f>
        <v>0</v>
      </c>
      <c r="AA20" s="44">
        <f>+VLOOKUP($A20,'1а - drž,sek,drž.sl.i nam.'!$A$13:AY$104,AA$3,FALSE)</f>
        <v>0</v>
      </c>
      <c r="AB20" s="44">
        <f>+VLOOKUP($A20,'1а - drž,sek,drž.sl.i nam.'!$A$13:AY$104,AB$3,FALSE)</f>
        <v>0</v>
      </c>
      <c r="AC20" s="44">
        <f>+VLOOKUP($A20,'1а - drž,sek,drž.sl.i nam.'!$A$13:AY$104,AC$3,FALSE)</f>
        <v>0</v>
      </c>
      <c r="AD20" s="44">
        <f>+VLOOKUP($A20,'1а - drž,sek,drž.sl.i nam.'!$A$13:AY$104,AD$3,FALSE)</f>
        <v>0</v>
      </c>
      <c r="AE20" s="44">
        <f>+VLOOKUP($A20,'1а - drž,sek,drž.sl.i nam.'!$A$13:AY$104,AE$3,FALSE)</f>
        <v>0</v>
      </c>
      <c r="AF20" s="44">
        <f>+VLOOKUP($A20,'1а - drž,sek,drž.sl.i nam.'!$A$13:AY$104,AF$3,FALSE)</f>
        <v>0</v>
      </c>
      <c r="AG20" s="44">
        <f>+VLOOKUP($A20,'1а - drž,sek,drž.sl.i nam.'!$A$13:AY$104,AG$3,FALSE)</f>
        <v>0</v>
      </c>
      <c r="AH20" s="44">
        <f>+VLOOKUP($A20,'1а - drž,sek,drž.sl.i nam.'!$A$13:AY$104,AH$3,FALSE)</f>
        <v>0</v>
      </c>
      <c r="AI20" s="44">
        <f>+VLOOKUP($A20,'1а - drž,sek,drž.sl.i nam.'!$A$13:AY$104,AI$3,FALSE)</f>
        <v>0</v>
      </c>
      <c r="AJ20" s="44">
        <f>IF(B20=0,0,+VLOOKUP($A20,'1а - drž,sek,drž.sl.i nam.'!$A$13:AY$104,AJ$3,FALSE))</f>
        <v>0</v>
      </c>
      <c r="AK20" s="44">
        <f>+IFERROR(AI20+(AI20*'1а - drž,sek,drž.sl.i nam.'!D20)/100,"")</f>
        <v>0</v>
      </c>
      <c r="AL20" s="44">
        <f>+IFERROR(AJ20+(AJ20*'1а - drž,sek,drž.sl.i nam.'!D20)/100,"")</f>
        <v>0</v>
      </c>
    </row>
    <row r="21" spans="1:38">
      <c r="A21">
        <f>+IF(MAX(A$5:A20)+1&lt;=A$1,A20+1,0)</f>
        <v>0</v>
      </c>
      <c r="B21" s="249">
        <f t="shared" si="3"/>
        <v>0</v>
      </c>
      <c r="C21">
        <f t="shared" si="4"/>
        <v>0</v>
      </c>
      <c r="D21" s="249">
        <f t="shared" si="5"/>
        <v>0</v>
      </c>
      <c r="E21">
        <f>IF(A21=0,0,+VLOOKUP($A21,'1а - drž,sek,drž.sl.i nam.'!$A$13:$BA$104,E$3,FALSE))</f>
        <v>0</v>
      </c>
      <c r="F21">
        <f>IF(A21=0,0,+VLOOKUP($A21,'1а - drž,sek,drž.sl.i nam.'!$A$13:$AY$104,F$3,FALSE))</f>
        <v>0</v>
      </c>
      <c r="G21">
        <f>IF(A21=0,0,+VLOOKUP($A21,'1а - drž,sek,drž.sl.i nam.'!$A$13:$AY$104,G$3,FALSE))</f>
        <v>0</v>
      </c>
      <c r="H21">
        <f>+VLOOKUP($A21,'1а - drž,sek,drž.sl.i nam.'!$A$13:$AY$104,H$3,FALSE)</f>
        <v>0</v>
      </c>
      <c r="I21">
        <f>+VLOOKUP($A21,'1а - drž,sek,drž.sl.i nam.'!$A$13:$AY$104,I$3,FALSE)</f>
        <v>0</v>
      </c>
      <c r="J21">
        <f>+VLOOKUP($A21,'1а - drž,sek,drž.sl.i nam.'!$A$13:$AY$104,J$3,FALSE)</f>
        <v>0</v>
      </c>
      <c r="K21">
        <f>+VLOOKUP($A21,'1а - drž,sek,drž.sl.i nam.'!$A$13:$AY$104,K$3,FALSE)</f>
        <v>0</v>
      </c>
      <c r="L21">
        <f>+VLOOKUP($A21,'1а - drž,sek,drž.sl.i nam.'!$A$13:$AY$104,L$3,FALSE)</f>
        <v>0</v>
      </c>
      <c r="M21">
        <f>+VLOOKUP($A21,'1а - drž,sek,drž.sl.i nam.'!$A$13:$AY$104,M$3,FALSE)</f>
        <v>0</v>
      </c>
      <c r="N21">
        <f>+VLOOKUP($A21,'1а - drž,sek,drž.sl.i nam.'!$A$13:$AY$104,N$3,FALSE)</f>
        <v>0</v>
      </c>
      <c r="O21">
        <f>+VLOOKUP($A21,'1а - drž,sek,drž.sl.i nam.'!$A$13:$AY$104,O$3,FALSE)</f>
        <v>0</v>
      </c>
      <c r="P21">
        <f>+VLOOKUP($A21,'1а - drž,sek,drž.sl.i nam.'!$A$13:$AY$104,P$3,FALSE)</f>
        <v>0</v>
      </c>
      <c r="Q21">
        <f>+VLOOKUP($A21,'1а - drž,sek,drž.sl.i nam.'!$A$13:$AY$104,Q$3,FALSE)</f>
        <v>0</v>
      </c>
      <c r="R21">
        <f>+VLOOKUP($A21,'1а - drž,sek,drž.sl.i nam.'!$A$13:$AY$104,R$3,FALSE)</f>
        <v>0</v>
      </c>
      <c r="S21">
        <f>+VLOOKUP($A21,'1а - drž,sek,drž.sl.i nam.'!$A$13:$AY$104,S$3,FALSE)</f>
        <v>0</v>
      </c>
      <c r="T21" s="44">
        <f>+VLOOKUP($A21,'1а - drž,sek,drž.sl.i nam.'!$A$13:$AY$104,T$3,FALSE)</f>
        <v>0</v>
      </c>
      <c r="U21" s="44">
        <f>+VLOOKUP($A21,'1а - drž,sek,drž.sl.i nam.'!$A$13:AY$104,U$3,FALSE)</f>
        <v>0</v>
      </c>
      <c r="V21" s="44">
        <f>+VLOOKUP($A21,'1а - drž,sek,drž.sl.i nam.'!$A$13:AY$104,V$3,FALSE)</f>
        <v>0</v>
      </c>
      <c r="W21" s="44">
        <f>+VLOOKUP($A21,'1а - drž,sek,drž.sl.i nam.'!$A$13:AY$104,W$3,FALSE)</f>
        <v>0</v>
      </c>
      <c r="X21" s="44">
        <f>+VLOOKUP($A21,'1а - drž,sek,drž.sl.i nam.'!$A$13:AY$104,X$3,FALSE)</f>
        <v>0</v>
      </c>
      <c r="Y21" s="44">
        <f>+VLOOKUP($A21,'1а - drž,sek,drž.sl.i nam.'!$A$13:AY$104,Y$3,FALSE)</f>
        <v>0</v>
      </c>
      <c r="Z21" s="44">
        <f>+VLOOKUP($A21,'1а - drž,sek,drž.sl.i nam.'!$A$13:AY$104,Z$3,FALSE)</f>
        <v>0</v>
      </c>
      <c r="AA21" s="44">
        <f>+VLOOKUP($A21,'1а - drž,sek,drž.sl.i nam.'!$A$13:AY$104,AA$3,FALSE)</f>
        <v>0</v>
      </c>
      <c r="AB21" s="44">
        <f>+VLOOKUP($A21,'1а - drž,sek,drž.sl.i nam.'!$A$13:AY$104,AB$3,FALSE)</f>
        <v>0</v>
      </c>
      <c r="AC21" s="44">
        <f>+VLOOKUP($A21,'1а - drž,sek,drž.sl.i nam.'!$A$13:AY$104,AC$3,FALSE)</f>
        <v>0</v>
      </c>
      <c r="AD21" s="44">
        <f>+VLOOKUP($A21,'1а - drž,sek,drž.sl.i nam.'!$A$13:AY$104,AD$3,FALSE)</f>
        <v>0</v>
      </c>
      <c r="AE21" s="44">
        <f>+VLOOKUP($A21,'1а - drž,sek,drž.sl.i nam.'!$A$13:AY$104,AE$3,FALSE)</f>
        <v>0</v>
      </c>
      <c r="AF21" s="44">
        <f>+VLOOKUP($A21,'1а - drž,sek,drž.sl.i nam.'!$A$13:AY$104,AF$3,FALSE)</f>
        <v>0</v>
      </c>
      <c r="AG21" s="44">
        <f>+VLOOKUP($A21,'1а - drž,sek,drž.sl.i nam.'!$A$13:AY$104,AG$3,FALSE)</f>
        <v>0</v>
      </c>
      <c r="AH21" s="44">
        <f>+VLOOKUP($A21,'1а - drž,sek,drž.sl.i nam.'!$A$13:AY$104,AH$3,FALSE)</f>
        <v>0</v>
      </c>
      <c r="AI21" s="44">
        <f>+VLOOKUP($A21,'1а - drž,sek,drž.sl.i nam.'!$A$13:AY$104,AI$3,FALSE)</f>
        <v>0</v>
      </c>
      <c r="AJ21" s="44">
        <f>IF(B21=0,0,+VLOOKUP($A21,'1а - drž,sek,drž.sl.i nam.'!$A$13:AY$104,AJ$3,FALSE))</f>
        <v>0</v>
      </c>
      <c r="AK21" s="44">
        <f>+IFERROR(AI21+(AI21*'1а - drž,sek,drž.sl.i nam.'!D21)/100,"")</f>
        <v>0</v>
      </c>
      <c r="AL21" s="44">
        <f>+IFERROR(AJ21+(AJ21*'1а - drž,sek,drž.sl.i nam.'!D21)/100,"")</f>
        <v>0</v>
      </c>
    </row>
    <row r="22" spans="1:38">
      <c r="A22">
        <f>+IF(MAX(A$5:A21)+1&lt;=A$1,A21+1,0)</f>
        <v>0</v>
      </c>
      <c r="B22" s="249">
        <f t="shared" si="3"/>
        <v>0</v>
      </c>
      <c r="C22">
        <f t="shared" si="4"/>
        <v>0</v>
      </c>
      <c r="D22" s="249">
        <f t="shared" si="5"/>
        <v>0</v>
      </c>
      <c r="E22">
        <f>IF(A22=0,0,+VLOOKUP($A22,'1а - drž,sek,drž.sl.i nam.'!$A$13:$BA$104,E$3,FALSE))</f>
        <v>0</v>
      </c>
      <c r="F22">
        <f>IF(A22=0,0,+VLOOKUP($A22,'1а - drž,sek,drž.sl.i nam.'!$A$13:$AY$104,F$3,FALSE))</f>
        <v>0</v>
      </c>
      <c r="G22">
        <f>IF(A22=0,0,+VLOOKUP($A22,'1а - drž,sek,drž.sl.i nam.'!$A$13:$AY$104,G$3,FALSE))</f>
        <v>0</v>
      </c>
      <c r="H22">
        <f>+VLOOKUP($A22,'1а - drž,sek,drž.sl.i nam.'!$A$13:$AY$104,H$3,FALSE)</f>
        <v>0</v>
      </c>
      <c r="I22">
        <f>+VLOOKUP($A22,'1а - drž,sek,drž.sl.i nam.'!$A$13:$AY$104,I$3,FALSE)</f>
        <v>0</v>
      </c>
      <c r="J22">
        <f>+VLOOKUP($A22,'1а - drž,sek,drž.sl.i nam.'!$A$13:$AY$104,J$3,FALSE)</f>
        <v>0</v>
      </c>
      <c r="K22">
        <f>+VLOOKUP($A22,'1а - drž,sek,drž.sl.i nam.'!$A$13:$AY$104,K$3,FALSE)</f>
        <v>0</v>
      </c>
      <c r="L22">
        <f>+VLOOKUP($A22,'1а - drž,sek,drž.sl.i nam.'!$A$13:$AY$104,L$3,FALSE)</f>
        <v>0</v>
      </c>
      <c r="M22">
        <f>+VLOOKUP($A22,'1а - drž,sek,drž.sl.i nam.'!$A$13:$AY$104,M$3,FALSE)</f>
        <v>0</v>
      </c>
      <c r="N22">
        <f>+VLOOKUP($A22,'1а - drž,sek,drž.sl.i nam.'!$A$13:$AY$104,N$3,FALSE)</f>
        <v>0</v>
      </c>
      <c r="O22">
        <f>+VLOOKUP($A22,'1а - drž,sek,drž.sl.i nam.'!$A$13:$AY$104,O$3,FALSE)</f>
        <v>0</v>
      </c>
      <c r="P22">
        <f>+VLOOKUP($A22,'1а - drž,sek,drž.sl.i nam.'!$A$13:$AY$104,P$3,FALSE)</f>
        <v>0</v>
      </c>
      <c r="Q22">
        <f>+VLOOKUP($A22,'1а - drž,sek,drž.sl.i nam.'!$A$13:$AY$104,Q$3,FALSE)</f>
        <v>0</v>
      </c>
      <c r="R22">
        <f>+VLOOKUP($A22,'1а - drž,sek,drž.sl.i nam.'!$A$13:$AY$104,R$3,FALSE)</f>
        <v>0</v>
      </c>
      <c r="S22">
        <f>+VLOOKUP($A22,'1а - drž,sek,drž.sl.i nam.'!$A$13:$AY$104,S$3,FALSE)</f>
        <v>0</v>
      </c>
      <c r="T22" s="44">
        <f>+VLOOKUP($A22,'1а - drž,sek,drž.sl.i nam.'!$A$13:$AY$104,T$3,FALSE)</f>
        <v>0</v>
      </c>
      <c r="U22" s="44">
        <f>+VLOOKUP($A22,'1а - drž,sek,drž.sl.i nam.'!$A$13:AY$104,U$3,FALSE)</f>
        <v>0</v>
      </c>
      <c r="V22" s="44">
        <f>+VLOOKUP($A22,'1а - drž,sek,drž.sl.i nam.'!$A$13:AY$104,V$3,FALSE)</f>
        <v>0</v>
      </c>
      <c r="W22" s="44">
        <f>+VLOOKUP($A22,'1а - drž,sek,drž.sl.i nam.'!$A$13:AY$104,W$3,FALSE)</f>
        <v>0</v>
      </c>
      <c r="X22" s="44">
        <f>+VLOOKUP($A22,'1а - drž,sek,drž.sl.i nam.'!$A$13:AY$104,X$3,FALSE)</f>
        <v>0</v>
      </c>
      <c r="Y22" s="44">
        <f>+VLOOKUP($A22,'1а - drž,sek,drž.sl.i nam.'!$A$13:AY$104,Y$3,FALSE)</f>
        <v>0</v>
      </c>
      <c r="Z22" s="44">
        <f>+VLOOKUP($A22,'1а - drž,sek,drž.sl.i nam.'!$A$13:AY$104,Z$3,FALSE)</f>
        <v>0</v>
      </c>
      <c r="AA22" s="44">
        <f>+VLOOKUP($A22,'1а - drž,sek,drž.sl.i nam.'!$A$13:AY$104,AA$3,FALSE)</f>
        <v>0</v>
      </c>
      <c r="AB22" s="44">
        <f>+VLOOKUP($A22,'1а - drž,sek,drž.sl.i nam.'!$A$13:AY$104,AB$3,FALSE)</f>
        <v>0</v>
      </c>
      <c r="AC22" s="44">
        <f>+VLOOKUP($A22,'1а - drž,sek,drž.sl.i nam.'!$A$13:AY$104,AC$3,FALSE)</f>
        <v>0</v>
      </c>
      <c r="AD22" s="44">
        <f>+VLOOKUP($A22,'1а - drž,sek,drž.sl.i nam.'!$A$13:AY$104,AD$3,FALSE)</f>
        <v>0</v>
      </c>
      <c r="AE22" s="44">
        <f>+VLOOKUP($A22,'1а - drž,sek,drž.sl.i nam.'!$A$13:AY$104,AE$3,FALSE)</f>
        <v>0</v>
      </c>
      <c r="AF22" s="44">
        <f>+VLOOKUP($A22,'1а - drž,sek,drž.sl.i nam.'!$A$13:AY$104,AF$3,FALSE)</f>
        <v>0</v>
      </c>
      <c r="AG22" s="44">
        <f>+VLOOKUP($A22,'1а - drž,sek,drž.sl.i nam.'!$A$13:AY$104,AG$3,FALSE)</f>
        <v>0</v>
      </c>
      <c r="AH22" s="44">
        <f>+VLOOKUP($A22,'1а - drž,sek,drž.sl.i nam.'!$A$13:AY$104,AH$3,FALSE)</f>
        <v>0</v>
      </c>
      <c r="AI22" s="44">
        <f>+VLOOKUP($A22,'1а - drž,sek,drž.sl.i nam.'!$A$13:AY$104,AI$3,FALSE)</f>
        <v>0</v>
      </c>
      <c r="AJ22" s="44">
        <f>IF(B22=0,0,+VLOOKUP($A22,'1а - drž,sek,drž.sl.i nam.'!$A$13:AY$104,AJ$3,FALSE))</f>
        <v>0</v>
      </c>
      <c r="AK22" s="44">
        <f>+IFERROR(AI22+(AI22*'1а - drž,sek,drž.sl.i nam.'!D22)/100,"")</f>
        <v>0</v>
      </c>
      <c r="AL22" s="44">
        <f>+IFERROR(AJ22+(AJ22*'1а - drž,sek,drž.sl.i nam.'!D22)/100,"")</f>
        <v>0</v>
      </c>
    </row>
    <row r="23" spans="1:38">
      <c r="A23">
        <f>+IF(MAX(A$5:A22)+1&lt;=A$1,A22+1,0)</f>
        <v>0</v>
      </c>
      <c r="B23" s="249">
        <f t="shared" si="3"/>
        <v>0</v>
      </c>
      <c r="C23">
        <f t="shared" si="4"/>
        <v>0</v>
      </c>
      <c r="D23" s="249">
        <f t="shared" si="5"/>
        <v>0</v>
      </c>
      <c r="E23">
        <f>IF(A23=0,0,+VLOOKUP($A23,'1а - drž,sek,drž.sl.i nam.'!$A$13:$BA$104,E$3,FALSE))</f>
        <v>0</v>
      </c>
      <c r="F23">
        <f>IF(A23=0,0,+VLOOKUP($A23,'1а - drž,sek,drž.sl.i nam.'!$A$13:$AY$104,F$3,FALSE))</f>
        <v>0</v>
      </c>
      <c r="G23">
        <f>IF(A23=0,0,+VLOOKUP($A23,'1а - drž,sek,drž.sl.i nam.'!$A$13:$AY$104,G$3,FALSE))</f>
        <v>0</v>
      </c>
      <c r="H23">
        <f>+VLOOKUP($A23,'1а - drž,sek,drž.sl.i nam.'!$A$13:$AY$104,H$3,FALSE)</f>
        <v>0</v>
      </c>
      <c r="I23">
        <f>+VLOOKUP($A23,'1а - drž,sek,drž.sl.i nam.'!$A$13:$AY$104,I$3,FALSE)</f>
        <v>0</v>
      </c>
      <c r="J23">
        <f>+VLOOKUP($A23,'1а - drž,sek,drž.sl.i nam.'!$A$13:$AY$104,J$3,FALSE)</f>
        <v>0</v>
      </c>
      <c r="K23">
        <f>+VLOOKUP($A23,'1а - drž,sek,drž.sl.i nam.'!$A$13:$AY$104,K$3,FALSE)</f>
        <v>0</v>
      </c>
      <c r="L23">
        <f>+VLOOKUP($A23,'1а - drž,sek,drž.sl.i nam.'!$A$13:$AY$104,L$3,FALSE)</f>
        <v>0</v>
      </c>
      <c r="M23">
        <f>+VLOOKUP($A23,'1а - drž,sek,drž.sl.i nam.'!$A$13:$AY$104,M$3,FALSE)</f>
        <v>0</v>
      </c>
      <c r="N23">
        <f>+VLOOKUP($A23,'1а - drž,sek,drž.sl.i nam.'!$A$13:$AY$104,N$3,FALSE)</f>
        <v>0</v>
      </c>
      <c r="O23">
        <f>+VLOOKUP($A23,'1а - drž,sek,drž.sl.i nam.'!$A$13:$AY$104,O$3,FALSE)</f>
        <v>0</v>
      </c>
      <c r="P23">
        <f>+VLOOKUP($A23,'1а - drž,sek,drž.sl.i nam.'!$A$13:$AY$104,P$3,FALSE)</f>
        <v>0</v>
      </c>
      <c r="Q23">
        <f>+VLOOKUP($A23,'1а - drž,sek,drž.sl.i nam.'!$A$13:$AY$104,Q$3,FALSE)</f>
        <v>0</v>
      </c>
      <c r="R23">
        <f>+VLOOKUP($A23,'1а - drž,sek,drž.sl.i nam.'!$A$13:$AY$104,R$3,FALSE)</f>
        <v>0</v>
      </c>
      <c r="S23">
        <f>+VLOOKUP($A23,'1а - drž,sek,drž.sl.i nam.'!$A$13:$AY$104,S$3,FALSE)</f>
        <v>0</v>
      </c>
      <c r="T23" s="44">
        <f>+VLOOKUP($A23,'1а - drž,sek,drž.sl.i nam.'!$A$13:$AY$104,T$3,FALSE)</f>
        <v>0</v>
      </c>
      <c r="U23" s="44">
        <f>+VLOOKUP($A23,'1а - drž,sek,drž.sl.i nam.'!$A$13:AY$104,U$3,FALSE)</f>
        <v>0</v>
      </c>
      <c r="V23" s="44">
        <f>+VLOOKUP($A23,'1а - drž,sek,drž.sl.i nam.'!$A$13:AY$104,V$3,FALSE)</f>
        <v>0</v>
      </c>
      <c r="W23" s="44">
        <f>+VLOOKUP($A23,'1а - drž,sek,drž.sl.i nam.'!$A$13:AY$104,W$3,FALSE)</f>
        <v>0</v>
      </c>
      <c r="X23" s="44">
        <f>+VLOOKUP($A23,'1а - drž,sek,drž.sl.i nam.'!$A$13:AY$104,X$3,FALSE)</f>
        <v>0</v>
      </c>
      <c r="Y23" s="44">
        <f>+VLOOKUP($A23,'1а - drž,sek,drž.sl.i nam.'!$A$13:AY$104,Y$3,FALSE)</f>
        <v>0</v>
      </c>
      <c r="Z23" s="44">
        <f>+VLOOKUP($A23,'1а - drž,sek,drž.sl.i nam.'!$A$13:AY$104,Z$3,FALSE)</f>
        <v>0</v>
      </c>
      <c r="AA23" s="44">
        <f>+VLOOKUP($A23,'1а - drž,sek,drž.sl.i nam.'!$A$13:AY$104,AA$3,FALSE)</f>
        <v>0</v>
      </c>
      <c r="AB23" s="44">
        <f>+VLOOKUP($A23,'1а - drž,sek,drž.sl.i nam.'!$A$13:AY$104,AB$3,FALSE)</f>
        <v>0</v>
      </c>
      <c r="AC23" s="44">
        <f>+VLOOKUP($A23,'1а - drž,sek,drž.sl.i nam.'!$A$13:AY$104,AC$3,FALSE)</f>
        <v>0</v>
      </c>
      <c r="AD23" s="44">
        <f>+VLOOKUP($A23,'1а - drž,sek,drž.sl.i nam.'!$A$13:AY$104,AD$3,FALSE)</f>
        <v>0</v>
      </c>
      <c r="AE23" s="44">
        <f>+VLOOKUP($A23,'1а - drž,sek,drž.sl.i nam.'!$A$13:AY$104,AE$3,FALSE)</f>
        <v>0</v>
      </c>
      <c r="AF23" s="44">
        <f>+VLOOKUP($A23,'1а - drž,sek,drž.sl.i nam.'!$A$13:AY$104,AF$3,FALSE)</f>
        <v>0</v>
      </c>
      <c r="AG23" s="44">
        <f>+VLOOKUP($A23,'1а - drž,sek,drž.sl.i nam.'!$A$13:AY$104,AG$3,FALSE)</f>
        <v>0</v>
      </c>
      <c r="AH23" s="44">
        <f>+VLOOKUP($A23,'1а - drž,sek,drž.sl.i nam.'!$A$13:AY$104,AH$3,FALSE)</f>
        <v>0</v>
      </c>
      <c r="AI23" s="44">
        <f>+VLOOKUP($A23,'1а - drž,sek,drž.sl.i nam.'!$A$13:AY$104,AI$3,FALSE)</f>
        <v>0</v>
      </c>
      <c r="AJ23" s="44">
        <f>IF(B23=0,0,+VLOOKUP($A23,'1а - drž,sek,drž.sl.i nam.'!$A$13:AY$104,AJ$3,FALSE))</f>
        <v>0</v>
      </c>
      <c r="AK23" s="44">
        <f>+IFERROR(AI23+(AI23*'1а - drž,sek,drž.sl.i nam.'!D23)/100,"")</f>
        <v>0</v>
      </c>
      <c r="AL23" s="44">
        <f>+IFERROR(AJ23+(AJ23*'1а - drž,sek,drž.sl.i nam.'!D23)/100,"")</f>
        <v>0</v>
      </c>
    </row>
    <row r="24" spans="1:38">
      <c r="A24">
        <f>+IF(MAX(A$5:A23)+1&lt;=A$1,A23+1,0)</f>
        <v>0</v>
      </c>
      <c r="B24" s="249">
        <f t="shared" si="3"/>
        <v>0</v>
      </c>
      <c r="C24">
        <f t="shared" si="4"/>
        <v>0</v>
      </c>
      <c r="D24" s="249">
        <f t="shared" si="5"/>
        <v>0</v>
      </c>
      <c r="E24">
        <f>IF(A24=0,0,+VLOOKUP($A24,'1а - drž,sek,drž.sl.i nam.'!$A$13:$BA$104,E$3,FALSE))</f>
        <v>0</v>
      </c>
      <c r="F24">
        <f>IF(A24=0,0,+VLOOKUP($A24,'1а - drž,sek,drž.sl.i nam.'!$A$13:$AY$104,F$3,FALSE))</f>
        <v>0</v>
      </c>
      <c r="G24">
        <f>IF(A24=0,0,+VLOOKUP($A24,'1а - drž,sek,drž.sl.i nam.'!$A$13:$AY$104,G$3,FALSE))</f>
        <v>0</v>
      </c>
      <c r="H24">
        <f>+VLOOKUP($A24,'1а - drž,sek,drž.sl.i nam.'!$A$13:$AY$104,H$3,FALSE)</f>
        <v>0</v>
      </c>
      <c r="I24">
        <f>+VLOOKUP($A24,'1а - drž,sek,drž.sl.i nam.'!$A$13:$AY$104,I$3,FALSE)</f>
        <v>0</v>
      </c>
      <c r="J24">
        <f>+VLOOKUP($A24,'1а - drž,sek,drž.sl.i nam.'!$A$13:$AY$104,J$3,FALSE)</f>
        <v>0</v>
      </c>
      <c r="K24">
        <f>+VLOOKUP($A24,'1а - drž,sek,drž.sl.i nam.'!$A$13:$AY$104,K$3,FALSE)</f>
        <v>0</v>
      </c>
      <c r="L24">
        <f>+VLOOKUP($A24,'1а - drž,sek,drž.sl.i nam.'!$A$13:$AY$104,L$3,FALSE)</f>
        <v>0</v>
      </c>
      <c r="M24">
        <f>+VLOOKUP($A24,'1а - drž,sek,drž.sl.i nam.'!$A$13:$AY$104,M$3,FALSE)</f>
        <v>0</v>
      </c>
      <c r="N24">
        <f>+VLOOKUP($A24,'1а - drž,sek,drž.sl.i nam.'!$A$13:$AY$104,N$3,FALSE)</f>
        <v>0</v>
      </c>
      <c r="O24">
        <f>+VLOOKUP($A24,'1а - drž,sek,drž.sl.i nam.'!$A$13:$AY$104,O$3,FALSE)</f>
        <v>0</v>
      </c>
      <c r="P24">
        <f>+VLOOKUP($A24,'1а - drž,sek,drž.sl.i nam.'!$A$13:$AY$104,P$3,FALSE)</f>
        <v>0</v>
      </c>
      <c r="Q24">
        <f>+VLOOKUP($A24,'1а - drž,sek,drž.sl.i nam.'!$A$13:$AY$104,Q$3,FALSE)</f>
        <v>0</v>
      </c>
      <c r="R24">
        <f>+VLOOKUP($A24,'1а - drž,sek,drž.sl.i nam.'!$A$13:$AY$104,R$3,FALSE)</f>
        <v>0</v>
      </c>
      <c r="S24">
        <f>+VLOOKUP($A24,'1а - drž,sek,drž.sl.i nam.'!$A$13:$AY$104,S$3,FALSE)</f>
        <v>0</v>
      </c>
      <c r="T24" s="44">
        <f>+VLOOKUP($A24,'1а - drž,sek,drž.sl.i nam.'!$A$13:$AY$104,T$3,FALSE)</f>
        <v>0</v>
      </c>
      <c r="U24" s="44">
        <f>+VLOOKUP($A24,'1а - drž,sek,drž.sl.i nam.'!$A$13:AY$104,U$3,FALSE)</f>
        <v>0</v>
      </c>
      <c r="V24" s="44">
        <f>+VLOOKUP($A24,'1а - drž,sek,drž.sl.i nam.'!$A$13:AY$104,V$3,FALSE)</f>
        <v>0</v>
      </c>
      <c r="W24" s="44">
        <f>+VLOOKUP($A24,'1а - drž,sek,drž.sl.i nam.'!$A$13:AY$104,W$3,FALSE)</f>
        <v>0</v>
      </c>
      <c r="X24" s="44">
        <f>+VLOOKUP($A24,'1а - drž,sek,drž.sl.i nam.'!$A$13:AY$104,X$3,FALSE)</f>
        <v>0</v>
      </c>
      <c r="Y24" s="44">
        <f>+VLOOKUP($A24,'1а - drž,sek,drž.sl.i nam.'!$A$13:AY$104,Y$3,FALSE)</f>
        <v>0</v>
      </c>
      <c r="Z24" s="44">
        <f>+VLOOKUP($A24,'1а - drž,sek,drž.sl.i nam.'!$A$13:AY$104,Z$3,FALSE)</f>
        <v>0</v>
      </c>
      <c r="AA24" s="44">
        <f>+VLOOKUP($A24,'1а - drž,sek,drž.sl.i nam.'!$A$13:AY$104,AA$3,FALSE)</f>
        <v>0</v>
      </c>
      <c r="AB24" s="44">
        <f>+VLOOKUP($A24,'1а - drž,sek,drž.sl.i nam.'!$A$13:AY$104,AB$3,FALSE)</f>
        <v>0</v>
      </c>
      <c r="AC24" s="44">
        <f>+VLOOKUP($A24,'1а - drž,sek,drž.sl.i nam.'!$A$13:AY$104,AC$3,FALSE)</f>
        <v>0</v>
      </c>
      <c r="AD24" s="44">
        <f>+VLOOKUP($A24,'1а - drž,sek,drž.sl.i nam.'!$A$13:AY$104,AD$3,FALSE)</f>
        <v>0</v>
      </c>
      <c r="AE24" s="44">
        <f>+VLOOKUP($A24,'1а - drž,sek,drž.sl.i nam.'!$A$13:AY$104,AE$3,FALSE)</f>
        <v>0</v>
      </c>
      <c r="AF24" s="44">
        <f>+VLOOKUP($A24,'1а - drž,sek,drž.sl.i nam.'!$A$13:AY$104,AF$3,FALSE)</f>
        <v>0</v>
      </c>
      <c r="AG24" s="44">
        <f>+VLOOKUP($A24,'1а - drž,sek,drž.sl.i nam.'!$A$13:AY$104,AG$3,FALSE)</f>
        <v>0</v>
      </c>
      <c r="AH24" s="44">
        <f>+VLOOKUP($A24,'1а - drž,sek,drž.sl.i nam.'!$A$13:AY$104,AH$3,FALSE)</f>
        <v>0</v>
      </c>
      <c r="AI24" s="44">
        <f>+VLOOKUP($A24,'1а - drž,sek,drž.sl.i nam.'!$A$13:AY$104,AI$3,FALSE)</f>
        <v>0</v>
      </c>
      <c r="AJ24" s="44">
        <f>IF(B24=0,0,+VLOOKUP($A24,'1а - drž,sek,drž.sl.i nam.'!$A$13:AY$104,AJ$3,FALSE))</f>
        <v>0</v>
      </c>
      <c r="AK24" s="44">
        <f>+IFERROR(AI24+(AI24*'1а - drž,sek,drž.sl.i nam.'!D24)/100,"")</f>
        <v>0</v>
      </c>
      <c r="AL24" s="44">
        <f>+IFERROR(AJ24+(AJ24*'1а - drž,sek,drž.sl.i nam.'!D24)/100,"")</f>
        <v>0</v>
      </c>
    </row>
    <row r="25" spans="1:38">
      <c r="A25">
        <f>+IF(MAX(A$5:A24)+1&lt;=A$1,A24+1,0)</f>
        <v>0</v>
      </c>
      <c r="B25" s="249">
        <f t="shared" si="3"/>
        <v>0</v>
      </c>
      <c r="C25">
        <f t="shared" si="4"/>
        <v>0</v>
      </c>
      <c r="D25" s="249">
        <f t="shared" si="5"/>
        <v>0</v>
      </c>
      <c r="E25">
        <f>IF(A25=0,0,+VLOOKUP($A25,'1а - drž,sek,drž.sl.i nam.'!$A$13:$BA$104,E$3,FALSE))</f>
        <v>0</v>
      </c>
      <c r="F25">
        <f>IF(A25=0,0,+VLOOKUP($A25,'1а - drž,sek,drž.sl.i nam.'!$A$13:$AY$104,F$3,FALSE))</f>
        <v>0</v>
      </c>
      <c r="G25">
        <f>IF(A25=0,0,+VLOOKUP($A25,'1а - drž,sek,drž.sl.i nam.'!$A$13:$AY$104,G$3,FALSE))</f>
        <v>0</v>
      </c>
      <c r="H25">
        <f>+VLOOKUP($A25,'1а - drž,sek,drž.sl.i nam.'!$A$13:$AY$104,H$3,FALSE)</f>
        <v>0</v>
      </c>
      <c r="I25">
        <f>+VLOOKUP($A25,'1а - drž,sek,drž.sl.i nam.'!$A$13:$AY$104,I$3,FALSE)</f>
        <v>0</v>
      </c>
      <c r="J25">
        <f>+VLOOKUP($A25,'1а - drž,sek,drž.sl.i nam.'!$A$13:$AY$104,J$3,FALSE)</f>
        <v>0</v>
      </c>
      <c r="K25">
        <f>+VLOOKUP($A25,'1а - drž,sek,drž.sl.i nam.'!$A$13:$AY$104,K$3,FALSE)</f>
        <v>0</v>
      </c>
      <c r="L25">
        <f>+VLOOKUP($A25,'1а - drž,sek,drž.sl.i nam.'!$A$13:$AY$104,L$3,FALSE)</f>
        <v>0</v>
      </c>
      <c r="M25">
        <f>+VLOOKUP($A25,'1а - drž,sek,drž.sl.i nam.'!$A$13:$AY$104,M$3,FALSE)</f>
        <v>0</v>
      </c>
      <c r="N25">
        <f>+VLOOKUP($A25,'1а - drž,sek,drž.sl.i nam.'!$A$13:$AY$104,N$3,FALSE)</f>
        <v>0</v>
      </c>
      <c r="O25">
        <f>+VLOOKUP($A25,'1а - drž,sek,drž.sl.i nam.'!$A$13:$AY$104,O$3,FALSE)</f>
        <v>0</v>
      </c>
      <c r="P25">
        <f>+VLOOKUP($A25,'1а - drž,sek,drž.sl.i nam.'!$A$13:$AY$104,P$3,FALSE)</f>
        <v>0</v>
      </c>
      <c r="Q25">
        <f>+VLOOKUP($A25,'1а - drž,sek,drž.sl.i nam.'!$A$13:$AY$104,Q$3,FALSE)</f>
        <v>0</v>
      </c>
      <c r="R25">
        <f>+VLOOKUP($A25,'1а - drž,sek,drž.sl.i nam.'!$A$13:$AY$104,R$3,FALSE)</f>
        <v>0</v>
      </c>
      <c r="S25">
        <f>+VLOOKUP($A25,'1а - drž,sek,drž.sl.i nam.'!$A$13:$AY$104,S$3,FALSE)</f>
        <v>0</v>
      </c>
      <c r="T25" s="44">
        <f>+VLOOKUP($A25,'1а - drž,sek,drž.sl.i nam.'!$A$13:$AY$104,T$3,FALSE)</f>
        <v>0</v>
      </c>
      <c r="U25" s="44">
        <f>+VLOOKUP($A25,'1а - drž,sek,drž.sl.i nam.'!$A$13:AY$104,U$3,FALSE)</f>
        <v>0</v>
      </c>
      <c r="V25" s="44">
        <f>+VLOOKUP($A25,'1а - drž,sek,drž.sl.i nam.'!$A$13:AY$104,V$3,FALSE)</f>
        <v>0</v>
      </c>
      <c r="W25" s="44">
        <f>+VLOOKUP($A25,'1а - drž,sek,drž.sl.i nam.'!$A$13:AY$104,W$3,FALSE)</f>
        <v>0</v>
      </c>
      <c r="X25" s="44">
        <f>+VLOOKUP($A25,'1а - drž,sek,drž.sl.i nam.'!$A$13:AY$104,X$3,FALSE)</f>
        <v>0</v>
      </c>
      <c r="Y25" s="44">
        <f>+VLOOKUP($A25,'1а - drž,sek,drž.sl.i nam.'!$A$13:AY$104,Y$3,FALSE)</f>
        <v>0</v>
      </c>
      <c r="Z25" s="44">
        <f>+VLOOKUP($A25,'1а - drž,sek,drž.sl.i nam.'!$A$13:AY$104,Z$3,FALSE)</f>
        <v>0</v>
      </c>
      <c r="AA25" s="44">
        <f>+VLOOKUP($A25,'1а - drž,sek,drž.sl.i nam.'!$A$13:AY$104,AA$3,FALSE)</f>
        <v>0</v>
      </c>
      <c r="AB25" s="44">
        <f>+VLOOKUP($A25,'1а - drž,sek,drž.sl.i nam.'!$A$13:AY$104,AB$3,FALSE)</f>
        <v>0</v>
      </c>
      <c r="AC25" s="44">
        <f>+VLOOKUP($A25,'1а - drž,sek,drž.sl.i nam.'!$A$13:AY$104,AC$3,FALSE)</f>
        <v>0</v>
      </c>
      <c r="AD25" s="44">
        <f>+VLOOKUP($A25,'1а - drž,sek,drž.sl.i nam.'!$A$13:AY$104,AD$3,FALSE)</f>
        <v>0</v>
      </c>
      <c r="AE25" s="44">
        <f>+VLOOKUP($A25,'1а - drž,sek,drž.sl.i nam.'!$A$13:AY$104,AE$3,FALSE)</f>
        <v>0</v>
      </c>
      <c r="AF25" s="44">
        <f>+VLOOKUP($A25,'1а - drž,sek,drž.sl.i nam.'!$A$13:AY$104,AF$3,FALSE)</f>
        <v>0</v>
      </c>
      <c r="AG25" s="44">
        <f>+VLOOKUP($A25,'1а - drž,sek,drž.sl.i nam.'!$A$13:AY$104,AG$3,FALSE)</f>
        <v>0</v>
      </c>
      <c r="AH25" s="44">
        <f>+VLOOKUP($A25,'1а - drž,sek,drž.sl.i nam.'!$A$13:AY$104,AH$3,FALSE)</f>
        <v>0</v>
      </c>
      <c r="AI25" s="44">
        <f>+VLOOKUP($A25,'1а - drž,sek,drž.sl.i nam.'!$A$13:AY$104,AI$3,FALSE)</f>
        <v>0</v>
      </c>
      <c r="AJ25" s="44">
        <f>IF(B25=0,0,+VLOOKUP($A25,'1а - drž,sek,drž.sl.i nam.'!$A$13:AY$104,AJ$3,FALSE))</f>
        <v>0</v>
      </c>
      <c r="AK25" s="44">
        <f>+IFERROR(AI25+(AI25*'1а - drž,sek,drž.sl.i nam.'!D25)/100,"")</f>
        <v>0</v>
      </c>
      <c r="AL25" s="44">
        <f>+IFERROR(AJ25+(AJ25*'1а - drž,sek,drž.sl.i nam.'!D25)/100,"")</f>
        <v>0</v>
      </c>
    </row>
    <row r="26" spans="1:38">
      <c r="A26">
        <f>+IF(MAX(A$5:A25)+1&lt;=A$1,A25+1,0)</f>
        <v>0</v>
      </c>
      <c r="B26" s="249">
        <f t="shared" si="3"/>
        <v>0</v>
      </c>
      <c r="C26">
        <f t="shared" si="4"/>
        <v>0</v>
      </c>
      <c r="D26" s="249">
        <f t="shared" si="5"/>
        <v>0</v>
      </c>
      <c r="E26">
        <f>IF(A26=0,0,+VLOOKUP($A26,'1а - drž,sek,drž.sl.i nam.'!$A$13:$BA$104,E$3,FALSE))</f>
        <v>0</v>
      </c>
      <c r="F26">
        <f>IF(A26=0,0,+VLOOKUP($A26,'1а - drž,sek,drž.sl.i nam.'!$A$13:$AY$104,F$3,FALSE))</f>
        <v>0</v>
      </c>
      <c r="G26">
        <f>IF(A26=0,0,+VLOOKUP($A26,'1а - drž,sek,drž.sl.i nam.'!$A$13:$AY$104,G$3,FALSE))</f>
        <v>0</v>
      </c>
      <c r="H26">
        <f>+VLOOKUP($A26,'1а - drž,sek,drž.sl.i nam.'!$A$13:$AY$104,H$3,FALSE)</f>
        <v>0</v>
      </c>
      <c r="I26">
        <f>+VLOOKUP($A26,'1а - drž,sek,drž.sl.i nam.'!$A$13:$AY$104,I$3,FALSE)</f>
        <v>0</v>
      </c>
      <c r="J26">
        <f>+VLOOKUP($A26,'1а - drž,sek,drž.sl.i nam.'!$A$13:$AY$104,J$3,FALSE)</f>
        <v>0</v>
      </c>
      <c r="K26">
        <f>+VLOOKUP($A26,'1а - drž,sek,drž.sl.i nam.'!$A$13:$AY$104,K$3,FALSE)</f>
        <v>0</v>
      </c>
      <c r="L26">
        <f>+VLOOKUP($A26,'1а - drž,sek,drž.sl.i nam.'!$A$13:$AY$104,L$3,FALSE)</f>
        <v>0</v>
      </c>
      <c r="M26">
        <f>+VLOOKUP($A26,'1а - drž,sek,drž.sl.i nam.'!$A$13:$AY$104,M$3,FALSE)</f>
        <v>0</v>
      </c>
      <c r="N26">
        <f>+VLOOKUP($A26,'1а - drž,sek,drž.sl.i nam.'!$A$13:$AY$104,N$3,FALSE)</f>
        <v>0</v>
      </c>
      <c r="O26">
        <f>+VLOOKUP($A26,'1а - drž,sek,drž.sl.i nam.'!$A$13:$AY$104,O$3,FALSE)</f>
        <v>0</v>
      </c>
      <c r="P26">
        <f>+VLOOKUP($A26,'1а - drž,sek,drž.sl.i nam.'!$A$13:$AY$104,P$3,FALSE)</f>
        <v>0</v>
      </c>
      <c r="Q26">
        <f>+VLOOKUP($A26,'1а - drž,sek,drž.sl.i nam.'!$A$13:$AY$104,Q$3,FALSE)</f>
        <v>0</v>
      </c>
      <c r="R26">
        <f>+VLOOKUP($A26,'1а - drž,sek,drž.sl.i nam.'!$A$13:$AY$104,R$3,FALSE)</f>
        <v>0</v>
      </c>
      <c r="S26">
        <f>+VLOOKUP($A26,'1а - drž,sek,drž.sl.i nam.'!$A$13:$AY$104,S$3,FALSE)</f>
        <v>0</v>
      </c>
      <c r="T26" s="44">
        <f>+VLOOKUP($A26,'1а - drž,sek,drž.sl.i nam.'!$A$13:$AY$104,T$3,FALSE)</f>
        <v>0</v>
      </c>
      <c r="U26" s="44">
        <f>+VLOOKUP($A26,'1а - drž,sek,drž.sl.i nam.'!$A$13:AY$104,U$3,FALSE)</f>
        <v>0</v>
      </c>
      <c r="V26" s="44">
        <f>+VLOOKUP($A26,'1а - drž,sek,drž.sl.i nam.'!$A$13:AY$104,V$3,FALSE)</f>
        <v>0</v>
      </c>
      <c r="W26" s="44">
        <f>+VLOOKUP($A26,'1а - drž,sek,drž.sl.i nam.'!$A$13:AY$104,W$3,FALSE)</f>
        <v>0</v>
      </c>
      <c r="X26" s="44">
        <f>+VLOOKUP($A26,'1а - drž,sek,drž.sl.i nam.'!$A$13:AY$104,X$3,FALSE)</f>
        <v>0</v>
      </c>
      <c r="Y26" s="44">
        <f>+VLOOKUP($A26,'1а - drž,sek,drž.sl.i nam.'!$A$13:AY$104,Y$3,FALSE)</f>
        <v>0</v>
      </c>
      <c r="Z26" s="44">
        <f>+VLOOKUP($A26,'1а - drž,sek,drž.sl.i nam.'!$A$13:AY$104,Z$3,FALSE)</f>
        <v>0</v>
      </c>
      <c r="AA26" s="44">
        <f>+VLOOKUP($A26,'1а - drž,sek,drž.sl.i nam.'!$A$13:AY$104,AA$3,FALSE)</f>
        <v>0</v>
      </c>
      <c r="AB26" s="44">
        <f>+VLOOKUP($A26,'1а - drž,sek,drž.sl.i nam.'!$A$13:AY$104,AB$3,FALSE)</f>
        <v>0</v>
      </c>
      <c r="AC26" s="44">
        <f>+VLOOKUP($A26,'1а - drž,sek,drž.sl.i nam.'!$A$13:AY$104,AC$3,FALSE)</f>
        <v>0</v>
      </c>
      <c r="AD26" s="44">
        <f>+VLOOKUP($A26,'1а - drž,sek,drž.sl.i nam.'!$A$13:AY$104,AD$3,FALSE)</f>
        <v>0</v>
      </c>
      <c r="AE26" s="44">
        <f>+VLOOKUP($A26,'1а - drž,sek,drž.sl.i nam.'!$A$13:AY$104,AE$3,FALSE)</f>
        <v>0</v>
      </c>
      <c r="AF26" s="44">
        <f>+VLOOKUP($A26,'1а - drž,sek,drž.sl.i nam.'!$A$13:AY$104,AF$3,FALSE)</f>
        <v>0</v>
      </c>
      <c r="AG26" s="44">
        <f>+VLOOKUP($A26,'1а - drž,sek,drž.sl.i nam.'!$A$13:AY$104,AG$3,FALSE)</f>
        <v>0</v>
      </c>
      <c r="AH26" s="44">
        <f>+VLOOKUP($A26,'1а - drž,sek,drž.sl.i nam.'!$A$13:AY$104,AH$3,FALSE)</f>
        <v>0</v>
      </c>
      <c r="AI26" s="44">
        <f>+VLOOKUP($A26,'1а - drž,sek,drž.sl.i nam.'!$A$13:AY$104,AI$3,FALSE)</f>
        <v>0</v>
      </c>
      <c r="AJ26" s="44">
        <f>IF(B26=0,0,+VLOOKUP($A26,'1а - drž,sek,drž.sl.i nam.'!$A$13:AY$104,AJ$3,FALSE))</f>
        <v>0</v>
      </c>
      <c r="AK26" s="44">
        <f>+IFERROR(AI26+(AI26*'1а - drž,sek,drž.sl.i nam.'!D26)/100,"")</f>
        <v>0</v>
      </c>
      <c r="AL26" s="44">
        <f>+IFERROR(AJ26+(AJ26*'1а - drž,sek,drž.sl.i nam.'!D26)/100,"")</f>
        <v>0</v>
      </c>
    </row>
    <row r="27" spans="1:38">
      <c r="A27">
        <f>+IF(MAX(A$5:A26)+1&lt;=A$1,A26+1,0)</f>
        <v>0</v>
      </c>
      <c r="B27" s="249">
        <f t="shared" si="3"/>
        <v>0</v>
      </c>
      <c r="C27">
        <f t="shared" si="4"/>
        <v>0</v>
      </c>
      <c r="D27" s="249">
        <f t="shared" si="5"/>
        <v>0</v>
      </c>
      <c r="E27">
        <f>IF(A27=0,0,+VLOOKUP($A27,'1а - drž,sek,drž.sl.i nam.'!$A$13:$BA$104,E$3,FALSE))</f>
        <v>0</v>
      </c>
      <c r="F27">
        <f>IF(A27=0,0,+VLOOKUP($A27,'1а - drž,sek,drž.sl.i nam.'!$A$13:$AY$104,F$3,FALSE))</f>
        <v>0</v>
      </c>
      <c r="G27">
        <f>IF(A27=0,0,+VLOOKUP($A27,'1а - drž,sek,drž.sl.i nam.'!$A$13:$AY$104,G$3,FALSE))</f>
        <v>0</v>
      </c>
      <c r="H27">
        <f>+VLOOKUP($A27,'1а - drž,sek,drž.sl.i nam.'!$A$13:$AY$104,H$3,FALSE)</f>
        <v>0</v>
      </c>
      <c r="I27">
        <f>+VLOOKUP($A27,'1а - drž,sek,drž.sl.i nam.'!$A$13:$AY$104,I$3,FALSE)</f>
        <v>0</v>
      </c>
      <c r="J27">
        <f>+VLOOKUP($A27,'1а - drž,sek,drž.sl.i nam.'!$A$13:$AY$104,J$3,FALSE)</f>
        <v>0</v>
      </c>
      <c r="K27">
        <f>+VLOOKUP($A27,'1а - drž,sek,drž.sl.i nam.'!$A$13:$AY$104,K$3,FALSE)</f>
        <v>0</v>
      </c>
      <c r="L27">
        <f>+VLOOKUP($A27,'1а - drž,sek,drž.sl.i nam.'!$A$13:$AY$104,L$3,FALSE)</f>
        <v>0</v>
      </c>
      <c r="M27">
        <f>+VLOOKUP($A27,'1а - drž,sek,drž.sl.i nam.'!$A$13:$AY$104,M$3,FALSE)</f>
        <v>0</v>
      </c>
      <c r="N27">
        <f>+VLOOKUP($A27,'1а - drž,sek,drž.sl.i nam.'!$A$13:$AY$104,N$3,FALSE)</f>
        <v>0</v>
      </c>
      <c r="O27">
        <f>+VLOOKUP($A27,'1а - drž,sek,drž.sl.i nam.'!$A$13:$AY$104,O$3,FALSE)</f>
        <v>0</v>
      </c>
      <c r="P27">
        <f>+VLOOKUP($A27,'1а - drž,sek,drž.sl.i nam.'!$A$13:$AY$104,P$3,FALSE)</f>
        <v>0</v>
      </c>
      <c r="Q27">
        <f>+VLOOKUP($A27,'1а - drž,sek,drž.sl.i nam.'!$A$13:$AY$104,Q$3,FALSE)</f>
        <v>0</v>
      </c>
      <c r="R27">
        <f>+VLOOKUP($A27,'1а - drž,sek,drž.sl.i nam.'!$A$13:$AY$104,R$3,FALSE)</f>
        <v>0</v>
      </c>
      <c r="S27">
        <f>+VLOOKUP($A27,'1а - drž,sek,drž.sl.i nam.'!$A$13:$AY$104,S$3,FALSE)</f>
        <v>0</v>
      </c>
      <c r="T27" s="44">
        <f>+VLOOKUP($A27,'1а - drž,sek,drž.sl.i nam.'!$A$13:$AY$104,T$3,FALSE)</f>
        <v>0</v>
      </c>
      <c r="U27" s="44">
        <f>+VLOOKUP($A27,'1а - drž,sek,drž.sl.i nam.'!$A$13:AY$104,U$3,FALSE)</f>
        <v>0</v>
      </c>
      <c r="V27" s="44">
        <f>+VLOOKUP($A27,'1а - drž,sek,drž.sl.i nam.'!$A$13:AY$104,V$3,FALSE)</f>
        <v>0</v>
      </c>
      <c r="W27" s="44">
        <f>+VLOOKUP($A27,'1а - drž,sek,drž.sl.i nam.'!$A$13:AY$104,W$3,FALSE)</f>
        <v>0</v>
      </c>
      <c r="X27" s="44">
        <f>+VLOOKUP($A27,'1а - drž,sek,drž.sl.i nam.'!$A$13:AY$104,X$3,FALSE)</f>
        <v>0</v>
      </c>
      <c r="Y27" s="44">
        <f>+VLOOKUP($A27,'1а - drž,sek,drž.sl.i nam.'!$A$13:AY$104,Y$3,FALSE)</f>
        <v>0</v>
      </c>
      <c r="Z27" s="44">
        <f>+VLOOKUP($A27,'1а - drž,sek,drž.sl.i nam.'!$A$13:AY$104,Z$3,FALSE)</f>
        <v>0</v>
      </c>
      <c r="AA27" s="44">
        <f>+VLOOKUP($A27,'1а - drž,sek,drž.sl.i nam.'!$A$13:AY$104,AA$3,FALSE)</f>
        <v>0</v>
      </c>
      <c r="AB27" s="44">
        <f>+VLOOKUP($A27,'1а - drž,sek,drž.sl.i nam.'!$A$13:AY$104,AB$3,FALSE)</f>
        <v>0</v>
      </c>
      <c r="AC27" s="44">
        <f>+VLOOKUP($A27,'1а - drž,sek,drž.sl.i nam.'!$A$13:AY$104,AC$3,FALSE)</f>
        <v>0</v>
      </c>
      <c r="AD27" s="44">
        <f>+VLOOKUP($A27,'1а - drž,sek,drž.sl.i nam.'!$A$13:AY$104,AD$3,FALSE)</f>
        <v>0</v>
      </c>
      <c r="AE27" s="44">
        <f>+VLOOKUP($A27,'1а - drž,sek,drž.sl.i nam.'!$A$13:AY$104,AE$3,FALSE)</f>
        <v>0</v>
      </c>
      <c r="AF27" s="44">
        <f>+VLOOKUP($A27,'1а - drž,sek,drž.sl.i nam.'!$A$13:AY$104,AF$3,FALSE)</f>
        <v>0</v>
      </c>
      <c r="AG27" s="44">
        <f>+VLOOKUP($A27,'1а - drž,sek,drž.sl.i nam.'!$A$13:AY$104,AG$3,FALSE)</f>
        <v>0</v>
      </c>
      <c r="AH27" s="44">
        <f>+VLOOKUP($A27,'1а - drž,sek,drž.sl.i nam.'!$A$13:AY$104,AH$3,FALSE)</f>
        <v>0</v>
      </c>
      <c r="AI27" s="44">
        <f>+VLOOKUP($A27,'1а - drž,sek,drž.sl.i nam.'!$A$13:AY$104,AI$3,FALSE)</f>
        <v>0</v>
      </c>
      <c r="AJ27" s="44">
        <f>IF(B27=0,0,+VLOOKUP($A27,'1а - drž,sek,drž.sl.i nam.'!$A$13:AY$104,AJ$3,FALSE))</f>
        <v>0</v>
      </c>
      <c r="AK27" s="44">
        <f>+IFERROR(AI27+(AI27*'1а - drž,sek,drž.sl.i nam.'!D27)/100,"")</f>
        <v>0</v>
      </c>
      <c r="AL27" s="44">
        <f>+IFERROR(AJ27+(AJ27*'1а - drž,sek,drž.sl.i nam.'!D27)/100,"")</f>
        <v>0</v>
      </c>
    </row>
    <row r="28" spans="1:38">
      <c r="A28">
        <f>+IF(MAX(A$5:A27)+1&lt;=A$1,A27+1,0)</f>
        <v>0</v>
      </c>
      <c r="B28" s="249">
        <f t="shared" si="3"/>
        <v>0</v>
      </c>
      <c r="C28">
        <f t="shared" si="4"/>
        <v>0</v>
      </c>
      <c r="D28" s="249">
        <f t="shared" si="5"/>
        <v>0</v>
      </c>
      <c r="E28">
        <f>IF(A28=0,0,+VLOOKUP($A28,'1а - drž,sek,drž.sl.i nam.'!$A$13:$BA$104,E$3,FALSE))</f>
        <v>0</v>
      </c>
      <c r="F28">
        <f>IF(A28=0,0,+VLOOKUP($A28,'1а - drž,sek,drž.sl.i nam.'!$A$13:$AY$104,F$3,FALSE))</f>
        <v>0</v>
      </c>
      <c r="G28">
        <f>IF(A28=0,0,+VLOOKUP($A28,'1а - drž,sek,drž.sl.i nam.'!$A$13:$AY$104,G$3,FALSE))</f>
        <v>0</v>
      </c>
      <c r="H28">
        <f>+VLOOKUP($A28,'1а - drž,sek,drž.sl.i nam.'!$A$13:$AY$104,H$3,FALSE)</f>
        <v>0</v>
      </c>
      <c r="I28">
        <f>+VLOOKUP($A28,'1а - drž,sek,drž.sl.i nam.'!$A$13:$AY$104,I$3,FALSE)</f>
        <v>0</v>
      </c>
      <c r="J28">
        <f>+VLOOKUP($A28,'1а - drž,sek,drž.sl.i nam.'!$A$13:$AY$104,J$3,FALSE)</f>
        <v>0</v>
      </c>
      <c r="K28">
        <f>+VLOOKUP($A28,'1а - drž,sek,drž.sl.i nam.'!$A$13:$AY$104,K$3,FALSE)</f>
        <v>0</v>
      </c>
      <c r="L28">
        <f>+VLOOKUP($A28,'1а - drž,sek,drž.sl.i nam.'!$A$13:$AY$104,L$3,FALSE)</f>
        <v>0</v>
      </c>
      <c r="M28">
        <f>+VLOOKUP($A28,'1а - drž,sek,drž.sl.i nam.'!$A$13:$AY$104,M$3,FALSE)</f>
        <v>0</v>
      </c>
      <c r="N28">
        <f>+VLOOKUP($A28,'1а - drž,sek,drž.sl.i nam.'!$A$13:$AY$104,N$3,FALSE)</f>
        <v>0</v>
      </c>
      <c r="O28">
        <f>+VLOOKUP($A28,'1а - drž,sek,drž.sl.i nam.'!$A$13:$AY$104,O$3,FALSE)</f>
        <v>0</v>
      </c>
      <c r="P28">
        <f>+VLOOKUP($A28,'1а - drž,sek,drž.sl.i nam.'!$A$13:$AY$104,P$3,FALSE)</f>
        <v>0</v>
      </c>
      <c r="Q28">
        <f>+VLOOKUP($A28,'1а - drž,sek,drž.sl.i nam.'!$A$13:$AY$104,Q$3,FALSE)</f>
        <v>0</v>
      </c>
      <c r="R28">
        <f>+VLOOKUP($A28,'1а - drž,sek,drž.sl.i nam.'!$A$13:$AY$104,R$3,FALSE)</f>
        <v>0</v>
      </c>
      <c r="S28">
        <f>+VLOOKUP($A28,'1а - drž,sek,drž.sl.i nam.'!$A$13:$AY$104,S$3,FALSE)</f>
        <v>0</v>
      </c>
      <c r="T28" s="44">
        <f>+VLOOKUP($A28,'1а - drž,sek,drž.sl.i nam.'!$A$13:$AY$104,T$3,FALSE)</f>
        <v>0</v>
      </c>
      <c r="U28" s="44">
        <f>+VLOOKUP($A28,'1а - drž,sek,drž.sl.i nam.'!$A$13:AY$104,U$3,FALSE)</f>
        <v>0</v>
      </c>
      <c r="V28" s="44">
        <f>+VLOOKUP($A28,'1а - drž,sek,drž.sl.i nam.'!$A$13:AY$104,V$3,FALSE)</f>
        <v>0</v>
      </c>
      <c r="W28" s="44">
        <f>+VLOOKUP($A28,'1а - drž,sek,drž.sl.i nam.'!$A$13:AY$104,W$3,FALSE)</f>
        <v>0</v>
      </c>
      <c r="X28" s="44">
        <f>+VLOOKUP($A28,'1а - drž,sek,drž.sl.i nam.'!$A$13:AY$104,X$3,FALSE)</f>
        <v>0</v>
      </c>
      <c r="Y28" s="44">
        <f>+VLOOKUP($A28,'1а - drž,sek,drž.sl.i nam.'!$A$13:AY$104,Y$3,FALSE)</f>
        <v>0</v>
      </c>
      <c r="Z28" s="44">
        <f>+VLOOKUP($A28,'1а - drž,sek,drž.sl.i nam.'!$A$13:AY$104,Z$3,FALSE)</f>
        <v>0</v>
      </c>
      <c r="AA28" s="44">
        <f>+VLOOKUP($A28,'1а - drž,sek,drž.sl.i nam.'!$A$13:AY$104,AA$3,FALSE)</f>
        <v>0</v>
      </c>
      <c r="AB28" s="44">
        <f>+VLOOKUP($A28,'1а - drž,sek,drž.sl.i nam.'!$A$13:AY$104,AB$3,FALSE)</f>
        <v>0</v>
      </c>
      <c r="AC28" s="44">
        <f>+VLOOKUP($A28,'1а - drž,sek,drž.sl.i nam.'!$A$13:AY$104,AC$3,FALSE)</f>
        <v>0</v>
      </c>
      <c r="AD28" s="44">
        <f>+VLOOKUP($A28,'1а - drž,sek,drž.sl.i nam.'!$A$13:AY$104,AD$3,FALSE)</f>
        <v>0</v>
      </c>
      <c r="AE28" s="44">
        <f>+VLOOKUP($A28,'1а - drž,sek,drž.sl.i nam.'!$A$13:AY$104,AE$3,FALSE)</f>
        <v>0</v>
      </c>
      <c r="AF28" s="44">
        <f>+VLOOKUP($A28,'1а - drž,sek,drž.sl.i nam.'!$A$13:AY$104,AF$3,FALSE)</f>
        <v>0</v>
      </c>
      <c r="AG28" s="44">
        <f>+VLOOKUP($A28,'1а - drž,sek,drž.sl.i nam.'!$A$13:AY$104,AG$3,FALSE)</f>
        <v>0</v>
      </c>
      <c r="AH28" s="44">
        <f>+VLOOKUP($A28,'1а - drž,sek,drž.sl.i nam.'!$A$13:AY$104,AH$3,FALSE)</f>
        <v>0</v>
      </c>
      <c r="AI28" s="44">
        <f>+VLOOKUP($A28,'1а - drž,sek,drž.sl.i nam.'!$A$13:AY$104,AI$3,FALSE)</f>
        <v>0</v>
      </c>
      <c r="AJ28" s="44">
        <f>IF(B28=0,0,+VLOOKUP($A28,'1а - drž,sek,drž.sl.i nam.'!$A$13:AY$104,AJ$3,FALSE))</f>
        <v>0</v>
      </c>
      <c r="AK28" s="44">
        <f>+IFERROR(AI28+(AI28*'1а - drž,sek,drž.sl.i nam.'!D28)/100,"")</f>
        <v>0</v>
      </c>
      <c r="AL28" s="44">
        <f>+IFERROR(AJ28+(AJ28*'1а - drž,sek,drž.sl.i nam.'!D28)/100,"")</f>
        <v>0</v>
      </c>
    </row>
    <row r="29" spans="1:38">
      <c r="A29">
        <f>+IF(MAX(A$5:A28)+1&lt;=A$1,A28+1,0)</f>
        <v>0</v>
      </c>
      <c r="B29" s="249">
        <f t="shared" si="3"/>
        <v>0</v>
      </c>
      <c r="C29">
        <f t="shared" si="4"/>
        <v>0</v>
      </c>
      <c r="D29" s="249">
        <f t="shared" si="5"/>
        <v>0</v>
      </c>
      <c r="E29">
        <f>IF(A29=0,0,+VLOOKUP($A29,'1а - drž,sek,drž.sl.i nam.'!$A$13:$BA$104,E$3,FALSE))</f>
        <v>0</v>
      </c>
      <c r="F29">
        <f>IF(A29=0,0,+VLOOKUP($A29,'1а - drž,sek,drž.sl.i nam.'!$A$13:$AY$104,F$3,FALSE))</f>
        <v>0</v>
      </c>
      <c r="G29">
        <f>IF(A29=0,0,+VLOOKUP($A29,'1а - drž,sek,drž.sl.i nam.'!$A$13:$AY$104,G$3,FALSE))</f>
        <v>0</v>
      </c>
      <c r="H29">
        <f>+VLOOKUP($A29,'1а - drž,sek,drž.sl.i nam.'!$A$13:$AY$104,H$3,FALSE)</f>
        <v>0</v>
      </c>
      <c r="I29">
        <f>+VLOOKUP($A29,'1а - drž,sek,drž.sl.i nam.'!$A$13:$AY$104,I$3,FALSE)</f>
        <v>0</v>
      </c>
      <c r="J29">
        <f>+VLOOKUP($A29,'1а - drž,sek,drž.sl.i nam.'!$A$13:$AY$104,J$3,FALSE)</f>
        <v>0</v>
      </c>
      <c r="K29">
        <f>+VLOOKUP($A29,'1а - drž,sek,drž.sl.i nam.'!$A$13:$AY$104,K$3,FALSE)</f>
        <v>0</v>
      </c>
      <c r="L29">
        <f>+VLOOKUP($A29,'1а - drž,sek,drž.sl.i nam.'!$A$13:$AY$104,L$3,FALSE)</f>
        <v>0</v>
      </c>
      <c r="M29">
        <f>+VLOOKUP($A29,'1а - drž,sek,drž.sl.i nam.'!$A$13:$AY$104,M$3,FALSE)</f>
        <v>0</v>
      </c>
      <c r="N29">
        <f>+VLOOKUP($A29,'1а - drž,sek,drž.sl.i nam.'!$A$13:$AY$104,N$3,FALSE)</f>
        <v>0</v>
      </c>
      <c r="O29">
        <f>+VLOOKUP($A29,'1а - drž,sek,drž.sl.i nam.'!$A$13:$AY$104,O$3,FALSE)</f>
        <v>0</v>
      </c>
      <c r="P29">
        <f>+VLOOKUP($A29,'1а - drž,sek,drž.sl.i nam.'!$A$13:$AY$104,P$3,FALSE)</f>
        <v>0</v>
      </c>
      <c r="Q29">
        <f>+VLOOKUP($A29,'1а - drž,sek,drž.sl.i nam.'!$A$13:$AY$104,Q$3,FALSE)</f>
        <v>0</v>
      </c>
      <c r="R29">
        <f>+VLOOKUP($A29,'1а - drž,sek,drž.sl.i nam.'!$A$13:$AY$104,R$3,FALSE)</f>
        <v>0</v>
      </c>
      <c r="S29">
        <f>+VLOOKUP($A29,'1а - drž,sek,drž.sl.i nam.'!$A$13:$AY$104,S$3,FALSE)</f>
        <v>0</v>
      </c>
      <c r="T29" s="44">
        <f>+VLOOKUP($A29,'1а - drž,sek,drž.sl.i nam.'!$A$13:$AY$104,T$3,FALSE)</f>
        <v>0</v>
      </c>
      <c r="U29" s="44">
        <f>+VLOOKUP($A29,'1а - drž,sek,drž.sl.i nam.'!$A$13:AY$104,U$3,FALSE)</f>
        <v>0</v>
      </c>
      <c r="V29" s="44">
        <f>+VLOOKUP($A29,'1а - drž,sek,drž.sl.i nam.'!$A$13:AY$104,V$3,FALSE)</f>
        <v>0</v>
      </c>
      <c r="W29" s="44">
        <f>+VLOOKUP($A29,'1а - drž,sek,drž.sl.i nam.'!$A$13:AY$104,W$3,FALSE)</f>
        <v>0</v>
      </c>
      <c r="X29" s="44">
        <f>+VLOOKUP($A29,'1а - drž,sek,drž.sl.i nam.'!$A$13:AY$104,X$3,FALSE)</f>
        <v>0</v>
      </c>
      <c r="Y29" s="44">
        <f>+VLOOKUP($A29,'1а - drž,sek,drž.sl.i nam.'!$A$13:AY$104,Y$3,FALSE)</f>
        <v>0</v>
      </c>
      <c r="Z29" s="44">
        <f>+VLOOKUP($A29,'1а - drž,sek,drž.sl.i nam.'!$A$13:AY$104,Z$3,FALSE)</f>
        <v>0</v>
      </c>
      <c r="AA29" s="44">
        <f>+VLOOKUP($A29,'1а - drž,sek,drž.sl.i nam.'!$A$13:AY$104,AA$3,FALSE)</f>
        <v>0</v>
      </c>
      <c r="AB29" s="44">
        <f>+VLOOKUP($A29,'1а - drž,sek,drž.sl.i nam.'!$A$13:AY$104,AB$3,FALSE)</f>
        <v>0</v>
      </c>
      <c r="AC29" s="44">
        <f>+VLOOKUP($A29,'1а - drž,sek,drž.sl.i nam.'!$A$13:AY$104,AC$3,FALSE)</f>
        <v>0</v>
      </c>
      <c r="AD29" s="44">
        <f>+VLOOKUP($A29,'1а - drž,sek,drž.sl.i nam.'!$A$13:AY$104,AD$3,FALSE)</f>
        <v>0</v>
      </c>
      <c r="AE29" s="44">
        <f>+VLOOKUP($A29,'1а - drž,sek,drž.sl.i nam.'!$A$13:AY$104,AE$3,FALSE)</f>
        <v>0</v>
      </c>
      <c r="AF29" s="44">
        <f>+VLOOKUP($A29,'1а - drž,sek,drž.sl.i nam.'!$A$13:AY$104,AF$3,FALSE)</f>
        <v>0</v>
      </c>
      <c r="AG29" s="44">
        <f>+VLOOKUP($A29,'1а - drž,sek,drž.sl.i nam.'!$A$13:AY$104,AG$3,FALSE)</f>
        <v>0</v>
      </c>
      <c r="AH29" s="44">
        <f>+VLOOKUP($A29,'1а - drž,sek,drž.sl.i nam.'!$A$13:AY$104,AH$3,FALSE)</f>
        <v>0</v>
      </c>
      <c r="AI29" s="44">
        <f>+VLOOKUP($A29,'1а - drž,sek,drž.sl.i nam.'!$A$13:AY$104,AI$3,FALSE)</f>
        <v>0</v>
      </c>
      <c r="AJ29" s="44">
        <f>IF(B29=0,0,+VLOOKUP($A29,'1а - drž,sek,drž.sl.i nam.'!$A$13:AY$104,AJ$3,FALSE))</f>
        <v>0</v>
      </c>
      <c r="AK29" s="44">
        <f>+IFERROR(AI29+(AI29*'1а - drž,sek,drž.sl.i nam.'!D29)/100,"")</f>
        <v>0</v>
      </c>
      <c r="AL29" s="44">
        <f>+IFERROR(AJ29+(AJ29*'1а - drž,sek,drž.sl.i nam.'!D29)/100,"")</f>
        <v>0</v>
      </c>
    </row>
    <row r="30" spans="1:38">
      <c r="A30">
        <f>+IF(MAX(A$5:A29)+1&lt;=A$1,A29+1,0)</f>
        <v>0</v>
      </c>
      <c r="B30" s="249">
        <f t="shared" si="3"/>
        <v>0</v>
      </c>
      <c r="C30">
        <f t="shared" si="4"/>
        <v>0</v>
      </c>
      <c r="D30" s="249">
        <f t="shared" si="5"/>
        <v>0</v>
      </c>
      <c r="E30">
        <f>IF(A30=0,0,+VLOOKUP($A30,'1а - drž,sek,drž.sl.i nam.'!$A$13:$BA$104,E$3,FALSE))</f>
        <v>0</v>
      </c>
      <c r="F30">
        <f>IF(A30=0,0,+VLOOKUP($A30,'1а - drž,sek,drž.sl.i nam.'!$A$13:$AY$104,F$3,FALSE))</f>
        <v>0</v>
      </c>
      <c r="G30">
        <f>IF(A30=0,0,+VLOOKUP($A30,'1а - drž,sek,drž.sl.i nam.'!$A$13:$AY$104,G$3,FALSE))</f>
        <v>0</v>
      </c>
      <c r="H30">
        <f>+VLOOKUP($A30,'1а - drž,sek,drž.sl.i nam.'!$A$13:$AY$104,H$3,FALSE)</f>
        <v>0</v>
      </c>
      <c r="I30">
        <f>+VLOOKUP($A30,'1а - drž,sek,drž.sl.i nam.'!$A$13:$AY$104,I$3,FALSE)</f>
        <v>0</v>
      </c>
      <c r="J30">
        <f>+VLOOKUP($A30,'1а - drž,sek,drž.sl.i nam.'!$A$13:$AY$104,J$3,FALSE)</f>
        <v>0</v>
      </c>
      <c r="K30">
        <f>+VLOOKUP($A30,'1а - drž,sek,drž.sl.i nam.'!$A$13:$AY$104,K$3,FALSE)</f>
        <v>0</v>
      </c>
      <c r="L30">
        <f>+VLOOKUP($A30,'1а - drž,sek,drž.sl.i nam.'!$A$13:$AY$104,L$3,FALSE)</f>
        <v>0</v>
      </c>
      <c r="M30">
        <f>+VLOOKUP($A30,'1а - drž,sek,drž.sl.i nam.'!$A$13:$AY$104,M$3,FALSE)</f>
        <v>0</v>
      </c>
      <c r="N30">
        <f>+VLOOKUP($A30,'1а - drž,sek,drž.sl.i nam.'!$A$13:$AY$104,N$3,FALSE)</f>
        <v>0</v>
      </c>
      <c r="O30">
        <f>+VLOOKUP($A30,'1а - drž,sek,drž.sl.i nam.'!$A$13:$AY$104,O$3,FALSE)</f>
        <v>0</v>
      </c>
      <c r="P30">
        <f>+VLOOKUP($A30,'1а - drž,sek,drž.sl.i nam.'!$A$13:$AY$104,P$3,FALSE)</f>
        <v>0</v>
      </c>
      <c r="Q30">
        <f>+VLOOKUP($A30,'1а - drž,sek,drž.sl.i nam.'!$A$13:$AY$104,Q$3,FALSE)</f>
        <v>0</v>
      </c>
      <c r="R30">
        <f>+VLOOKUP($A30,'1а - drž,sek,drž.sl.i nam.'!$A$13:$AY$104,R$3,FALSE)</f>
        <v>0</v>
      </c>
      <c r="S30">
        <f>+VLOOKUP($A30,'1а - drž,sek,drž.sl.i nam.'!$A$13:$AY$104,S$3,FALSE)</f>
        <v>0</v>
      </c>
      <c r="T30" s="44">
        <f>+VLOOKUP($A30,'1а - drž,sek,drž.sl.i nam.'!$A$13:$AY$104,T$3,FALSE)</f>
        <v>0</v>
      </c>
      <c r="U30" s="44">
        <f>+VLOOKUP($A30,'1а - drž,sek,drž.sl.i nam.'!$A$13:AY$104,U$3,FALSE)</f>
        <v>0</v>
      </c>
      <c r="V30" s="44">
        <f>+VLOOKUP($A30,'1а - drž,sek,drž.sl.i nam.'!$A$13:AY$104,V$3,FALSE)</f>
        <v>0</v>
      </c>
      <c r="W30" s="44">
        <f>+VLOOKUP($A30,'1а - drž,sek,drž.sl.i nam.'!$A$13:AY$104,W$3,FALSE)</f>
        <v>0</v>
      </c>
      <c r="X30" s="44">
        <f>+VLOOKUP($A30,'1а - drž,sek,drž.sl.i nam.'!$A$13:AY$104,X$3,FALSE)</f>
        <v>0</v>
      </c>
      <c r="Y30" s="44">
        <f>+VLOOKUP($A30,'1а - drž,sek,drž.sl.i nam.'!$A$13:AY$104,Y$3,FALSE)</f>
        <v>0</v>
      </c>
      <c r="Z30" s="44">
        <f>+VLOOKUP($A30,'1а - drž,sek,drž.sl.i nam.'!$A$13:AY$104,Z$3,FALSE)</f>
        <v>0</v>
      </c>
      <c r="AA30" s="44">
        <f>+VLOOKUP($A30,'1а - drž,sek,drž.sl.i nam.'!$A$13:AY$104,AA$3,FALSE)</f>
        <v>0</v>
      </c>
      <c r="AB30" s="44">
        <f>+VLOOKUP($A30,'1а - drž,sek,drž.sl.i nam.'!$A$13:AY$104,AB$3,FALSE)</f>
        <v>0</v>
      </c>
      <c r="AC30" s="44">
        <f>+VLOOKUP($A30,'1а - drž,sek,drž.sl.i nam.'!$A$13:AY$104,AC$3,FALSE)</f>
        <v>0</v>
      </c>
      <c r="AD30" s="44">
        <f>+VLOOKUP($A30,'1а - drž,sek,drž.sl.i nam.'!$A$13:AY$104,AD$3,FALSE)</f>
        <v>0</v>
      </c>
      <c r="AE30" s="44">
        <f>+VLOOKUP($A30,'1а - drž,sek,drž.sl.i nam.'!$A$13:AY$104,AE$3,FALSE)</f>
        <v>0</v>
      </c>
      <c r="AF30" s="44">
        <f>+VLOOKUP($A30,'1а - drž,sek,drž.sl.i nam.'!$A$13:AY$104,AF$3,FALSE)</f>
        <v>0</v>
      </c>
      <c r="AG30" s="44">
        <f>+VLOOKUP($A30,'1а - drž,sek,drž.sl.i nam.'!$A$13:AY$104,AG$3,FALSE)</f>
        <v>0</v>
      </c>
      <c r="AH30" s="44">
        <f>+VLOOKUP($A30,'1а - drž,sek,drž.sl.i nam.'!$A$13:AY$104,AH$3,FALSE)</f>
        <v>0</v>
      </c>
      <c r="AI30" s="44">
        <f>+VLOOKUP($A30,'1а - drž,sek,drž.sl.i nam.'!$A$13:AY$104,AI$3,FALSE)</f>
        <v>0</v>
      </c>
      <c r="AJ30" s="44">
        <f>IF(B30=0,0,+VLOOKUP($A30,'1а - drž,sek,drž.sl.i nam.'!$A$13:AY$104,AJ$3,FALSE))</f>
        <v>0</v>
      </c>
      <c r="AK30" s="44">
        <f>+IFERROR(AI30+(AI30*'1а - drž,sek,drž.sl.i nam.'!D30)/100,"")</f>
        <v>0</v>
      </c>
      <c r="AL30" s="44">
        <f>+IFERROR(AJ30+(AJ30*'1а - drž,sek,drž.sl.i nam.'!D30)/100,"")</f>
        <v>0</v>
      </c>
    </row>
    <row r="31" spans="1:38">
      <c r="A31">
        <f>+IF(MAX(A$5:A30)+1&lt;=A$1,A30+1,0)</f>
        <v>0</v>
      </c>
      <c r="B31" s="249">
        <f t="shared" si="3"/>
        <v>0</v>
      </c>
      <c r="C31">
        <f t="shared" si="4"/>
        <v>0</v>
      </c>
      <c r="D31" s="249">
        <f t="shared" si="5"/>
        <v>0</v>
      </c>
      <c r="E31">
        <f>IF(A31=0,0,+VLOOKUP($A31,'1а - drž,sek,drž.sl.i nam.'!$A$13:$BA$104,E$3,FALSE))</f>
        <v>0</v>
      </c>
      <c r="F31">
        <f>IF(A31=0,0,+VLOOKUP($A31,'1а - drž,sek,drž.sl.i nam.'!$A$13:$AY$104,F$3,FALSE))</f>
        <v>0</v>
      </c>
      <c r="G31">
        <f>IF(A31=0,0,+VLOOKUP($A31,'1а - drž,sek,drž.sl.i nam.'!$A$13:$AY$104,G$3,FALSE))</f>
        <v>0</v>
      </c>
      <c r="H31">
        <f>+VLOOKUP($A31,'1а - drž,sek,drž.sl.i nam.'!$A$13:$AY$104,H$3,FALSE)</f>
        <v>0</v>
      </c>
      <c r="I31">
        <f>+VLOOKUP($A31,'1а - drž,sek,drž.sl.i nam.'!$A$13:$AY$104,I$3,FALSE)</f>
        <v>0</v>
      </c>
      <c r="J31">
        <f>+VLOOKUP($A31,'1а - drž,sek,drž.sl.i nam.'!$A$13:$AY$104,J$3,FALSE)</f>
        <v>0</v>
      </c>
      <c r="K31">
        <f>+VLOOKUP($A31,'1а - drž,sek,drž.sl.i nam.'!$A$13:$AY$104,K$3,FALSE)</f>
        <v>0</v>
      </c>
      <c r="L31">
        <f>+VLOOKUP($A31,'1а - drž,sek,drž.sl.i nam.'!$A$13:$AY$104,L$3,FALSE)</f>
        <v>0</v>
      </c>
      <c r="M31">
        <f>+VLOOKUP($A31,'1а - drž,sek,drž.sl.i nam.'!$A$13:$AY$104,M$3,FALSE)</f>
        <v>0</v>
      </c>
      <c r="N31">
        <f>+VLOOKUP($A31,'1а - drž,sek,drž.sl.i nam.'!$A$13:$AY$104,N$3,FALSE)</f>
        <v>0</v>
      </c>
      <c r="O31">
        <f>+VLOOKUP($A31,'1а - drž,sek,drž.sl.i nam.'!$A$13:$AY$104,O$3,FALSE)</f>
        <v>0</v>
      </c>
      <c r="P31">
        <f>+VLOOKUP($A31,'1а - drž,sek,drž.sl.i nam.'!$A$13:$AY$104,P$3,FALSE)</f>
        <v>0</v>
      </c>
      <c r="Q31">
        <f>+VLOOKUP($A31,'1а - drž,sek,drž.sl.i nam.'!$A$13:$AY$104,Q$3,FALSE)</f>
        <v>0</v>
      </c>
      <c r="R31">
        <f>+VLOOKUP($A31,'1а - drž,sek,drž.sl.i nam.'!$A$13:$AY$104,R$3,FALSE)</f>
        <v>0</v>
      </c>
      <c r="S31">
        <f>+VLOOKUP($A31,'1а - drž,sek,drž.sl.i nam.'!$A$13:$AY$104,S$3,FALSE)</f>
        <v>0</v>
      </c>
      <c r="T31" s="44">
        <f>+VLOOKUP($A31,'1а - drž,sek,drž.sl.i nam.'!$A$13:$AY$104,T$3,FALSE)</f>
        <v>0</v>
      </c>
      <c r="U31" s="44">
        <f>+VLOOKUP($A31,'1а - drž,sek,drž.sl.i nam.'!$A$13:AY$104,U$3,FALSE)</f>
        <v>0</v>
      </c>
      <c r="V31" s="44">
        <f>+VLOOKUP($A31,'1а - drž,sek,drž.sl.i nam.'!$A$13:AY$104,V$3,FALSE)</f>
        <v>0</v>
      </c>
      <c r="W31" s="44">
        <f>+VLOOKUP($A31,'1а - drž,sek,drž.sl.i nam.'!$A$13:AY$104,W$3,FALSE)</f>
        <v>0</v>
      </c>
      <c r="X31" s="44">
        <f>+VLOOKUP($A31,'1а - drž,sek,drž.sl.i nam.'!$A$13:AY$104,X$3,FALSE)</f>
        <v>0</v>
      </c>
      <c r="Y31" s="44">
        <f>+VLOOKUP($A31,'1а - drž,sek,drž.sl.i nam.'!$A$13:AY$104,Y$3,FALSE)</f>
        <v>0</v>
      </c>
      <c r="Z31" s="44">
        <f>+VLOOKUP($A31,'1а - drž,sek,drž.sl.i nam.'!$A$13:AY$104,Z$3,FALSE)</f>
        <v>0</v>
      </c>
      <c r="AA31" s="44">
        <f>+VLOOKUP($A31,'1а - drž,sek,drž.sl.i nam.'!$A$13:AY$104,AA$3,FALSE)</f>
        <v>0</v>
      </c>
      <c r="AB31" s="44">
        <f>+VLOOKUP($A31,'1а - drž,sek,drž.sl.i nam.'!$A$13:AY$104,AB$3,FALSE)</f>
        <v>0</v>
      </c>
      <c r="AC31" s="44">
        <f>+VLOOKUP($A31,'1а - drž,sek,drž.sl.i nam.'!$A$13:AY$104,AC$3,FALSE)</f>
        <v>0</v>
      </c>
      <c r="AD31" s="44">
        <f>+VLOOKUP($A31,'1а - drž,sek,drž.sl.i nam.'!$A$13:AY$104,AD$3,FALSE)</f>
        <v>0</v>
      </c>
      <c r="AE31" s="44">
        <f>+VLOOKUP($A31,'1а - drž,sek,drž.sl.i nam.'!$A$13:AY$104,AE$3,FALSE)</f>
        <v>0</v>
      </c>
      <c r="AF31" s="44">
        <f>+VLOOKUP($A31,'1а - drž,sek,drž.sl.i nam.'!$A$13:AY$104,AF$3,FALSE)</f>
        <v>0</v>
      </c>
      <c r="AG31" s="44">
        <f>+VLOOKUP($A31,'1а - drž,sek,drž.sl.i nam.'!$A$13:AY$104,AG$3,FALSE)</f>
        <v>0</v>
      </c>
      <c r="AH31" s="44">
        <f>+VLOOKUP($A31,'1а - drž,sek,drž.sl.i nam.'!$A$13:AY$104,AH$3,FALSE)</f>
        <v>0</v>
      </c>
      <c r="AI31" s="44">
        <f>+VLOOKUP($A31,'1а - drž,sek,drž.sl.i nam.'!$A$13:AY$104,AI$3,FALSE)</f>
        <v>0</v>
      </c>
      <c r="AJ31" s="44">
        <f>IF(B31=0,0,+VLOOKUP($A31,'1а - drž,sek,drž.sl.i nam.'!$A$13:AY$104,AJ$3,FALSE))</f>
        <v>0</v>
      </c>
      <c r="AK31" s="44">
        <f>+IFERROR(AI31+(AI31*'1а - drž,sek,drž.sl.i nam.'!D31)/100,"")</f>
        <v>0</v>
      </c>
      <c r="AL31" s="44">
        <f>+IFERROR(AJ31+(AJ31*'1а - drž,sek,drž.sl.i nam.'!D31)/100,"")</f>
        <v>0</v>
      </c>
    </row>
    <row r="32" spans="1:38">
      <c r="A32">
        <f>+IF(MAX(A$5:A31)+1&lt;=A$1,A31+1,0)</f>
        <v>0</v>
      </c>
      <c r="B32" s="249">
        <f t="shared" si="3"/>
        <v>0</v>
      </c>
      <c r="C32">
        <f t="shared" si="4"/>
        <v>0</v>
      </c>
      <c r="D32" s="249">
        <f t="shared" si="5"/>
        <v>0</v>
      </c>
      <c r="E32">
        <f>IF(A32=0,0,+VLOOKUP($A32,'1а - drž,sek,drž.sl.i nam.'!$A$13:$BA$104,E$3,FALSE))</f>
        <v>0</v>
      </c>
      <c r="F32">
        <f>IF(A32=0,0,+VLOOKUP($A32,'1а - drž,sek,drž.sl.i nam.'!$A$13:$AY$104,F$3,FALSE))</f>
        <v>0</v>
      </c>
      <c r="G32">
        <f>IF(A32=0,0,+VLOOKUP($A32,'1а - drž,sek,drž.sl.i nam.'!$A$13:$AY$104,G$3,FALSE))</f>
        <v>0</v>
      </c>
      <c r="H32">
        <f>+VLOOKUP($A32,'1а - drž,sek,drž.sl.i nam.'!$A$13:$AY$104,H$3,FALSE)</f>
        <v>0</v>
      </c>
      <c r="I32">
        <f>+VLOOKUP($A32,'1а - drž,sek,drž.sl.i nam.'!$A$13:$AY$104,I$3,FALSE)</f>
        <v>0</v>
      </c>
      <c r="J32">
        <f>+VLOOKUP($A32,'1а - drž,sek,drž.sl.i nam.'!$A$13:$AY$104,J$3,FALSE)</f>
        <v>0</v>
      </c>
      <c r="K32">
        <f>+VLOOKUP($A32,'1а - drž,sek,drž.sl.i nam.'!$A$13:$AY$104,K$3,FALSE)</f>
        <v>0</v>
      </c>
      <c r="L32">
        <f>+VLOOKUP($A32,'1а - drž,sek,drž.sl.i nam.'!$A$13:$AY$104,L$3,FALSE)</f>
        <v>0</v>
      </c>
      <c r="M32">
        <f>+VLOOKUP($A32,'1а - drž,sek,drž.sl.i nam.'!$A$13:$AY$104,M$3,FALSE)</f>
        <v>0</v>
      </c>
      <c r="N32">
        <f>+VLOOKUP($A32,'1а - drž,sek,drž.sl.i nam.'!$A$13:$AY$104,N$3,FALSE)</f>
        <v>0</v>
      </c>
      <c r="O32">
        <f>+VLOOKUP($A32,'1а - drž,sek,drž.sl.i nam.'!$A$13:$AY$104,O$3,FALSE)</f>
        <v>0</v>
      </c>
      <c r="P32">
        <f>+VLOOKUP($A32,'1а - drž,sek,drž.sl.i nam.'!$A$13:$AY$104,P$3,FALSE)</f>
        <v>0</v>
      </c>
      <c r="Q32">
        <f>+VLOOKUP($A32,'1а - drž,sek,drž.sl.i nam.'!$A$13:$AY$104,Q$3,FALSE)</f>
        <v>0</v>
      </c>
      <c r="R32">
        <f>+VLOOKUP($A32,'1а - drž,sek,drž.sl.i nam.'!$A$13:$AY$104,R$3,FALSE)</f>
        <v>0</v>
      </c>
      <c r="S32">
        <f>+VLOOKUP($A32,'1а - drž,sek,drž.sl.i nam.'!$A$13:$AY$104,S$3,FALSE)</f>
        <v>0</v>
      </c>
      <c r="T32" s="44">
        <f>+VLOOKUP($A32,'1а - drž,sek,drž.sl.i nam.'!$A$13:$AY$104,T$3,FALSE)</f>
        <v>0</v>
      </c>
      <c r="U32" s="44">
        <f>+VLOOKUP($A32,'1а - drž,sek,drž.sl.i nam.'!$A$13:AY$104,U$3,FALSE)</f>
        <v>0</v>
      </c>
      <c r="V32" s="44">
        <f>+VLOOKUP($A32,'1а - drž,sek,drž.sl.i nam.'!$A$13:AY$104,V$3,FALSE)</f>
        <v>0</v>
      </c>
      <c r="W32" s="44">
        <f>+VLOOKUP($A32,'1а - drž,sek,drž.sl.i nam.'!$A$13:AY$104,W$3,FALSE)</f>
        <v>0</v>
      </c>
      <c r="X32" s="44">
        <f>+VLOOKUP($A32,'1а - drž,sek,drž.sl.i nam.'!$A$13:AY$104,X$3,FALSE)</f>
        <v>0</v>
      </c>
      <c r="Y32" s="44">
        <f>+VLOOKUP($A32,'1а - drž,sek,drž.sl.i nam.'!$A$13:AY$104,Y$3,FALSE)</f>
        <v>0</v>
      </c>
      <c r="Z32" s="44">
        <f>+VLOOKUP($A32,'1а - drž,sek,drž.sl.i nam.'!$A$13:AY$104,Z$3,FALSE)</f>
        <v>0</v>
      </c>
      <c r="AA32" s="44">
        <f>+VLOOKUP($A32,'1а - drž,sek,drž.sl.i nam.'!$A$13:AY$104,AA$3,FALSE)</f>
        <v>0</v>
      </c>
      <c r="AB32" s="44">
        <f>+VLOOKUP($A32,'1а - drž,sek,drž.sl.i nam.'!$A$13:AY$104,AB$3,FALSE)</f>
        <v>0</v>
      </c>
      <c r="AC32" s="44">
        <f>+VLOOKUP($A32,'1а - drž,sek,drž.sl.i nam.'!$A$13:AY$104,AC$3,FALSE)</f>
        <v>0</v>
      </c>
      <c r="AD32" s="44">
        <f>+VLOOKUP($A32,'1а - drž,sek,drž.sl.i nam.'!$A$13:AY$104,AD$3,FALSE)</f>
        <v>0</v>
      </c>
      <c r="AE32" s="44">
        <f>+VLOOKUP($A32,'1а - drž,sek,drž.sl.i nam.'!$A$13:AY$104,AE$3,FALSE)</f>
        <v>0</v>
      </c>
      <c r="AF32" s="44">
        <f>+VLOOKUP($A32,'1а - drž,sek,drž.sl.i nam.'!$A$13:AY$104,AF$3,FALSE)</f>
        <v>0</v>
      </c>
      <c r="AG32" s="44">
        <f>+VLOOKUP($A32,'1а - drž,sek,drž.sl.i nam.'!$A$13:AY$104,AG$3,FALSE)</f>
        <v>0</v>
      </c>
      <c r="AH32" s="44">
        <f>+VLOOKUP($A32,'1а - drž,sek,drž.sl.i nam.'!$A$13:AY$104,AH$3,FALSE)</f>
        <v>0</v>
      </c>
      <c r="AI32" s="44">
        <f>+VLOOKUP($A32,'1а - drž,sek,drž.sl.i nam.'!$A$13:AY$104,AI$3,FALSE)</f>
        <v>0</v>
      </c>
      <c r="AJ32" s="44">
        <f>IF(B32=0,0,+VLOOKUP($A32,'1а - drž,sek,drž.sl.i nam.'!$A$13:AY$104,AJ$3,FALSE))</f>
        <v>0</v>
      </c>
      <c r="AK32" s="44">
        <f>+IFERROR(AI32+(AI32*'1а - drž,sek,drž.sl.i nam.'!D32)/100,"")</f>
        <v>0</v>
      </c>
      <c r="AL32" s="44">
        <f>+IFERROR(AJ32+(AJ32*'1а - drž,sek,drž.sl.i nam.'!D32)/100,"")</f>
        <v>0</v>
      </c>
    </row>
    <row r="33" spans="1:38">
      <c r="A33">
        <f>+IF(MAX(A$5:A32)+1&lt;=A$1,A32+1,0)</f>
        <v>0</v>
      </c>
      <c r="B33" s="249">
        <f t="shared" si="3"/>
        <v>0</v>
      </c>
      <c r="C33">
        <f t="shared" si="4"/>
        <v>0</v>
      </c>
      <c r="D33" s="249">
        <f t="shared" si="5"/>
        <v>0</v>
      </c>
      <c r="E33">
        <f>IF(A33=0,0,+VLOOKUP($A33,'1а - drž,sek,drž.sl.i nam.'!$A$13:$BA$104,E$3,FALSE))</f>
        <v>0</v>
      </c>
      <c r="F33">
        <f>IF(A33=0,0,+VLOOKUP($A33,'1а - drž,sek,drž.sl.i nam.'!$A$13:$AY$104,F$3,FALSE))</f>
        <v>0</v>
      </c>
      <c r="G33">
        <f>IF(A33=0,0,+VLOOKUP($A33,'1а - drž,sek,drž.sl.i nam.'!$A$13:$AY$104,G$3,FALSE))</f>
        <v>0</v>
      </c>
      <c r="H33">
        <f>+VLOOKUP($A33,'1а - drž,sek,drž.sl.i nam.'!$A$13:$AY$104,H$3,FALSE)</f>
        <v>0</v>
      </c>
      <c r="I33">
        <f>+VLOOKUP($A33,'1а - drž,sek,drž.sl.i nam.'!$A$13:$AY$104,I$3,FALSE)</f>
        <v>0</v>
      </c>
      <c r="J33">
        <f>+VLOOKUP($A33,'1а - drž,sek,drž.sl.i nam.'!$A$13:$AY$104,J$3,FALSE)</f>
        <v>0</v>
      </c>
      <c r="K33">
        <f>+VLOOKUP($A33,'1а - drž,sek,drž.sl.i nam.'!$A$13:$AY$104,K$3,FALSE)</f>
        <v>0</v>
      </c>
      <c r="L33">
        <f>+VLOOKUP($A33,'1а - drž,sek,drž.sl.i nam.'!$A$13:$AY$104,L$3,FALSE)</f>
        <v>0</v>
      </c>
      <c r="M33">
        <f>+VLOOKUP($A33,'1а - drž,sek,drž.sl.i nam.'!$A$13:$AY$104,M$3,FALSE)</f>
        <v>0</v>
      </c>
      <c r="N33">
        <f>+VLOOKUP($A33,'1а - drž,sek,drž.sl.i nam.'!$A$13:$AY$104,N$3,FALSE)</f>
        <v>0</v>
      </c>
      <c r="O33">
        <f>+VLOOKUP($A33,'1а - drž,sek,drž.sl.i nam.'!$A$13:$AY$104,O$3,FALSE)</f>
        <v>0</v>
      </c>
      <c r="P33">
        <f>+VLOOKUP($A33,'1а - drž,sek,drž.sl.i nam.'!$A$13:$AY$104,P$3,FALSE)</f>
        <v>0</v>
      </c>
      <c r="Q33">
        <f>+VLOOKUP($A33,'1а - drž,sek,drž.sl.i nam.'!$A$13:$AY$104,Q$3,FALSE)</f>
        <v>0</v>
      </c>
      <c r="R33">
        <f>+VLOOKUP($A33,'1а - drž,sek,drž.sl.i nam.'!$A$13:$AY$104,R$3,FALSE)</f>
        <v>0</v>
      </c>
      <c r="S33">
        <f>+VLOOKUP($A33,'1а - drž,sek,drž.sl.i nam.'!$A$13:$AY$104,S$3,FALSE)</f>
        <v>0</v>
      </c>
      <c r="T33" s="44">
        <f>+VLOOKUP($A33,'1а - drž,sek,drž.sl.i nam.'!$A$13:$AY$104,T$3,FALSE)</f>
        <v>0</v>
      </c>
      <c r="U33" s="44">
        <f>+VLOOKUP($A33,'1а - drž,sek,drž.sl.i nam.'!$A$13:AY$104,U$3,FALSE)</f>
        <v>0</v>
      </c>
      <c r="V33" s="44">
        <f>+VLOOKUP($A33,'1а - drž,sek,drž.sl.i nam.'!$A$13:AY$104,V$3,FALSE)</f>
        <v>0</v>
      </c>
      <c r="W33" s="44">
        <f>+VLOOKUP($A33,'1а - drž,sek,drž.sl.i nam.'!$A$13:AY$104,W$3,FALSE)</f>
        <v>0</v>
      </c>
      <c r="X33" s="44">
        <f>+VLOOKUP($A33,'1а - drž,sek,drž.sl.i nam.'!$A$13:AY$104,X$3,FALSE)</f>
        <v>0</v>
      </c>
      <c r="Y33" s="44">
        <f>+VLOOKUP($A33,'1а - drž,sek,drž.sl.i nam.'!$A$13:AY$104,Y$3,FALSE)</f>
        <v>0</v>
      </c>
      <c r="Z33" s="44">
        <f>+VLOOKUP($A33,'1а - drž,sek,drž.sl.i nam.'!$A$13:AY$104,Z$3,FALSE)</f>
        <v>0</v>
      </c>
      <c r="AA33" s="44">
        <f>+VLOOKUP($A33,'1а - drž,sek,drž.sl.i nam.'!$A$13:AY$104,AA$3,FALSE)</f>
        <v>0</v>
      </c>
      <c r="AB33" s="44">
        <f>+VLOOKUP($A33,'1а - drž,sek,drž.sl.i nam.'!$A$13:AY$104,AB$3,FALSE)</f>
        <v>0</v>
      </c>
      <c r="AC33" s="44">
        <f>+VLOOKUP($A33,'1а - drž,sek,drž.sl.i nam.'!$A$13:AY$104,AC$3,FALSE)</f>
        <v>0</v>
      </c>
      <c r="AD33" s="44">
        <f>+VLOOKUP($A33,'1а - drž,sek,drž.sl.i nam.'!$A$13:AY$104,AD$3,FALSE)</f>
        <v>0</v>
      </c>
      <c r="AE33" s="44">
        <f>+VLOOKUP($A33,'1а - drž,sek,drž.sl.i nam.'!$A$13:AY$104,AE$3,FALSE)</f>
        <v>0</v>
      </c>
      <c r="AF33" s="44">
        <f>+VLOOKUP($A33,'1а - drž,sek,drž.sl.i nam.'!$A$13:AY$104,AF$3,FALSE)</f>
        <v>0</v>
      </c>
      <c r="AG33" s="44">
        <f>+VLOOKUP($A33,'1а - drž,sek,drž.sl.i nam.'!$A$13:AY$104,AG$3,FALSE)</f>
        <v>0</v>
      </c>
      <c r="AH33" s="44">
        <f>+VLOOKUP($A33,'1а - drž,sek,drž.sl.i nam.'!$A$13:AY$104,AH$3,FALSE)</f>
        <v>0</v>
      </c>
      <c r="AI33" s="44">
        <f>+VLOOKUP($A33,'1а - drž,sek,drž.sl.i nam.'!$A$13:AY$104,AI$3,FALSE)</f>
        <v>0</v>
      </c>
      <c r="AJ33" s="44">
        <f>IF(B33=0,0,+VLOOKUP($A33,'1а - drž,sek,drž.sl.i nam.'!$A$13:AY$104,AJ$3,FALSE))</f>
        <v>0</v>
      </c>
      <c r="AK33" s="44">
        <f>+IFERROR(AI33+(AI33*'1а - drž,sek,drž.sl.i nam.'!D33)/100,"")</f>
        <v>0</v>
      </c>
      <c r="AL33" s="44">
        <f>+IFERROR(AJ33+(AJ33*'1а - drž,sek,drž.sl.i nam.'!D33)/100,"")</f>
        <v>0</v>
      </c>
    </row>
    <row r="34" spans="1:38">
      <c r="A34">
        <f>+IF(MAX(A$5:A33)+1&lt;=A$1,A33+1,0)</f>
        <v>0</v>
      </c>
      <c r="B34" s="249">
        <f t="shared" si="3"/>
        <v>0</v>
      </c>
      <c r="C34">
        <f t="shared" si="4"/>
        <v>0</v>
      </c>
      <c r="D34" s="249">
        <f t="shared" si="5"/>
        <v>0</v>
      </c>
      <c r="E34">
        <f>IF(A34=0,0,+VLOOKUP($A34,'1а - drž,sek,drž.sl.i nam.'!$A$13:$BA$104,E$3,FALSE))</f>
        <v>0</v>
      </c>
      <c r="F34">
        <f>IF(A34=0,0,+VLOOKUP($A34,'1а - drž,sek,drž.sl.i nam.'!$A$13:$AY$104,F$3,FALSE))</f>
        <v>0</v>
      </c>
      <c r="G34">
        <f>IF(A34=0,0,+VLOOKUP($A34,'1а - drž,sek,drž.sl.i nam.'!$A$13:$AY$104,G$3,FALSE))</f>
        <v>0</v>
      </c>
      <c r="H34">
        <f>+VLOOKUP($A34,'1а - drž,sek,drž.sl.i nam.'!$A$13:$AY$104,H$3,FALSE)</f>
        <v>0</v>
      </c>
      <c r="I34">
        <f>+VLOOKUP($A34,'1а - drž,sek,drž.sl.i nam.'!$A$13:$AY$104,I$3,FALSE)</f>
        <v>0</v>
      </c>
      <c r="J34">
        <f>+VLOOKUP($A34,'1а - drž,sek,drž.sl.i nam.'!$A$13:$AY$104,J$3,FALSE)</f>
        <v>0</v>
      </c>
      <c r="K34">
        <f>+VLOOKUP($A34,'1а - drž,sek,drž.sl.i nam.'!$A$13:$AY$104,K$3,FALSE)</f>
        <v>0</v>
      </c>
      <c r="L34">
        <f>+VLOOKUP($A34,'1а - drž,sek,drž.sl.i nam.'!$A$13:$AY$104,L$3,FALSE)</f>
        <v>0</v>
      </c>
      <c r="M34">
        <f>+VLOOKUP($A34,'1а - drž,sek,drž.sl.i nam.'!$A$13:$AY$104,M$3,FALSE)</f>
        <v>0</v>
      </c>
      <c r="N34">
        <f>+VLOOKUP($A34,'1а - drž,sek,drž.sl.i nam.'!$A$13:$AY$104,N$3,FALSE)</f>
        <v>0</v>
      </c>
      <c r="O34">
        <f>+VLOOKUP($A34,'1а - drž,sek,drž.sl.i nam.'!$A$13:$AY$104,O$3,FALSE)</f>
        <v>0</v>
      </c>
      <c r="P34">
        <f>+VLOOKUP($A34,'1а - drž,sek,drž.sl.i nam.'!$A$13:$AY$104,P$3,FALSE)</f>
        <v>0</v>
      </c>
      <c r="Q34">
        <f>+VLOOKUP($A34,'1а - drž,sek,drž.sl.i nam.'!$A$13:$AY$104,Q$3,FALSE)</f>
        <v>0</v>
      </c>
      <c r="R34">
        <f>+VLOOKUP($A34,'1а - drž,sek,drž.sl.i nam.'!$A$13:$AY$104,R$3,FALSE)</f>
        <v>0</v>
      </c>
      <c r="S34">
        <f>+VLOOKUP($A34,'1а - drž,sek,drž.sl.i nam.'!$A$13:$AY$104,S$3,FALSE)</f>
        <v>0</v>
      </c>
      <c r="T34" s="44">
        <f>+VLOOKUP($A34,'1а - drž,sek,drž.sl.i nam.'!$A$13:$AY$104,T$3,FALSE)</f>
        <v>0</v>
      </c>
      <c r="U34" s="44">
        <f>+VLOOKUP($A34,'1а - drž,sek,drž.sl.i nam.'!$A$13:AY$104,U$3,FALSE)</f>
        <v>0</v>
      </c>
      <c r="V34" s="44">
        <f>+VLOOKUP($A34,'1а - drž,sek,drž.sl.i nam.'!$A$13:AY$104,V$3,FALSE)</f>
        <v>0</v>
      </c>
      <c r="W34" s="44">
        <f>+VLOOKUP($A34,'1а - drž,sek,drž.sl.i nam.'!$A$13:AY$104,W$3,FALSE)</f>
        <v>0</v>
      </c>
      <c r="X34" s="44">
        <f>+VLOOKUP($A34,'1а - drž,sek,drž.sl.i nam.'!$A$13:AY$104,X$3,FALSE)</f>
        <v>0</v>
      </c>
      <c r="Y34" s="44">
        <f>+VLOOKUP($A34,'1а - drž,sek,drž.sl.i nam.'!$A$13:AY$104,Y$3,FALSE)</f>
        <v>0</v>
      </c>
      <c r="Z34" s="44">
        <f>+VLOOKUP($A34,'1а - drž,sek,drž.sl.i nam.'!$A$13:AY$104,Z$3,FALSE)</f>
        <v>0</v>
      </c>
      <c r="AA34" s="44">
        <f>+VLOOKUP($A34,'1а - drž,sek,drž.sl.i nam.'!$A$13:AY$104,AA$3,FALSE)</f>
        <v>0</v>
      </c>
      <c r="AB34" s="44">
        <f>+VLOOKUP($A34,'1а - drž,sek,drž.sl.i nam.'!$A$13:AY$104,AB$3,FALSE)</f>
        <v>0</v>
      </c>
      <c r="AC34" s="44">
        <f>+VLOOKUP($A34,'1а - drž,sek,drž.sl.i nam.'!$A$13:AY$104,AC$3,FALSE)</f>
        <v>0</v>
      </c>
      <c r="AD34" s="44">
        <f>+VLOOKUP($A34,'1а - drž,sek,drž.sl.i nam.'!$A$13:AY$104,AD$3,FALSE)</f>
        <v>0</v>
      </c>
      <c r="AE34" s="44">
        <f>+VLOOKUP($A34,'1а - drž,sek,drž.sl.i nam.'!$A$13:AY$104,AE$3,FALSE)</f>
        <v>0</v>
      </c>
      <c r="AF34" s="44">
        <f>+VLOOKUP($A34,'1а - drž,sek,drž.sl.i nam.'!$A$13:AY$104,AF$3,FALSE)</f>
        <v>0</v>
      </c>
      <c r="AG34" s="44">
        <f>+VLOOKUP($A34,'1а - drž,sek,drž.sl.i nam.'!$A$13:AY$104,AG$3,FALSE)</f>
        <v>0</v>
      </c>
      <c r="AH34" s="44">
        <f>+VLOOKUP($A34,'1а - drž,sek,drž.sl.i nam.'!$A$13:AY$104,AH$3,FALSE)</f>
        <v>0</v>
      </c>
      <c r="AI34" s="44">
        <f>+VLOOKUP($A34,'1а - drž,sek,drž.sl.i nam.'!$A$13:AY$104,AI$3,FALSE)</f>
        <v>0</v>
      </c>
      <c r="AJ34" s="44">
        <f>IF(B34=0,0,+VLOOKUP($A34,'1а - drž,sek,drž.sl.i nam.'!$A$13:AY$104,AJ$3,FALSE))</f>
        <v>0</v>
      </c>
      <c r="AK34" s="44">
        <f>+IFERROR(AI34+(AI34*'1а - drž,sek,drž.sl.i nam.'!D34)/100,"")</f>
        <v>0</v>
      </c>
      <c r="AL34" s="44">
        <f>+IFERROR(AJ34+(AJ34*'1а - drž,sek,drž.sl.i nam.'!D34)/100,"")</f>
        <v>0</v>
      </c>
    </row>
    <row r="35" spans="1:38">
      <c r="A35">
        <f>+IF(MAX(A$5:A34)+1&lt;=A$1,A34+1,0)</f>
        <v>0</v>
      </c>
      <c r="B35" s="249">
        <f t="shared" si="3"/>
        <v>0</v>
      </c>
      <c r="C35">
        <f t="shared" si="4"/>
        <v>0</v>
      </c>
      <c r="D35" s="249">
        <f t="shared" si="5"/>
        <v>0</v>
      </c>
      <c r="E35">
        <f>IF(A35=0,0,+VLOOKUP($A35,'1а - drž,sek,drž.sl.i nam.'!$A$13:$BA$104,E$3,FALSE))</f>
        <v>0</v>
      </c>
      <c r="F35">
        <f>IF(A35=0,0,+VLOOKUP($A35,'1а - drž,sek,drž.sl.i nam.'!$A$13:$AY$104,F$3,FALSE))</f>
        <v>0</v>
      </c>
      <c r="G35">
        <f>IF(A35=0,0,+VLOOKUP($A35,'1а - drž,sek,drž.sl.i nam.'!$A$13:$AY$104,G$3,FALSE))</f>
        <v>0</v>
      </c>
      <c r="H35">
        <f>+VLOOKUP($A35,'1а - drž,sek,drž.sl.i nam.'!$A$13:$AY$104,H$3,FALSE)</f>
        <v>0</v>
      </c>
      <c r="I35">
        <f>+VLOOKUP($A35,'1а - drž,sek,drž.sl.i nam.'!$A$13:$AY$104,I$3,FALSE)</f>
        <v>0</v>
      </c>
      <c r="J35">
        <f>+VLOOKUP($A35,'1а - drž,sek,drž.sl.i nam.'!$A$13:$AY$104,J$3,FALSE)</f>
        <v>0</v>
      </c>
      <c r="K35">
        <f>+VLOOKUP($A35,'1а - drž,sek,drž.sl.i nam.'!$A$13:$AY$104,K$3,FALSE)</f>
        <v>0</v>
      </c>
      <c r="L35">
        <f>+VLOOKUP($A35,'1а - drž,sek,drž.sl.i nam.'!$A$13:$AY$104,L$3,FALSE)</f>
        <v>0</v>
      </c>
      <c r="M35">
        <f>+VLOOKUP($A35,'1а - drž,sek,drž.sl.i nam.'!$A$13:$AY$104,M$3,FALSE)</f>
        <v>0</v>
      </c>
      <c r="N35">
        <f>+VLOOKUP($A35,'1а - drž,sek,drž.sl.i nam.'!$A$13:$AY$104,N$3,FALSE)</f>
        <v>0</v>
      </c>
      <c r="O35">
        <f>+VLOOKUP($A35,'1а - drž,sek,drž.sl.i nam.'!$A$13:$AY$104,O$3,FALSE)</f>
        <v>0</v>
      </c>
      <c r="P35">
        <f>+VLOOKUP($A35,'1а - drž,sek,drž.sl.i nam.'!$A$13:$AY$104,P$3,FALSE)</f>
        <v>0</v>
      </c>
      <c r="Q35">
        <f>+VLOOKUP($A35,'1а - drž,sek,drž.sl.i nam.'!$A$13:$AY$104,Q$3,FALSE)</f>
        <v>0</v>
      </c>
      <c r="R35">
        <f>+VLOOKUP($A35,'1а - drž,sek,drž.sl.i nam.'!$A$13:$AY$104,R$3,FALSE)</f>
        <v>0</v>
      </c>
      <c r="S35">
        <f>+VLOOKUP($A35,'1а - drž,sek,drž.sl.i nam.'!$A$13:$AY$104,S$3,FALSE)</f>
        <v>0</v>
      </c>
      <c r="T35" s="44">
        <f>+VLOOKUP($A35,'1а - drž,sek,drž.sl.i nam.'!$A$13:$AY$104,T$3,FALSE)</f>
        <v>0</v>
      </c>
      <c r="U35" s="44">
        <f>+VLOOKUP($A35,'1а - drž,sek,drž.sl.i nam.'!$A$13:AY$104,U$3,FALSE)</f>
        <v>0</v>
      </c>
      <c r="V35" s="44">
        <f>+VLOOKUP($A35,'1а - drž,sek,drž.sl.i nam.'!$A$13:AY$104,V$3,FALSE)</f>
        <v>0</v>
      </c>
      <c r="W35" s="44">
        <f>+VLOOKUP($A35,'1а - drž,sek,drž.sl.i nam.'!$A$13:AY$104,W$3,FALSE)</f>
        <v>0</v>
      </c>
      <c r="X35" s="44">
        <f>+VLOOKUP($A35,'1а - drž,sek,drž.sl.i nam.'!$A$13:AY$104,X$3,FALSE)</f>
        <v>0</v>
      </c>
      <c r="Y35" s="44">
        <f>+VLOOKUP($A35,'1а - drž,sek,drž.sl.i nam.'!$A$13:AY$104,Y$3,FALSE)</f>
        <v>0</v>
      </c>
      <c r="Z35" s="44">
        <f>+VLOOKUP($A35,'1а - drž,sek,drž.sl.i nam.'!$A$13:AY$104,Z$3,FALSE)</f>
        <v>0</v>
      </c>
      <c r="AA35" s="44">
        <f>+VLOOKUP($A35,'1а - drž,sek,drž.sl.i nam.'!$A$13:AY$104,AA$3,FALSE)</f>
        <v>0</v>
      </c>
      <c r="AB35" s="44">
        <f>+VLOOKUP($A35,'1а - drž,sek,drž.sl.i nam.'!$A$13:AY$104,AB$3,FALSE)</f>
        <v>0</v>
      </c>
      <c r="AC35" s="44">
        <f>+VLOOKUP($A35,'1а - drž,sek,drž.sl.i nam.'!$A$13:AY$104,AC$3,FALSE)</f>
        <v>0</v>
      </c>
      <c r="AD35" s="44">
        <f>+VLOOKUP($A35,'1а - drž,sek,drž.sl.i nam.'!$A$13:AY$104,AD$3,FALSE)</f>
        <v>0</v>
      </c>
      <c r="AE35" s="44">
        <f>+VLOOKUP($A35,'1а - drž,sek,drž.sl.i nam.'!$A$13:AY$104,AE$3,FALSE)</f>
        <v>0</v>
      </c>
      <c r="AF35" s="44">
        <f>+VLOOKUP($A35,'1а - drž,sek,drž.sl.i nam.'!$A$13:AY$104,AF$3,FALSE)</f>
        <v>0</v>
      </c>
      <c r="AG35" s="44">
        <f>+VLOOKUP($A35,'1а - drž,sek,drž.sl.i nam.'!$A$13:AY$104,AG$3,FALSE)</f>
        <v>0</v>
      </c>
      <c r="AH35" s="44">
        <f>+VLOOKUP($A35,'1а - drž,sek,drž.sl.i nam.'!$A$13:AY$104,AH$3,FALSE)</f>
        <v>0</v>
      </c>
      <c r="AI35" s="44">
        <f>+VLOOKUP($A35,'1а - drž,sek,drž.sl.i nam.'!$A$13:AY$104,AI$3,FALSE)</f>
        <v>0</v>
      </c>
      <c r="AJ35" s="44">
        <f>IF(B35=0,0,+VLOOKUP($A35,'1а - drž,sek,drž.sl.i nam.'!$A$13:AY$104,AJ$3,FALSE))</f>
        <v>0</v>
      </c>
      <c r="AK35" s="44">
        <f>+IFERROR(AI35+(AI35*'1а - drž,sek,drž.sl.i nam.'!D35)/100,"")</f>
        <v>0</v>
      </c>
      <c r="AL35" s="44">
        <f>+IFERROR(AJ35+(AJ35*'1а - drž,sek,drž.sl.i nam.'!D35)/100,"")</f>
        <v>0</v>
      </c>
    </row>
    <row r="36" spans="1:38">
      <c r="A36">
        <f>+IF(MAX(A$5:A35)+1&lt;=A$1,A35+1,0)</f>
        <v>0</v>
      </c>
      <c r="B36" s="249">
        <f t="shared" si="3"/>
        <v>0</v>
      </c>
      <c r="C36">
        <f t="shared" si="4"/>
        <v>0</v>
      </c>
      <c r="D36" s="249">
        <f t="shared" si="5"/>
        <v>0</v>
      </c>
      <c r="E36">
        <f>IF(A36=0,0,+VLOOKUP($A36,'1а - drž,sek,drž.sl.i nam.'!$A$13:$BA$104,E$3,FALSE))</f>
        <v>0</v>
      </c>
      <c r="F36">
        <f>IF(A36=0,0,+VLOOKUP($A36,'1а - drž,sek,drž.sl.i nam.'!$A$13:$AY$104,F$3,FALSE))</f>
        <v>0</v>
      </c>
      <c r="G36">
        <f>IF(A36=0,0,+VLOOKUP($A36,'1а - drž,sek,drž.sl.i nam.'!$A$13:$AY$104,G$3,FALSE))</f>
        <v>0</v>
      </c>
      <c r="H36">
        <f>+VLOOKUP($A36,'1а - drž,sek,drž.sl.i nam.'!$A$13:$AY$104,H$3,FALSE)</f>
        <v>0</v>
      </c>
      <c r="I36">
        <f>+VLOOKUP($A36,'1а - drž,sek,drž.sl.i nam.'!$A$13:$AY$104,I$3,FALSE)</f>
        <v>0</v>
      </c>
      <c r="J36">
        <f>+VLOOKUP($A36,'1а - drž,sek,drž.sl.i nam.'!$A$13:$AY$104,J$3,FALSE)</f>
        <v>0</v>
      </c>
      <c r="K36">
        <f>+VLOOKUP($A36,'1а - drž,sek,drž.sl.i nam.'!$A$13:$AY$104,K$3,FALSE)</f>
        <v>0</v>
      </c>
      <c r="L36">
        <f>+VLOOKUP($A36,'1а - drž,sek,drž.sl.i nam.'!$A$13:$AY$104,L$3,FALSE)</f>
        <v>0</v>
      </c>
      <c r="M36">
        <f>+VLOOKUP($A36,'1а - drž,sek,drž.sl.i nam.'!$A$13:$AY$104,M$3,FALSE)</f>
        <v>0</v>
      </c>
      <c r="N36">
        <f>+VLOOKUP($A36,'1а - drž,sek,drž.sl.i nam.'!$A$13:$AY$104,N$3,FALSE)</f>
        <v>0</v>
      </c>
      <c r="O36">
        <f>+VLOOKUP($A36,'1а - drž,sek,drž.sl.i nam.'!$A$13:$AY$104,O$3,FALSE)</f>
        <v>0</v>
      </c>
      <c r="P36">
        <f>+VLOOKUP($A36,'1а - drž,sek,drž.sl.i nam.'!$A$13:$AY$104,P$3,FALSE)</f>
        <v>0</v>
      </c>
      <c r="Q36">
        <f>+VLOOKUP($A36,'1а - drž,sek,drž.sl.i nam.'!$A$13:$AY$104,Q$3,FALSE)</f>
        <v>0</v>
      </c>
      <c r="R36">
        <f>+VLOOKUP($A36,'1а - drž,sek,drž.sl.i nam.'!$A$13:$AY$104,R$3,FALSE)</f>
        <v>0</v>
      </c>
      <c r="S36">
        <f>+VLOOKUP($A36,'1а - drž,sek,drž.sl.i nam.'!$A$13:$AY$104,S$3,FALSE)</f>
        <v>0</v>
      </c>
      <c r="T36" s="44">
        <f>+VLOOKUP($A36,'1а - drž,sek,drž.sl.i nam.'!$A$13:$AY$104,T$3,FALSE)</f>
        <v>0</v>
      </c>
      <c r="U36" s="44">
        <f>+VLOOKUP($A36,'1а - drž,sek,drž.sl.i nam.'!$A$13:AY$104,U$3,FALSE)</f>
        <v>0</v>
      </c>
      <c r="V36" s="44">
        <f>+VLOOKUP($A36,'1а - drž,sek,drž.sl.i nam.'!$A$13:AY$104,V$3,FALSE)</f>
        <v>0</v>
      </c>
      <c r="W36" s="44">
        <f>+VLOOKUP($A36,'1а - drž,sek,drž.sl.i nam.'!$A$13:AY$104,W$3,FALSE)</f>
        <v>0</v>
      </c>
      <c r="X36" s="44">
        <f>+VLOOKUP($A36,'1а - drž,sek,drž.sl.i nam.'!$A$13:AY$104,X$3,FALSE)</f>
        <v>0</v>
      </c>
      <c r="Y36" s="44">
        <f>+VLOOKUP($A36,'1а - drž,sek,drž.sl.i nam.'!$A$13:AY$104,Y$3,FALSE)</f>
        <v>0</v>
      </c>
      <c r="Z36" s="44">
        <f>+VLOOKUP($A36,'1а - drž,sek,drž.sl.i nam.'!$A$13:AY$104,Z$3,FALSE)</f>
        <v>0</v>
      </c>
      <c r="AA36" s="44">
        <f>+VLOOKUP($A36,'1а - drž,sek,drž.sl.i nam.'!$A$13:AY$104,AA$3,FALSE)</f>
        <v>0</v>
      </c>
      <c r="AB36" s="44">
        <f>+VLOOKUP($A36,'1а - drž,sek,drž.sl.i nam.'!$A$13:AY$104,AB$3,FALSE)</f>
        <v>0</v>
      </c>
      <c r="AC36" s="44">
        <f>+VLOOKUP($A36,'1а - drž,sek,drž.sl.i nam.'!$A$13:AY$104,AC$3,FALSE)</f>
        <v>0</v>
      </c>
      <c r="AD36" s="44">
        <f>+VLOOKUP($A36,'1а - drž,sek,drž.sl.i nam.'!$A$13:AY$104,AD$3,FALSE)</f>
        <v>0</v>
      </c>
      <c r="AE36" s="44">
        <f>+VLOOKUP($A36,'1а - drž,sek,drž.sl.i nam.'!$A$13:AY$104,AE$3,FALSE)</f>
        <v>0</v>
      </c>
      <c r="AF36" s="44">
        <f>+VLOOKUP($A36,'1а - drž,sek,drž.sl.i nam.'!$A$13:AY$104,AF$3,FALSE)</f>
        <v>0</v>
      </c>
      <c r="AG36" s="44">
        <f>+VLOOKUP($A36,'1а - drž,sek,drž.sl.i nam.'!$A$13:AY$104,AG$3,FALSE)</f>
        <v>0</v>
      </c>
      <c r="AH36" s="44">
        <f>+VLOOKUP($A36,'1а - drž,sek,drž.sl.i nam.'!$A$13:AY$104,AH$3,FALSE)</f>
        <v>0</v>
      </c>
      <c r="AI36" s="44">
        <f>+VLOOKUP($A36,'1а - drž,sek,drž.sl.i nam.'!$A$13:AY$104,AI$3,FALSE)</f>
        <v>0</v>
      </c>
      <c r="AJ36" s="44">
        <f>IF(B36=0,0,+VLOOKUP($A36,'1а - drž,sek,drž.sl.i nam.'!$A$13:AY$104,AJ$3,FALSE))</f>
        <v>0</v>
      </c>
      <c r="AK36" s="44">
        <f>+IFERROR(AI36+(AI36*'1а - drž,sek,drž.sl.i nam.'!D36)/100,"")</f>
        <v>0</v>
      </c>
      <c r="AL36" s="44">
        <f>+IFERROR(AJ36+(AJ36*'1а - drž,sek,drž.sl.i nam.'!D36)/100,"")</f>
        <v>0</v>
      </c>
    </row>
    <row r="37" spans="1:38">
      <c r="A37">
        <f>+IF(MAX(A$5:A36)+1&lt;=A$1,A36+1,0)</f>
        <v>0</v>
      </c>
      <c r="B37" s="249">
        <f t="shared" si="3"/>
        <v>0</v>
      </c>
      <c r="C37">
        <f t="shared" si="4"/>
        <v>0</v>
      </c>
      <c r="D37" s="249">
        <f t="shared" si="5"/>
        <v>0</v>
      </c>
      <c r="E37">
        <f>IF(A37=0,0,+VLOOKUP($A37,'1а - drž,sek,drž.sl.i nam.'!$A$13:$BA$104,E$3,FALSE))</f>
        <v>0</v>
      </c>
      <c r="F37">
        <f>IF(A37=0,0,+VLOOKUP($A37,'1а - drž,sek,drž.sl.i nam.'!$A$13:$AY$104,F$3,FALSE))</f>
        <v>0</v>
      </c>
      <c r="G37">
        <f>IF(A37=0,0,+VLOOKUP($A37,'1а - drž,sek,drž.sl.i nam.'!$A$13:$AY$104,G$3,FALSE))</f>
        <v>0</v>
      </c>
      <c r="H37">
        <f>+VLOOKUP($A37,'1а - drž,sek,drž.sl.i nam.'!$A$13:$AY$104,H$3,FALSE)</f>
        <v>0</v>
      </c>
      <c r="I37">
        <f>+VLOOKUP($A37,'1а - drž,sek,drž.sl.i nam.'!$A$13:$AY$104,I$3,FALSE)</f>
        <v>0</v>
      </c>
      <c r="J37">
        <f>+VLOOKUP($A37,'1а - drž,sek,drž.sl.i nam.'!$A$13:$AY$104,J$3,FALSE)</f>
        <v>0</v>
      </c>
      <c r="K37">
        <f>+VLOOKUP($A37,'1а - drž,sek,drž.sl.i nam.'!$A$13:$AY$104,K$3,FALSE)</f>
        <v>0</v>
      </c>
      <c r="L37">
        <f>+VLOOKUP($A37,'1а - drž,sek,drž.sl.i nam.'!$A$13:$AY$104,L$3,FALSE)</f>
        <v>0</v>
      </c>
      <c r="M37">
        <f>+VLOOKUP($A37,'1а - drž,sek,drž.sl.i nam.'!$A$13:$AY$104,M$3,FALSE)</f>
        <v>0</v>
      </c>
      <c r="N37">
        <f>+VLOOKUP($A37,'1а - drž,sek,drž.sl.i nam.'!$A$13:$AY$104,N$3,FALSE)</f>
        <v>0</v>
      </c>
      <c r="O37">
        <f>+VLOOKUP($A37,'1а - drž,sek,drž.sl.i nam.'!$A$13:$AY$104,O$3,FALSE)</f>
        <v>0</v>
      </c>
      <c r="P37">
        <f>+VLOOKUP($A37,'1а - drž,sek,drž.sl.i nam.'!$A$13:$AY$104,P$3,FALSE)</f>
        <v>0</v>
      </c>
      <c r="Q37">
        <f>+VLOOKUP($A37,'1а - drž,sek,drž.sl.i nam.'!$A$13:$AY$104,Q$3,FALSE)</f>
        <v>0</v>
      </c>
      <c r="R37">
        <f>+VLOOKUP($A37,'1а - drž,sek,drž.sl.i nam.'!$A$13:$AY$104,R$3,FALSE)</f>
        <v>0</v>
      </c>
      <c r="S37">
        <f>+VLOOKUP($A37,'1а - drž,sek,drž.sl.i nam.'!$A$13:$AY$104,S$3,FALSE)</f>
        <v>0</v>
      </c>
      <c r="T37" s="44">
        <f>+VLOOKUP($A37,'1а - drž,sek,drž.sl.i nam.'!$A$13:$AY$104,T$3,FALSE)</f>
        <v>0</v>
      </c>
      <c r="U37" s="44">
        <f>+VLOOKUP($A37,'1а - drž,sek,drž.sl.i nam.'!$A$13:AY$104,U$3,FALSE)</f>
        <v>0</v>
      </c>
      <c r="V37" s="44">
        <f>+VLOOKUP($A37,'1а - drž,sek,drž.sl.i nam.'!$A$13:AY$104,V$3,FALSE)</f>
        <v>0</v>
      </c>
      <c r="W37" s="44">
        <f>+VLOOKUP($A37,'1а - drž,sek,drž.sl.i nam.'!$A$13:AY$104,W$3,FALSE)</f>
        <v>0</v>
      </c>
      <c r="X37" s="44">
        <f>+VLOOKUP($A37,'1а - drž,sek,drž.sl.i nam.'!$A$13:AY$104,X$3,FALSE)</f>
        <v>0</v>
      </c>
      <c r="Y37" s="44">
        <f>+VLOOKUP($A37,'1а - drž,sek,drž.sl.i nam.'!$A$13:AY$104,Y$3,FALSE)</f>
        <v>0</v>
      </c>
      <c r="Z37" s="44">
        <f>+VLOOKUP($A37,'1а - drž,sek,drž.sl.i nam.'!$A$13:AY$104,Z$3,FALSE)</f>
        <v>0</v>
      </c>
      <c r="AA37" s="44">
        <f>+VLOOKUP($A37,'1а - drž,sek,drž.sl.i nam.'!$A$13:AY$104,AA$3,FALSE)</f>
        <v>0</v>
      </c>
      <c r="AB37" s="44">
        <f>+VLOOKUP($A37,'1а - drž,sek,drž.sl.i nam.'!$A$13:AY$104,AB$3,FALSE)</f>
        <v>0</v>
      </c>
      <c r="AC37" s="44">
        <f>+VLOOKUP($A37,'1а - drž,sek,drž.sl.i nam.'!$A$13:AY$104,AC$3,FALSE)</f>
        <v>0</v>
      </c>
      <c r="AD37" s="44">
        <f>+VLOOKUP($A37,'1а - drž,sek,drž.sl.i nam.'!$A$13:AY$104,AD$3,FALSE)</f>
        <v>0</v>
      </c>
      <c r="AE37" s="44">
        <f>+VLOOKUP($A37,'1а - drž,sek,drž.sl.i nam.'!$A$13:AY$104,AE$3,FALSE)</f>
        <v>0</v>
      </c>
      <c r="AF37" s="44">
        <f>+VLOOKUP($A37,'1а - drž,sek,drž.sl.i nam.'!$A$13:AY$104,AF$3,FALSE)</f>
        <v>0</v>
      </c>
      <c r="AG37" s="44">
        <f>+VLOOKUP($A37,'1а - drž,sek,drž.sl.i nam.'!$A$13:AY$104,AG$3,FALSE)</f>
        <v>0</v>
      </c>
      <c r="AH37" s="44">
        <f>+VLOOKUP($A37,'1а - drž,sek,drž.sl.i nam.'!$A$13:AY$104,AH$3,FALSE)</f>
        <v>0</v>
      </c>
      <c r="AI37" s="44">
        <f>+VLOOKUP($A37,'1а - drž,sek,drž.sl.i nam.'!$A$13:AY$104,AI$3,FALSE)</f>
        <v>0</v>
      </c>
      <c r="AJ37" s="44">
        <f>IF(B37=0,0,+VLOOKUP($A37,'1а - drž,sek,drž.sl.i nam.'!$A$13:AY$104,AJ$3,FALSE))</f>
        <v>0</v>
      </c>
      <c r="AK37" s="44">
        <f>+IFERROR(AI37+(AI37*'1а - drž,sek,drž.sl.i nam.'!D37)/100,"")</f>
        <v>0</v>
      </c>
      <c r="AL37" s="44">
        <f>+IFERROR(AJ37+(AJ37*'1а - drž,sek,drž.sl.i nam.'!D37)/100,"")</f>
        <v>0</v>
      </c>
    </row>
    <row r="38" spans="1:38">
      <c r="A38">
        <f>+IF(MAX(A$5:A37)+1&lt;=A$1,A37+1,0)</f>
        <v>0</v>
      </c>
      <c r="B38" s="249">
        <f t="shared" si="3"/>
        <v>0</v>
      </c>
      <c r="C38">
        <f t="shared" si="4"/>
        <v>0</v>
      </c>
      <c r="D38" s="249">
        <f t="shared" si="5"/>
        <v>0</v>
      </c>
      <c r="E38">
        <f>IF(A38=0,0,+VLOOKUP($A38,'1а - drž,sek,drž.sl.i nam.'!$A$13:$BA$104,E$3,FALSE))</f>
        <v>0</v>
      </c>
      <c r="F38">
        <f>IF(A38=0,0,+VLOOKUP($A38,'1а - drž,sek,drž.sl.i nam.'!$A$13:$AY$104,F$3,FALSE))</f>
        <v>0</v>
      </c>
      <c r="G38">
        <f>IF(A38=0,0,+VLOOKUP($A38,'1а - drž,sek,drž.sl.i nam.'!$A$13:$AY$104,G$3,FALSE))</f>
        <v>0</v>
      </c>
      <c r="H38">
        <f>+VLOOKUP($A38,'1а - drž,sek,drž.sl.i nam.'!$A$13:$AY$104,H$3,FALSE)</f>
        <v>0</v>
      </c>
      <c r="I38">
        <f>+VLOOKUP($A38,'1а - drž,sek,drž.sl.i nam.'!$A$13:$AY$104,I$3,FALSE)</f>
        <v>0</v>
      </c>
      <c r="J38">
        <f>+VLOOKUP($A38,'1а - drž,sek,drž.sl.i nam.'!$A$13:$AY$104,J$3,FALSE)</f>
        <v>0</v>
      </c>
      <c r="K38">
        <f>+VLOOKUP($A38,'1а - drž,sek,drž.sl.i nam.'!$A$13:$AY$104,K$3,FALSE)</f>
        <v>0</v>
      </c>
      <c r="L38">
        <f>+VLOOKUP($A38,'1а - drž,sek,drž.sl.i nam.'!$A$13:$AY$104,L$3,FALSE)</f>
        <v>0</v>
      </c>
      <c r="M38">
        <f>+VLOOKUP($A38,'1а - drž,sek,drž.sl.i nam.'!$A$13:$AY$104,M$3,FALSE)</f>
        <v>0</v>
      </c>
      <c r="N38">
        <f>+VLOOKUP($A38,'1а - drž,sek,drž.sl.i nam.'!$A$13:$AY$104,N$3,FALSE)</f>
        <v>0</v>
      </c>
      <c r="O38">
        <f>+VLOOKUP($A38,'1а - drž,sek,drž.sl.i nam.'!$A$13:$AY$104,O$3,FALSE)</f>
        <v>0</v>
      </c>
      <c r="P38">
        <f>+VLOOKUP($A38,'1а - drž,sek,drž.sl.i nam.'!$A$13:$AY$104,P$3,FALSE)</f>
        <v>0</v>
      </c>
      <c r="Q38">
        <f>+VLOOKUP($A38,'1а - drž,sek,drž.sl.i nam.'!$A$13:$AY$104,Q$3,FALSE)</f>
        <v>0</v>
      </c>
      <c r="R38">
        <f>+VLOOKUP($A38,'1а - drž,sek,drž.sl.i nam.'!$A$13:$AY$104,R$3,FALSE)</f>
        <v>0</v>
      </c>
      <c r="S38">
        <f>+VLOOKUP($A38,'1а - drž,sek,drž.sl.i nam.'!$A$13:$AY$104,S$3,FALSE)</f>
        <v>0</v>
      </c>
      <c r="T38" s="44">
        <f>+VLOOKUP($A38,'1а - drž,sek,drž.sl.i nam.'!$A$13:$AY$104,T$3,FALSE)</f>
        <v>0</v>
      </c>
      <c r="U38" s="44">
        <f>+VLOOKUP($A38,'1а - drž,sek,drž.sl.i nam.'!$A$13:AY$104,U$3,FALSE)</f>
        <v>0</v>
      </c>
      <c r="V38" s="44">
        <f>+VLOOKUP($A38,'1а - drž,sek,drž.sl.i nam.'!$A$13:AY$104,V$3,FALSE)</f>
        <v>0</v>
      </c>
      <c r="W38" s="44">
        <f>+VLOOKUP($A38,'1а - drž,sek,drž.sl.i nam.'!$A$13:AY$104,W$3,FALSE)</f>
        <v>0</v>
      </c>
      <c r="X38" s="44">
        <f>+VLOOKUP($A38,'1а - drž,sek,drž.sl.i nam.'!$A$13:AY$104,X$3,FALSE)</f>
        <v>0</v>
      </c>
      <c r="Y38" s="44">
        <f>+VLOOKUP($A38,'1а - drž,sek,drž.sl.i nam.'!$A$13:AY$104,Y$3,FALSE)</f>
        <v>0</v>
      </c>
      <c r="Z38" s="44">
        <f>+VLOOKUP($A38,'1а - drž,sek,drž.sl.i nam.'!$A$13:AY$104,Z$3,FALSE)</f>
        <v>0</v>
      </c>
      <c r="AA38" s="44">
        <f>+VLOOKUP($A38,'1а - drž,sek,drž.sl.i nam.'!$A$13:AY$104,AA$3,FALSE)</f>
        <v>0</v>
      </c>
      <c r="AB38" s="44">
        <f>+VLOOKUP($A38,'1а - drž,sek,drž.sl.i nam.'!$A$13:AY$104,AB$3,FALSE)</f>
        <v>0</v>
      </c>
      <c r="AC38" s="44">
        <f>+VLOOKUP($A38,'1а - drž,sek,drž.sl.i nam.'!$A$13:AY$104,AC$3,FALSE)</f>
        <v>0</v>
      </c>
      <c r="AD38" s="44">
        <f>+VLOOKUP($A38,'1а - drž,sek,drž.sl.i nam.'!$A$13:AY$104,AD$3,FALSE)</f>
        <v>0</v>
      </c>
      <c r="AE38" s="44">
        <f>+VLOOKUP($A38,'1а - drž,sek,drž.sl.i nam.'!$A$13:AY$104,AE$3,FALSE)</f>
        <v>0</v>
      </c>
      <c r="AF38" s="44">
        <f>+VLOOKUP($A38,'1а - drž,sek,drž.sl.i nam.'!$A$13:AY$104,AF$3,FALSE)</f>
        <v>0</v>
      </c>
      <c r="AG38" s="44">
        <f>+VLOOKUP($A38,'1а - drž,sek,drž.sl.i nam.'!$A$13:AY$104,AG$3,FALSE)</f>
        <v>0</v>
      </c>
      <c r="AH38" s="44">
        <f>+VLOOKUP($A38,'1а - drž,sek,drž.sl.i nam.'!$A$13:AY$104,AH$3,FALSE)</f>
        <v>0</v>
      </c>
      <c r="AI38" s="44">
        <f>+VLOOKUP($A38,'1а - drž,sek,drž.sl.i nam.'!$A$13:AY$104,AI$3,FALSE)</f>
        <v>0</v>
      </c>
      <c r="AJ38" s="44">
        <f>IF(B38=0,0,+VLOOKUP($A38,'1а - drž,sek,drž.sl.i nam.'!$A$13:AY$104,AJ$3,FALSE))</f>
        <v>0</v>
      </c>
      <c r="AK38" s="44">
        <f>+IFERROR(AI38+(AI38*'1а - drž,sek,drž.sl.i nam.'!D38)/100,"")</f>
        <v>0</v>
      </c>
      <c r="AL38" s="44">
        <f>+IFERROR(AJ38+(AJ38*'1а - drž,sek,drž.sl.i nam.'!D38)/100,"")</f>
        <v>0</v>
      </c>
    </row>
    <row r="39" spans="1:38">
      <c r="A39">
        <f>+IF(MAX(A$5:A38)+1&lt;=A$1,A38+1,0)</f>
        <v>0</v>
      </c>
      <c r="B39" s="249">
        <f t="shared" si="3"/>
        <v>0</v>
      </c>
      <c r="C39">
        <f t="shared" si="4"/>
        <v>0</v>
      </c>
      <c r="D39" s="249">
        <f t="shared" si="5"/>
        <v>0</v>
      </c>
      <c r="E39">
        <f>IF(A39=0,0,+VLOOKUP($A39,'1а - drž,sek,drž.sl.i nam.'!$A$13:$BA$104,E$3,FALSE))</f>
        <v>0</v>
      </c>
      <c r="F39">
        <f>IF(A39=0,0,+VLOOKUP($A39,'1а - drž,sek,drž.sl.i nam.'!$A$13:$AY$104,F$3,FALSE))</f>
        <v>0</v>
      </c>
      <c r="G39">
        <f>IF(A39=0,0,+VLOOKUP($A39,'1а - drž,sek,drž.sl.i nam.'!$A$13:$AY$104,G$3,FALSE))</f>
        <v>0</v>
      </c>
      <c r="H39">
        <f>+VLOOKUP($A39,'1а - drž,sek,drž.sl.i nam.'!$A$13:$AY$104,H$3,FALSE)</f>
        <v>0</v>
      </c>
      <c r="I39">
        <f>+VLOOKUP($A39,'1а - drž,sek,drž.sl.i nam.'!$A$13:$AY$104,I$3,FALSE)</f>
        <v>0</v>
      </c>
      <c r="J39">
        <f>+VLOOKUP($A39,'1а - drž,sek,drž.sl.i nam.'!$A$13:$AY$104,J$3,FALSE)</f>
        <v>0</v>
      </c>
      <c r="K39">
        <f>+VLOOKUP($A39,'1а - drž,sek,drž.sl.i nam.'!$A$13:$AY$104,K$3,FALSE)</f>
        <v>0</v>
      </c>
      <c r="L39">
        <f>+VLOOKUP($A39,'1а - drž,sek,drž.sl.i nam.'!$A$13:$AY$104,L$3,FALSE)</f>
        <v>0</v>
      </c>
      <c r="M39">
        <f>+VLOOKUP($A39,'1а - drž,sek,drž.sl.i nam.'!$A$13:$AY$104,M$3,FALSE)</f>
        <v>0</v>
      </c>
      <c r="N39">
        <f>+VLOOKUP($A39,'1а - drž,sek,drž.sl.i nam.'!$A$13:$AY$104,N$3,FALSE)</f>
        <v>0</v>
      </c>
      <c r="O39">
        <f>+VLOOKUP($A39,'1а - drž,sek,drž.sl.i nam.'!$A$13:$AY$104,O$3,FALSE)</f>
        <v>0</v>
      </c>
      <c r="P39">
        <f>+VLOOKUP($A39,'1а - drž,sek,drž.sl.i nam.'!$A$13:$AY$104,P$3,FALSE)</f>
        <v>0</v>
      </c>
      <c r="Q39">
        <f>+VLOOKUP($A39,'1а - drž,sek,drž.sl.i nam.'!$A$13:$AY$104,Q$3,FALSE)</f>
        <v>0</v>
      </c>
      <c r="R39">
        <f>+VLOOKUP($A39,'1а - drž,sek,drž.sl.i nam.'!$A$13:$AY$104,R$3,FALSE)</f>
        <v>0</v>
      </c>
      <c r="S39">
        <f>+VLOOKUP($A39,'1а - drž,sek,drž.sl.i nam.'!$A$13:$AY$104,S$3,FALSE)</f>
        <v>0</v>
      </c>
      <c r="T39" s="44">
        <f>+VLOOKUP($A39,'1а - drž,sek,drž.sl.i nam.'!$A$13:$AY$104,T$3,FALSE)</f>
        <v>0</v>
      </c>
      <c r="U39" s="44">
        <f>+VLOOKUP($A39,'1а - drž,sek,drž.sl.i nam.'!$A$13:AY$104,U$3,FALSE)</f>
        <v>0</v>
      </c>
      <c r="V39" s="44">
        <f>+VLOOKUP($A39,'1а - drž,sek,drž.sl.i nam.'!$A$13:AY$104,V$3,FALSE)</f>
        <v>0</v>
      </c>
      <c r="W39" s="44">
        <f>+VLOOKUP($A39,'1а - drž,sek,drž.sl.i nam.'!$A$13:AY$104,W$3,FALSE)</f>
        <v>0</v>
      </c>
      <c r="X39" s="44">
        <f>+VLOOKUP($A39,'1а - drž,sek,drž.sl.i nam.'!$A$13:AY$104,X$3,FALSE)</f>
        <v>0</v>
      </c>
      <c r="Y39" s="44">
        <f>+VLOOKUP($A39,'1а - drž,sek,drž.sl.i nam.'!$A$13:AY$104,Y$3,FALSE)</f>
        <v>0</v>
      </c>
      <c r="Z39" s="44">
        <f>+VLOOKUP($A39,'1а - drž,sek,drž.sl.i nam.'!$A$13:AY$104,Z$3,FALSE)</f>
        <v>0</v>
      </c>
      <c r="AA39" s="44">
        <f>+VLOOKUP($A39,'1а - drž,sek,drž.sl.i nam.'!$A$13:AY$104,AA$3,FALSE)</f>
        <v>0</v>
      </c>
      <c r="AB39" s="44">
        <f>+VLOOKUP($A39,'1а - drž,sek,drž.sl.i nam.'!$A$13:AY$104,AB$3,FALSE)</f>
        <v>0</v>
      </c>
      <c r="AC39" s="44">
        <f>+VLOOKUP($A39,'1а - drž,sek,drž.sl.i nam.'!$A$13:AY$104,AC$3,FALSE)</f>
        <v>0</v>
      </c>
      <c r="AD39" s="44">
        <f>+VLOOKUP($A39,'1а - drž,sek,drž.sl.i nam.'!$A$13:AY$104,AD$3,FALSE)</f>
        <v>0</v>
      </c>
      <c r="AE39" s="44">
        <f>+VLOOKUP($A39,'1а - drž,sek,drž.sl.i nam.'!$A$13:AY$104,AE$3,FALSE)</f>
        <v>0</v>
      </c>
      <c r="AF39" s="44">
        <f>+VLOOKUP($A39,'1а - drž,sek,drž.sl.i nam.'!$A$13:AY$104,AF$3,FALSE)</f>
        <v>0</v>
      </c>
      <c r="AG39" s="44">
        <f>+VLOOKUP($A39,'1а - drž,sek,drž.sl.i nam.'!$A$13:AY$104,AG$3,FALSE)</f>
        <v>0</v>
      </c>
      <c r="AH39" s="44">
        <f>+VLOOKUP($A39,'1а - drž,sek,drž.sl.i nam.'!$A$13:AY$104,AH$3,FALSE)</f>
        <v>0</v>
      </c>
      <c r="AI39" s="44">
        <f>+VLOOKUP($A39,'1а - drž,sek,drž.sl.i nam.'!$A$13:AY$104,AI$3,FALSE)</f>
        <v>0</v>
      </c>
      <c r="AJ39" s="44">
        <f>IF(B39=0,0,+VLOOKUP($A39,'1а - drž,sek,drž.sl.i nam.'!$A$13:AY$104,AJ$3,FALSE))</f>
        <v>0</v>
      </c>
      <c r="AK39" s="44">
        <f>+IFERROR(AI39+(AI39*'1а - drž,sek,drž.sl.i nam.'!D39)/100,"")</f>
        <v>0</v>
      </c>
      <c r="AL39" s="44">
        <f>+IFERROR(AJ39+(AJ39*'1а - drž,sek,drž.sl.i nam.'!D39)/100,"")</f>
        <v>0</v>
      </c>
    </row>
    <row r="40" spans="1:38">
      <c r="A40">
        <f>+IF(MAX(A$5:A39)+1&lt;=A$1,A39+1,0)</f>
        <v>0</v>
      </c>
      <c r="B40" s="249">
        <f t="shared" si="3"/>
        <v>0</v>
      </c>
      <c r="C40">
        <f t="shared" si="4"/>
        <v>0</v>
      </c>
      <c r="D40" s="249">
        <f t="shared" si="5"/>
        <v>0</v>
      </c>
      <c r="E40">
        <f>IF(A40=0,0,+VLOOKUP($A40,'1а - drž,sek,drž.sl.i nam.'!$A$13:$BA$104,E$3,FALSE))</f>
        <v>0</v>
      </c>
      <c r="F40">
        <f>IF(A40=0,0,+VLOOKUP($A40,'1а - drž,sek,drž.sl.i nam.'!$A$13:$AY$104,F$3,FALSE))</f>
        <v>0</v>
      </c>
      <c r="G40">
        <f>IF(A40=0,0,+VLOOKUP($A40,'1а - drž,sek,drž.sl.i nam.'!$A$13:$AY$104,G$3,FALSE))</f>
        <v>0</v>
      </c>
      <c r="H40">
        <f>+VLOOKUP($A40,'1а - drž,sek,drž.sl.i nam.'!$A$13:$AY$104,H$3,FALSE)</f>
        <v>0</v>
      </c>
      <c r="I40">
        <f>+VLOOKUP($A40,'1а - drž,sek,drž.sl.i nam.'!$A$13:$AY$104,I$3,FALSE)</f>
        <v>0</v>
      </c>
      <c r="J40">
        <f>+VLOOKUP($A40,'1а - drž,sek,drž.sl.i nam.'!$A$13:$AY$104,J$3,FALSE)</f>
        <v>0</v>
      </c>
      <c r="K40">
        <f>+VLOOKUP($A40,'1а - drž,sek,drž.sl.i nam.'!$A$13:$AY$104,K$3,FALSE)</f>
        <v>0</v>
      </c>
      <c r="L40">
        <f>+VLOOKUP($A40,'1а - drž,sek,drž.sl.i nam.'!$A$13:$AY$104,L$3,FALSE)</f>
        <v>0</v>
      </c>
      <c r="M40">
        <f>+VLOOKUP($A40,'1а - drž,sek,drž.sl.i nam.'!$A$13:$AY$104,M$3,FALSE)</f>
        <v>0</v>
      </c>
      <c r="N40">
        <f>+VLOOKUP($A40,'1а - drž,sek,drž.sl.i nam.'!$A$13:$AY$104,N$3,FALSE)</f>
        <v>0</v>
      </c>
      <c r="O40">
        <f>+VLOOKUP($A40,'1а - drž,sek,drž.sl.i nam.'!$A$13:$AY$104,O$3,FALSE)</f>
        <v>0</v>
      </c>
      <c r="P40">
        <f>+VLOOKUP($A40,'1а - drž,sek,drž.sl.i nam.'!$A$13:$AY$104,P$3,FALSE)</f>
        <v>0</v>
      </c>
      <c r="Q40">
        <f>+VLOOKUP($A40,'1а - drž,sek,drž.sl.i nam.'!$A$13:$AY$104,Q$3,FALSE)</f>
        <v>0</v>
      </c>
      <c r="R40">
        <f>+VLOOKUP($A40,'1а - drž,sek,drž.sl.i nam.'!$A$13:$AY$104,R$3,FALSE)</f>
        <v>0</v>
      </c>
      <c r="S40">
        <f>+VLOOKUP($A40,'1а - drž,sek,drž.sl.i nam.'!$A$13:$AY$104,S$3,FALSE)</f>
        <v>0</v>
      </c>
      <c r="T40" s="44">
        <f>+VLOOKUP($A40,'1а - drž,sek,drž.sl.i nam.'!$A$13:$AY$104,T$3,FALSE)</f>
        <v>0</v>
      </c>
      <c r="U40" s="44">
        <f>+VLOOKUP($A40,'1а - drž,sek,drž.sl.i nam.'!$A$13:AY$104,U$3,FALSE)</f>
        <v>0</v>
      </c>
      <c r="V40" s="44">
        <f>+VLOOKUP($A40,'1а - drž,sek,drž.sl.i nam.'!$A$13:AY$104,V$3,FALSE)</f>
        <v>0</v>
      </c>
      <c r="W40" s="44">
        <f>+VLOOKUP($A40,'1а - drž,sek,drž.sl.i nam.'!$A$13:AY$104,W$3,FALSE)</f>
        <v>0</v>
      </c>
      <c r="X40" s="44">
        <f>+VLOOKUP($A40,'1а - drž,sek,drž.sl.i nam.'!$A$13:AY$104,X$3,FALSE)</f>
        <v>0</v>
      </c>
      <c r="Y40" s="44">
        <f>+VLOOKUP($A40,'1а - drž,sek,drž.sl.i nam.'!$A$13:AY$104,Y$3,FALSE)</f>
        <v>0</v>
      </c>
      <c r="Z40" s="44">
        <f>+VLOOKUP($A40,'1а - drž,sek,drž.sl.i nam.'!$A$13:AY$104,Z$3,FALSE)</f>
        <v>0</v>
      </c>
      <c r="AA40" s="44">
        <f>+VLOOKUP($A40,'1а - drž,sek,drž.sl.i nam.'!$A$13:AY$104,AA$3,FALSE)</f>
        <v>0</v>
      </c>
      <c r="AB40" s="44">
        <f>+VLOOKUP($A40,'1а - drž,sek,drž.sl.i nam.'!$A$13:AY$104,AB$3,FALSE)</f>
        <v>0</v>
      </c>
      <c r="AC40" s="44">
        <f>+VLOOKUP($A40,'1а - drž,sek,drž.sl.i nam.'!$A$13:AY$104,AC$3,FALSE)</f>
        <v>0</v>
      </c>
      <c r="AD40" s="44">
        <f>+VLOOKUP($A40,'1а - drž,sek,drž.sl.i nam.'!$A$13:AY$104,AD$3,FALSE)</f>
        <v>0</v>
      </c>
      <c r="AE40" s="44">
        <f>+VLOOKUP($A40,'1а - drž,sek,drž.sl.i nam.'!$A$13:AY$104,AE$3,FALSE)</f>
        <v>0</v>
      </c>
      <c r="AF40" s="44">
        <f>+VLOOKUP($A40,'1а - drž,sek,drž.sl.i nam.'!$A$13:AY$104,AF$3,FALSE)</f>
        <v>0</v>
      </c>
      <c r="AG40" s="44">
        <f>+VLOOKUP($A40,'1а - drž,sek,drž.sl.i nam.'!$A$13:AY$104,AG$3,FALSE)</f>
        <v>0</v>
      </c>
      <c r="AH40" s="44">
        <f>+VLOOKUP($A40,'1а - drž,sek,drž.sl.i nam.'!$A$13:AY$104,AH$3,FALSE)</f>
        <v>0</v>
      </c>
      <c r="AI40" s="44">
        <f>+VLOOKUP($A40,'1а - drž,sek,drž.sl.i nam.'!$A$13:AY$104,AI$3,FALSE)</f>
        <v>0</v>
      </c>
      <c r="AJ40" s="44">
        <f>IF(B40=0,0,+VLOOKUP($A40,'1а - drž,sek,drž.sl.i nam.'!$A$13:AY$104,AJ$3,FALSE))</f>
        <v>0</v>
      </c>
      <c r="AK40" s="44">
        <f>+IFERROR(AI40+(AI40*'1а - drž,sek,drž.sl.i nam.'!D40)/100,"")</f>
        <v>0</v>
      </c>
      <c r="AL40" s="44">
        <f>+IFERROR(AJ40+(AJ40*'1а - drž,sek,drž.sl.i nam.'!D40)/100,"")</f>
        <v>0</v>
      </c>
    </row>
    <row r="41" spans="1:38">
      <c r="A41">
        <f>+IF(MAX(A$5:A40)+1&lt;=A$1,A40+1,0)</f>
        <v>0</v>
      </c>
      <c r="B41" s="249">
        <f t="shared" si="3"/>
        <v>0</v>
      </c>
      <c r="C41">
        <f t="shared" si="4"/>
        <v>0</v>
      </c>
      <c r="D41" s="249">
        <f t="shared" si="5"/>
        <v>0</v>
      </c>
      <c r="E41">
        <f>IF(A41=0,0,+VLOOKUP($A41,'1а - drž,sek,drž.sl.i nam.'!$A$13:$BA$104,E$3,FALSE))</f>
        <v>0</v>
      </c>
      <c r="F41">
        <f>IF(A41=0,0,+VLOOKUP($A41,'1а - drž,sek,drž.sl.i nam.'!$A$13:$AY$104,F$3,FALSE))</f>
        <v>0</v>
      </c>
      <c r="G41">
        <f>IF(A41=0,0,+VLOOKUP($A41,'1а - drž,sek,drž.sl.i nam.'!$A$13:$AY$104,G$3,FALSE))</f>
        <v>0</v>
      </c>
      <c r="H41">
        <f>+VLOOKUP($A41,'1а - drž,sek,drž.sl.i nam.'!$A$13:$AY$104,H$3,FALSE)</f>
        <v>0</v>
      </c>
      <c r="I41">
        <f>+VLOOKUP($A41,'1а - drž,sek,drž.sl.i nam.'!$A$13:$AY$104,I$3,FALSE)</f>
        <v>0</v>
      </c>
      <c r="J41">
        <f>+VLOOKUP($A41,'1а - drž,sek,drž.sl.i nam.'!$A$13:$AY$104,J$3,FALSE)</f>
        <v>0</v>
      </c>
      <c r="K41">
        <f>+VLOOKUP($A41,'1а - drž,sek,drž.sl.i nam.'!$A$13:$AY$104,K$3,FALSE)</f>
        <v>0</v>
      </c>
      <c r="L41">
        <f>+VLOOKUP($A41,'1а - drž,sek,drž.sl.i nam.'!$A$13:$AY$104,L$3,FALSE)</f>
        <v>0</v>
      </c>
      <c r="M41">
        <f>+VLOOKUP($A41,'1а - drž,sek,drž.sl.i nam.'!$A$13:$AY$104,M$3,FALSE)</f>
        <v>0</v>
      </c>
      <c r="N41">
        <f>+VLOOKUP($A41,'1а - drž,sek,drž.sl.i nam.'!$A$13:$AY$104,N$3,FALSE)</f>
        <v>0</v>
      </c>
      <c r="O41">
        <f>+VLOOKUP($A41,'1а - drž,sek,drž.sl.i nam.'!$A$13:$AY$104,O$3,FALSE)</f>
        <v>0</v>
      </c>
      <c r="P41">
        <f>+VLOOKUP($A41,'1а - drž,sek,drž.sl.i nam.'!$A$13:$AY$104,P$3,FALSE)</f>
        <v>0</v>
      </c>
      <c r="Q41">
        <f>+VLOOKUP($A41,'1а - drž,sek,drž.sl.i nam.'!$A$13:$AY$104,Q$3,FALSE)</f>
        <v>0</v>
      </c>
      <c r="R41">
        <f>+VLOOKUP($A41,'1а - drž,sek,drž.sl.i nam.'!$A$13:$AY$104,R$3,FALSE)</f>
        <v>0</v>
      </c>
      <c r="S41">
        <f>+VLOOKUP($A41,'1а - drž,sek,drž.sl.i nam.'!$A$13:$AY$104,S$3,FALSE)</f>
        <v>0</v>
      </c>
      <c r="T41" s="44">
        <f>+VLOOKUP($A41,'1а - drž,sek,drž.sl.i nam.'!$A$13:$AY$104,T$3,FALSE)</f>
        <v>0</v>
      </c>
      <c r="U41" s="44">
        <f>+VLOOKUP($A41,'1а - drž,sek,drž.sl.i nam.'!$A$13:AY$104,U$3,FALSE)</f>
        <v>0</v>
      </c>
      <c r="V41" s="44">
        <f>+VLOOKUP($A41,'1а - drž,sek,drž.sl.i nam.'!$A$13:AY$104,V$3,FALSE)</f>
        <v>0</v>
      </c>
      <c r="W41" s="44">
        <f>+VLOOKUP($A41,'1а - drž,sek,drž.sl.i nam.'!$A$13:AY$104,W$3,FALSE)</f>
        <v>0</v>
      </c>
      <c r="X41" s="44">
        <f>+VLOOKUP($A41,'1а - drž,sek,drž.sl.i nam.'!$A$13:AY$104,X$3,FALSE)</f>
        <v>0</v>
      </c>
      <c r="Y41" s="44">
        <f>+VLOOKUP($A41,'1а - drž,sek,drž.sl.i nam.'!$A$13:AY$104,Y$3,FALSE)</f>
        <v>0</v>
      </c>
      <c r="Z41" s="44">
        <f>+VLOOKUP($A41,'1а - drž,sek,drž.sl.i nam.'!$A$13:AY$104,Z$3,FALSE)</f>
        <v>0</v>
      </c>
      <c r="AA41" s="44">
        <f>+VLOOKUP($A41,'1а - drž,sek,drž.sl.i nam.'!$A$13:AY$104,AA$3,FALSE)</f>
        <v>0</v>
      </c>
      <c r="AB41" s="44">
        <f>+VLOOKUP($A41,'1а - drž,sek,drž.sl.i nam.'!$A$13:AY$104,AB$3,FALSE)</f>
        <v>0</v>
      </c>
      <c r="AC41" s="44">
        <f>+VLOOKUP($A41,'1а - drž,sek,drž.sl.i nam.'!$A$13:AY$104,AC$3,FALSE)</f>
        <v>0</v>
      </c>
      <c r="AD41" s="44">
        <f>+VLOOKUP($A41,'1а - drž,sek,drž.sl.i nam.'!$A$13:AY$104,AD$3,FALSE)</f>
        <v>0</v>
      </c>
      <c r="AE41" s="44">
        <f>+VLOOKUP($A41,'1а - drž,sek,drž.sl.i nam.'!$A$13:AY$104,AE$3,FALSE)</f>
        <v>0</v>
      </c>
      <c r="AF41" s="44">
        <f>+VLOOKUP($A41,'1а - drž,sek,drž.sl.i nam.'!$A$13:AY$104,AF$3,FALSE)</f>
        <v>0</v>
      </c>
      <c r="AG41" s="44">
        <f>+VLOOKUP($A41,'1а - drž,sek,drž.sl.i nam.'!$A$13:AY$104,AG$3,FALSE)</f>
        <v>0</v>
      </c>
      <c r="AH41" s="44">
        <f>+VLOOKUP($A41,'1а - drž,sek,drž.sl.i nam.'!$A$13:AY$104,AH$3,FALSE)</f>
        <v>0</v>
      </c>
      <c r="AI41" s="44">
        <f>+VLOOKUP($A41,'1а - drž,sek,drž.sl.i nam.'!$A$13:AY$104,AI$3,FALSE)</f>
        <v>0</v>
      </c>
      <c r="AJ41" s="44">
        <f>IF(B41=0,0,+VLOOKUP($A41,'1а - drž,sek,drž.sl.i nam.'!$A$13:AY$104,AJ$3,FALSE))</f>
        <v>0</v>
      </c>
      <c r="AK41" s="44">
        <f>+IFERROR(AI41+(AI41*'1а - drž,sek,drž.sl.i nam.'!D41)/100,"")</f>
        <v>0</v>
      </c>
      <c r="AL41" s="44">
        <f>+IFERROR(AJ41+(AJ41*'1а - drž,sek,drž.sl.i nam.'!D41)/100,"")</f>
        <v>0</v>
      </c>
    </row>
    <row r="42" spans="1:38">
      <c r="A42">
        <f>+IF(MAX(A$5:A41)+1&lt;=A$1,A41+1,0)</f>
        <v>0</v>
      </c>
      <c r="B42" s="249">
        <f t="shared" si="3"/>
        <v>0</v>
      </c>
      <c r="C42">
        <f t="shared" si="4"/>
        <v>0</v>
      </c>
      <c r="D42" s="249">
        <f t="shared" si="5"/>
        <v>0</v>
      </c>
      <c r="E42">
        <f>IF(A42=0,0,+VLOOKUP($A42,'1а - drž,sek,drž.sl.i nam.'!$A$13:$BA$104,E$3,FALSE))</f>
        <v>0</v>
      </c>
      <c r="F42">
        <f>IF(A42=0,0,+VLOOKUP($A42,'1а - drž,sek,drž.sl.i nam.'!$A$13:$AY$104,F$3,FALSE))</f>
        <v>0</v>
      </c>
      <c r="G42">
        <f>IF(A42=0,0,+VLOOKUP($A42,'1а - drž,sek,drž.sl.i nam.'!$A$13:$AY$104,G$3,FALSE))</f>
        <v>0</v>
      </c>
      <c r="H42">
        <f>+VLOOKUP($A42,'1а - drž,sek,drž.sl.i nam.'!$A$13:$AY$104,H$3,FALSE)</f>
        <v>0</v>
      </c>
      <c r="I42">
        <f>+VLOOKUP($A42,'1а - drž,sek,drž.sl.i nam.'!$A$13:$AY$104,I$3,FALSE)</f>
        <v>0</v>
      </c>
      <c r="J42">
        <f>+VLOOKUP($A42,'1а - drž,sek,drž.sl.i nam.'!$A$13:$AY$104,J$3,FALSE)</f>
        <v>0</v>
      </c>
      <c r="K42">
        <f>+VLOOKUP($A42,'1а - drž,sek,drž.sl.i nam.'!$A$13:$AY$104,K$3,FALSE)</f>
        <v>0</v>
      </c>
      <c r="L42">
        <f>+VLOOKUP($A42,'1а - drž,sek,drž.sl.i nam.'!$A$13:$AY$104,L$3,FALSE)</f>
        <v>0</v>
      </c>
      <c r="M42">
        <f>+VLOOKUP($A42,'1а - drž,sek,drž.sl.i nam.'!$A$13:$AY$104,M$3,FALSE)</f>
        <v>0</v>
      </c>
      <c r="N42">
        <f>+VLOOKUP($A42,'1а - drž,sek,drž.sl.i nam.'!$A$13:$AY$104,N$3,FALSE)</f>
        <v>0</v>
      </c>
      <c r="O42">
        <f>+VLOOKUP($A42,'1а - drž,sek,drž.sl.i nam.'!$A$13:$AY$104,O$3,FALSE)</f>
        <v>0</v>
      </c>
      <c r="P42">
        <f>+VLOOKUP($A42,'1а - drž,sek,drž.sl.i nam.'!$A$13:$AY$104,P$3,FALSE)</f>
        <v>0</v>
      </c>
      <c r="Q42">
        <f>+VLOOKUP($A42,'1а - drž,sek,drž.sl.i nam.'!$A$13:$AY$104,Q$3,FALSE)</f>
        <v>0</v>
      </c>
      <c r="R42">
        <f>+VLOOKUP($A42,'1а - drž,sek,drž.sl.i nam.'!$A$13:$AY$104,R$3,FALSE)</f>
        <v>0</v>
      </c>
      <c r="S42">
        <f>+VLOOKUP($A42,'1а - drž,sek,drž.sl.i nam.'!$A$13:$AY$104,S$3,FALSE)</f>
        <v>0</v>
      </c>
      <c r="T42" s="44">
        <f>+VLOOKUP($A42,'1а - drž,sek,drž.sl.i nam.'!$A$13:$AY$104,T$3,FALSE)</f>
        <v>0</v>
      </c>
      <c r="U42" s="44">
        <f>+VLOOKUP($A42,'1а - drž,sek,drž.sl.i nam.'!$A$13:AY$104,U$3,FALSE)</f>
        <v>0</v>
      </c>
      <c r="V42" s="44">
        <f>+VLOOKUP($A42,'1а - drž,sek,drž.sl.i nam.'!$A$13:AY$104,V$3,FALSE)</f>
        <v>0</v>
      </c>
      <c r="W42" s="44">
        <f>+VLOOKUP($A42,'1а - drž,sek,drž.sl.i nam.'!$A$13:AY$104,W$3,FALSE)</f>
        <v>0</v>
      </c>
      <c r="X42" s="44">
        <f>+VLOOKUP($A42,'1а - drž,sek,drž.sl.i nam.'!$A$13:AY$104,X$3,FALSE)</f>
        <v>0</v>
      </c>
      <c r="Y42" s="44">
        <f>+VLOOKUP($A42,'1а - drž,sek,drž.sl.i nam.'!$A$13:AY$104,Y$3,FALSE)</f>
        <v>0</v>
      </c>
      <c r="Z42" s="44">
        <f>+VLOOKUP($A42,'1а - drž,sek,drž.sl.i nam.'!$A$13:AY$104,Z$3,FALSE)</f>
        <v>0</v>
      </c>
      <c r="AA42" s="44">
        <f>+VLOOKUP($A42,'1а - drž,sek,drž.sl.i nam.'!$A$13:AY$104,AA$3,FALSE)</f>
        <v>0</v>
      </c>
      <c r="AB42" s="44">
        <f>+VLOOKUP($A42,'1а - drž,sek,drž.sl.i nam.'!$A$13:AY$104,AB$3,FALSE)</f>
        <v>0</v>
      </c>
      <c r="AC42" s="44">
        <f>+VLOOKUP($A42,'1а - drž,sek,drž.sl.i nam.'!$A$13:AY$104,AC$3,FALSE)</f>
        <v>0</v>
      </c>
      <c r="AD42" s="44">
        <f>+VLOOKUP($A42,'1а - drž,sek,drž.sl.i nam.'!$A$13:AY$104,AD$3,FALSE)</f>
        <v>0</v>
      </c>
      <c r="AE42" s="44">
        <f>+VLOOKUP($A42,'1а - drž,sek,drž.sl.i nam.'!$A$13:AY$104,AE$3,FALSE)</f>
        <v>0</v>
      </c>
      <c r="AF42" s="44">
        <f>+VLOOKUP($A42,'1а - drž,sek,drž.sl.i nam.'!$A$13:AY$104,AF$3,FALSE)</f>
        <v>0</v>
      </c>
      <c r="AG42" s="44">
        <f>+VLOOKUP($A42,'1а - drž,sek,drž.sl.i nam.'!$A$13:AY$104,AG$3,FALSE)</f>
        <v>0</v>
      </c>
      <c r="AH42" s="44">
        <f>+VLOOKUP($A42,'1а - drž,sek,drž.sl.i nam.'!$A$13:AY$104,AH$3,FALSE)</f>
        <v>0</v>
      </c>
      <c r="AI42" s="44">
        <f>+VLOOKUP($A42,'1а - drž,sek,drž.sl.i nam.'!$A$13:AY$104,AI$3,FALSE)</f>
        <v>0</v>
      </c>
      <c r="AJ42" s="44">
        <f>IF(B42=0,0,+VLOOKUP($A42,'1а - drž,sek,drž.sl.i nam.'!$A$13:AY$104,AJ$3,FALSE))</f>
        <v>0</v>
      </c>
      <c r="AK42" s="44">
        <f>+IFERROR(AI42+(AI42*'1а - drž,sek,drž.sl.i nam.'!D42)/100,"")</f>
        <v>0</v>
      </c>
      <c r="AL42" s="44">
        <f>+IFERROR(AJ42+(AJ42*'1а - drž,sek,drž.sl.i nam.'!D42)/100,"")</f>
        <v>0</v>
      </c>
    </row>
    <row r="43" spans="1:38">
      <c r="A43">
        <f>+IF(MAX(A$5:A42)+1&lt;=A$1,A42+1,0)</f>
        <v>0</v>
      </c>
      <c r="B43" s="249">
        <f t="shared" si="3"/>
        <v>0</v>
      </c>
      <c r="C43">
        <f t="shared" si="4"/>
        <v>0</v>
      </c>
      <c r="D43" s="249">
        <f t="shared" si="5"/>
        <v>0</v>
      </c>
      <c r="E43">
        <f>IF(A43=0,0,+VLOOKUP($A43,'1а - drž,sek,drž.sl.i nam.'!$A$13:$BA$104,E$3,FALSE))</f>
        <v>0</v>
      </c>
      <c r="F43">
        <f>IF(A43=0,0,+VLOOKUP($A43,'1а - drž,sek,drž.sl.i nam.'!$A$13:$AY$104,F$3,FALSE))</f>
        <v>0</v>
      </c>
      <c r="G43">
        <f>IF(A43=0,0,+VLOOKUP($A43,'1а - drž,sek,drž.sl.i nam.'!$A$13:$AY$104,G$3,FALSE))</f>
        <v>0</v>
      </c>
      <c r="H43">
        <f>+VLOOKUP($A43,'1а - drž,sek,drž.sl.i nam.'!$A$13:$AY$104,H$3,FALSE)</f>
        <v>0</v>
      </c>
      <c r="I43">
        <f>+VLOOKUP($A43,'1а - drž,sek,drž.sl.i nam.'!$A$13:$AY$104,I$3,FALSE)</f>
        <v>0</v>
      </c>
      <c r="J43">
        <f>+VLOOKUP($A43,'1а - drž,sek,drž.sl.i nam.'!$A$13:$AY$104,J$3,FALSE)</f>
        <v>0</v>
      </c>
      <c r="K43">
        <f>+VLOOKUP($A43,'1а - drž,sek,drž.sl.i nam.'!$A$13:$AY$104,K$3,FALSE)</f>
        <v>0</v>
      </c>
      <c r="L43">
        <f>+VLOOKUP($A43,'1а - drž,sek,drž.sl.i nam.'!$A$13:$AY$104,L$3,FALSE)</f>
        <v>0</v>
      </c>
      <c r="M43">
        <f>+VLOOKUP($A43,'1а - drž,sek,drž.sl.i nam.'!$A$13:$AY$104,M$3,FALSE)</f>
        <v>0</v>
      </c>
      <c r="N43">
        <f>+VLOOKUP($A43,'1а - drž,sek,drž.sl.i nam.'!$A$13:$AY$104,N$3,FALSE)</f>
        <v>0</v>
      </c>
      <c r="O43">
        <f>+VLOOKUP($A43,'1а - drž,sek,drž.sl.i nam.'!$A$13:$AY$104,O$3,FALSE)</f>
        <v>0</v>
      </c>
      <c r="P43">
        <f>+VLOOKUP($A43,'1а - drž,sek,drž.sl.i nam.'!$A$13:$AY$104,P$3,FALSE)</f>
        <v>0</v>
      </c>
      <c r="Q43">
        <f>+VLOOKUP($A43,'1а - drž,sek,drž.sl.i nam.'!$A$13:$AY$104,Q$3,FALSE)</f>
        <v>0</v>
      </c>
      <c r="R43">
        <f>+VLOOKUP($A43,'1а - drž,sek,drž.sl.i nam.'!$A$13:$AY$104,R$3,FALSE)</f>
        <v>0</v>
      </c>
      <c r="S43">
        <f>+VLOOKUP($A43,'1а - drž,sek,drž.sl.i nam.'!$A$13:$AY$104,S$3,FALSE)</f>
        <v>0</v>
      </c>
      <c r="T43" s="44">
        <f>+VLOOKUP($A43,'1а - drž,sek,drž.sl.i nam.'!$A$13:$AY$104,T$3,FALSE)</f>
        <v>0</v>
      </c>
      <c r="U43" s="44">
        <f>+VLOOKUP($A43,'1а - drž,sek,drž.sl.i nam.'!$A$13:AY$104,U$3,FALSE)</f>
        <v>0</v>
      </c>
      <c r="V43" s="44">
        <f>+VLOOKUP($A43,'1а - drž,sek,drž.sl.i nam.'!$A$13:AY$104,V$3,FALSE)</f>
        <v>0</v>
      </c>
      <c r="W43" s="44">
        <f>+VLOOKUP($A43,'1а - drž,sek,drž.sl.i nam.'!$A$13:AY$104,W$3,FALSE)</f>
        <v>0</v>
      </c>
      <c r="X43" s="44">
        <f>+VLOOKUP($A43,'1а - drž,sek,drž.sl.i nam.'!$A$13:AY$104,X$3,FALSE)</f>
        <v>0</v>
      </c>
      <c r="Y43" s="44">
        <f>+VLOOKUP($A43,'1а - drž,sek,drž.sl.i nam.'!$A$13:AY$104,Y$3,FALSE)</f>
        <v>0</v>
      </c>
      <c r="Z43" s="44">
        <f>+VLOOKUP($A43,'1а - drž,sek,drž.sl.i nam.'!$A$13:AY$104,Z$3,FALSE)</f>
        <v>0</v>
      </c>
      <c r="AA43" s="44">
        <f>+VLOOKUP($A43,'1а - drž,sek,drž.sl.i nam.'!$A$13:AY$104,AA$3,FALSE)</f>
        <v>0</v>
      </c>
      <c r="AB43" s="44">
        <f>+VLOOKUP($A43,'1а - drž,sek,drž.sl.i nam.'!$A$13:AY$104,AB$3,FALSE)</f>
        <v>0</v>
      </c>
      <c r="AC43" s="44">
        <f>+VLOOKUP($A43,'1а - drž,sek,drž.sl.i nam.'!$A$13:AY$104,AC$3,FALSE)</f>
        <v>0</v>
      </c>
      <c r="AD43" s="44">
        <f>+VLOOKUP($A43,'1а - drž,sek,drž.sl.i nam.'!$A$13:AY$104,AD$3,FALSE)</f>
        <v>0</v>
      </c>
      <c r="AE43" s="44">
        <f>+VLOOKUP($A43,'1а - drž,sek,drž.sl.i nam.'!$A$13:AY$104,AE$3,FALSE)</f>
        <v>0</v>
      </c>
      <c r="AF43" s="44">
        <f>+VLOOKUP($A43,'1а - drž,sek,drž.sl.i nam.'!$A$13:AY$104,AF$3,FALSE)</f>
        <v>0</v>
      </c>
      <c r="AG43" s="44">
        <f>+VLOOKUP($A43,'1а - drž,sek,drž.sl.i nam.'!$A$13:AY$104,AG$3,FALSE)</f>
        <v>0</v>
      </c>
      <c r="AH43" s="44">
        <f>+VLOOKUP($A43,'1а - drž,sek,drž.sl.i nam.'!$A$13:AY$104,AH$3,FALSE)</f>
        <v>0</v>
      </c>
      <c r="AI43" s="44">
        <f>+VLOOKUP($A43,'1а - drž,sek,drž.sl.i nam.'!$A$13:AY$104,AI$3,FALSE)</f>
        <v>0</v>
      </c>
      <c r="AJ43" s="44">
        <f>IF(B43=0,0,+VLOOKUP($A43,'1а - drž,sek,drž.sl.i nam.'!$A$13:AY$104,AJ$3,FALSE))</f>
        <v>0</v>
      </c>
      <c r="AK43" s="44">
        <f>+IFERROR(AI43+(AI43*'1а - drž,sek,drž.sl.i nam.'!D43)/100,"")</f>
        <v>0</v>
      </c>
      <c r="AL43" s="44">
        <f>+IFERROR(AJ43+(AJ43*'1а - drž,sek,drž.sl.i nam.'!D43)/100,"")</f>
        <v>0</v>
      </c>
    </row>
    <row r="44" spans="1:38">
      <c r="A44">
        <f>+IF(MAX(A$5:A43)+1&lt;=A$1,A43+1,0)</f>
        <v>0</v>
      </c>
      <c r="B44" s="249">
        <f t="shared" si="3"/>
        <v>0</v>
      </c>
      <c r="C44">
        <f t="shared" si="4"/>
        <v>0</v>
      </c>
      <c r="D44" s="249">
        <f t="shared" si="5"/>
        <v>0</v>
      </c>
      <c r="E44">
        <f>IF(A44=0,0,+VLOOKUP($A44,'1а - drž,sek,drž.sl.i nam.'!$A$13:$BA$104,E$3,FALSE))</f>
        <v>0</v>
      </c>
      <c r="F44">
        <f>IF(A44=0,0,+VLOOKUP($A44,'1а - drž,sek,drž.sl.i nam.'!$A$13:$AY$104,F$3,FALSE))</f>
        <v>0</v>
      </c>
      <c r="G44">
        <f>IF(A44=0,0,+VLOOKUP($A44,'1а - drž,sek,drž.sl.i nam.'!$A$13:$AY$104,G$3,FALSE))</f>
        <v>0</v>
      </c>
      <c r="H44">
        <f>+VLOOKUP($A44,'1а - drž,sek,drž.sl.i nam.'!$A$13:$AY$104,H$3,FALSE)</f>
        <v>0</v>
      </c>
      <c r="I44">
        <f>+VLOOKUP($A44,'1а - drž,sek,drž.sl.i nam.'!$A$13:$AY$104,I$3,FALSE)</f>
        <v>0</v>
      </c>
      <c r="J44">
        <f>+VLOOKUP($A44,'1а - drž,sek,drž.sl.i nam.'!$A$13:$AY$104,J$3,FALSE)</f>
        <v>0</v>
      </c>
      <c r="K44">
        <f>+VLOOKUP($A44,'1а - drž,sek,drž.sl.i nam.'!$A$13:$AY$104,K$3,FALSE)</f>
        <v>0</v>
      </c>
      <c r="L44">
        <f>+VLOOKUP($A44,'1а - drž,sek,drž.sl.i nam.'!$A$13:$AY$104,L$3,FALSE)</f>
        <v>0</v>
      </c>
      <c r="M44">
        <f>+VLOOKUP($A44,'1а - drž,sek,drž.sl.i nam.'!$A$13:$AY$104,M$3,FALSE)</f>
        <v>0</v>
      </c>
      <c r="N44">
        <f>+VLOOKUP($A44,'1а - drž,sek,drž.sl.i nam.'!$A$13:$AY$104,N$3,FALSE)</f>
        <v>0</v>
      </c>
      <c r="O44">
        <f>+VLOOKUP($A44,'1а - drž,sek,drž.sl.i nam.'!$A$13:$AY$104,O$3,FALSE)</f>
        <v>0</v>
      </c>
      <c r="P44">
        <f>+VLOOKUP($A44,'1а - drž,sek,drž.sl.i nam.'!$A$13:$AY$104,P$3,FALSE)</f>
        <v>0</v>
      </c>
      <c r="Q44">
        <f>+VLOOKUP($A44,'1а - drž,sek,drž.sl.i nam.'!$A$13:$AY$104,Q$3,FALSE)</f>
        <v>0</v>
      </c>
      <c r="R44">
        <f>+VLOOKUP($A44,'1а - drž,sek,drž.sl.i nam.'!$A$13:$AY$104,R$3,FALSE)</f>
        <v>0</v>
      </c>
      <c r="S44">
        <f>+VLOOKUP($A44,'1а - drž,sek,drž.sl.i nam.'!$A$13:$AY$104,S$3,FALSE)</f>
        <v>0</v>
      </c>
      <c r="T44" s="44">
        <f>+VLOOKUP($A44,'1а - drž,sek,drž.sl.i nam.'!$A$13:$AY$104,T$3,FALSE)</f>
        <v>0</v>
      </c>
      <c r="U44" s="44">
        <f>+VLOOKUP($A44,'1а - drž,sek,drž.sl.i nam.'!$A$13:AY$104,U$3,FALSE)</f>
        <v>0</v>
      </c>
      <c r="V44" s="44">
        <f>+VLOOKUP($A44,'1а - drž,sek,drž.sl.i nam.'!$A$13:AY$104,V$3,FALSE)</f>
        <v>0</v>
      </c>
      <c r="W44" s="44">
        <f>+VLOOKUP($A44,'1а - drž,sek,drž.sl.i nam.'!$A$13:AY$104,W$3,FALSE)</f>
        <v>0</v>
      </c>
      <c r="X44" s="44">
        <f>+VLOOKUP($A44,'1а - drž,sek,drž.sl.i nam.'!$A$13:AY$104,X$3,FALSE)</f>
        <v>0</v>
      </c>
      <c r="Y44" s="44">
        <f>+VLOOKUP($A44,'1а - drž,sek,drž.sl.i nam.'!$A$13:AY$104,Y$3,FALSE)</f>
        <v>0</v>
      </c>
      <c r="Z44" s="44">
        <f>+VLOOKUP($A44,'1а - drž,sek,drž.sl.i nam.'!$A$13:AY$104,Z$3,FALSE)</f>
        <v>0</v>
      </c>
      <c r="AA44" s="44">
        <f>+VLOOKUP($A44,'1а - drž,sek,drž.sl.i nam.'!$A$13:AY$104,AA$3,FALSE)</f>
        <v>0</v>
      </c>
      <c r="AB44" s="44">
        <f>+VLOOKUP($A44,'1а - drž,sek,drž.sl.i nam.'!$A$13:AY$104,AB$3,FALSE)</f>
        <v>0</v>
      </c>
      <c r="AC44" s="44">
        <f>+VLOOKUP($A44,'1а - drž,sek,drž.sl.i nam.'!$A$13:AY$104,AC$3,FALSE)</f>
        <v>0</v>
      </c>
      <c r="AD44" s="44">
        <f>+VLOOKUP($A44,'1а - drž,sek,drž.sl.i nam.'!$A$13:AY$104,AD$3,FALSE)</f>
        <v>0</v>
      </c>
      <c r="AE44" s="44">
        <f>+VLOOKUP($A44,'1а - drž,sek,drž.sl.i nam.'!$A$13:AY$104,AE$3,FALSE)</f>
        <v>0</v>
      </c>
      <c r="AF44" s="44">
        <f>+VLOOKUP($A44,'1а - drž,sek,drž.sl.i nam.'!$A$13:AY$104,AF$3,FALSE)</f>
        <v>0</v>
      </c>
      <c r="AG44" s="44">
        <f>+VLOOKUP($A44,'1а - drž,sek,drž.sl.i nam.'!$A$13:AY$104,AG$3,FALSE)</f>
        <v>0</v>
      </c>
      <c r="AH44" s="44">
        <f>+VLOOKUP($A44,'1а - drž,sek,drž.sl.i nam.'!$A$13:AY$104,AH$3,FALSE)</f>
        <v>0</v>
      </c>
      <c r="AI44" s="44">
        <f>+VLOOKUP($A44,'1а - drž,sek,drž.sl.i nam.'!$A$13:AY$104,AI$3,FALSE)</f>
        <v>0</v>
      </c>
      <c r="AJ44" s="44">
        <f>IF(B44=0,0,+VLOOKUP($A44,'1а - drž,sek,drž.sl.i nam.'!$A$13:AY$104,AJ$3,FALSE))</f>
        <v>0</v>
      </c>
      <c r="AK44" s="44">
        <f>+IFERROR(AI44+(AI44*'1а - drž,sek,drž.sl.i nam.'!D44)/100,"")</f>
        <v>0</v>
      </c>
      <c r="AL44" s="44">
        <f>+IFERROR(AJ44+(AJ44*'1а - drž,sek,drž.sl.i nam.'!D44)/100,"")</f>
        <v>0</v>
      </c>
    </row>
    <row r="45" spans="1:38">
      <c r="A45">
        <f>+IF(MAX(A$5:A44)+1&lt;=A$1,A44+1,0)</f>
        <v>0</v>
      </c>
      <c r="B45" s="249">
        <f t="shared" si="3"/>
        <v>0</v>
      </c>
      <c r="C45">
        <f t="shared" si="4"/>
        <v>0</v>
      </c>
      <c r="D45" s="249">
        <f t="shared" si="5"/>
        <v>0</v>
      </c>
      <c r="E45">
        <f>IF(A45=0,0,+VLOOKUP($A45,'1а - drž,sek,drž.sl.i nam.'!$A$13:$BA$104,E$3,FALSE))</f>
        <v>0</v>
      </c>
      <c r="F45">
        <f>IF(A45=0,0,+VLOOKUP($A45,'1а - drž,sek,drž.sl.i nam.'!$A$13:$AY$104,F$3,FALSE))</f>
        <v>0</v>
      </c>
      <c r="G45">
        <f>IF(A45=0,0,+VLOOKUP($A45,'1а - drž,sek,drž.sl.i nam.'!$A$13:$AY$104,G$3,FALSE))</f>
        <v>0</v>
      </c>
      <c r="H45">
        <f>+VLOOKUP($A45,'1а - drž,sek,drž.sl.i nam.'!$A$13:$AY$104,H$3,FALSE)</f>
        <v>0</v>
      </c>
      <c r="I45">
        <f>+VLOOKUP($A45,'1а - drž,sek,drž.sl.i nam.'!$A$13:$AY$104,I$3,FALSE)</f>
        <v>0</v>
      </c>
      <c r="J45">
        <f>+VLOOKUP($A45,'1а - drž,sek,drž.sl.i nam.'!$A$13:$AY$104,J$3,FALSE)</f>
        <v>0</v>
      </c>
      <c r="K45">
        <f>+VLOOKUP($A45,'1а - drž,sek,drž.sl.i nam.'!$A$13:$AY$104,K$3,FALSE)</f>
        <v>0</v>
      </c>
      <c r="L45">
        <f>+VLOOKUP($A45,'1а - drž,sek,drž.sl.i nam.'!$A$13:$AY$104,L$3,FALSE)</f>
        <v>0</v>
      </c>
      <c r="M45">
        <f>+VLOOKUP($A45,'1а - drž,sek,drž.sl.i nam.'!$A$13:$AY$104,M$3,FALSE)</f>
        <v>0</v>
      </c>
      <c r="N45">
        <f>+VLOOKUP($A45,'1а - drž,sek,drž.sl.i nam.'!$A$13:$AY$104,N$3,FALSE)</f>
        <v>0</v>
      </c>
      <c r="O45">
        <f>+VLOOKUP($A45,'1а - drž,sek,drž.sl.i nam.'!$A$13:$AY$104,O$3,FALSE)</f>
        <v>0</v>
      </c>
      <c r="P45">
        <f>+VLOOKUP($A45,'1а - drž,sek,drž.sl.i nam.'!$A$13:$AY$104,P$3,FALSE)</f>
        <v>0</v>
      </c>
      <c r="Q45">
        <f>+VLOOKUP($A45,'1а - drž,sek,drž.sl.i nam.'!$A$13:$AY$104,Q$3,FALSE)</f>
        <v>0</v>
      </c>
      <c r="R45">
        <f>+VLOOKUP($A45,'1а - drž,sek,drž.sl.i nam.'!$A$13:$AY$104,R$3,FALSE)</f>
        <v>0</v>
      </c>
      <c r="S45">
        <f>+VLOOKUP($A45,'1а - drž,sek,drž.sl.i nam.'!$A$13:$AY$104,S$3,FALSE)</f>
        <v>0</v>
      </c>
      <c r="T45" s="44">
        <f>+VLOOKUP($A45,'1а - drž,sek,drž.sl.i nam.'!$A$13:$AY$104,T$3,FALSE)</f>
        <v>0</v>
      </c>
      <c r="U45" s="44">
        <f>+VLOOKUP($A45,'1а - drž,sek,drž.sl.i nam.'!$A$13:AY$104,U$3,FALSE)</f>
        <v>0</v>
      </c>
      <c r="V45" s="44">
        <f>+VLOOKUP($A45,'1а - drž,sek,drž.sl.i nam.'!$A$13:AY$104,V$3,FALSE)</f>
        <v>0</v>
      </c>
      <c r="W45" s="44">
        <f>+VLOOKUP($A45,'1а - drž,sek,drž.sl.i nam.'!$A$13:AY$104,W$3,FALSE)</f>
        <v>0</v>
      </c>
      <c r="X45" s="44">
        <f>+VLOOKUP($A45,'1а - drž,sek,drž.sl.i nam.'!$A$13:AY$104,X$3,FALSE)</f>
        <v>0</v>
      </c>
      <c r="Y45" s="44">
        <f>+VLOOKUP($A45,'1а - drž,sek,drž.sl.i nam.'!$A$13:AY$104,Y$3,FALSE)</f>
        <v>0</v>
      </c>
      <c r="Z45" s="44">
        <f>+VLOOKUP($A45,'1а - drž,sek,drž.sl.i nam.'!$A$13:AY$104,Z$3,FALSE)</f>
        <v>0</v>
      </c>
      <c r="AA45" s="44">
        <f>+VLOOKUP($A45,'1а - drž,sek,drž.sl.i nam.'!$A$13:AY$104,AA$3,FALSE)</f>
        <v>0</v>
      </c>
      <c r="AB45" s="44">
        <f>+VLOOKUP($A45,'1а - drž,sek,drž.sl.i nam.'!$A$13:AY$104,AB$3,FALSE)</f>
        <v>0</v>
      </c>
      <c r="AC45" s="44">
        <f>+VLOOKUP($A45,'1а - drž,sek,drž.sl.i nam.'!$A$13:AY$104,AC$3,FALSE)</f>
        <v>0</v>
      </c>
      <c r="AD45" s="44">
        <f>+VLOOKUP($A45,'1а - drž,sek,drž.sl.i nam.'!$A$13:AY$104,AD$3,FALSE)</f>
        <v>0</v>
      </c>
      <c r="AE45" s="44">
        <f>+VLOOKUP($A45,'1а - drž,sek,drž.sl.i nam.'!$A$13:AY$104,AE$3,FALSE)</f>
        <v>0</v>
      </c>
      <c r="AF45" s="44">
        <f>+VLOOKUP($A45,'1а - drž,sek,drž.sl.i nam.'!$A$13:AY$104,AF$3,FALSE)</f>
        <v>0</v>
      </c>
      <c r="AG45" s="44">
        <f>+VLOOKUP($A45,'1а - drž,sek,drž.sl.i nam.'!$A$13:AY$104,AG$3,FALSE)</f>
        <v>0</v>
      </c>
      <c r="AH45" s="44">
        <f>+VLOOKUP($A45,'1а - drž,sek,drž.sl.i nam.'!$A$13:AY$104,AH$3,FALSE)</f>
        <v>0</v>
      </c>
      <c r="AI45" s="44">
        <f>+VLOOKUP($A45,'1а - drž,sek,drž.sl.i nam.'!$A$13:AY$104,AI$3,FALSE)</f>
        <v>0</v>
      </c>
      <c r="AJ45" s="44">
        <f>IF(B45=0,0,+VLOOKUP($A45,'1а - drž,sek,drž.sl.i nam.'!$A$13:AY$104,AJ$3,FALSE))</f>
        <v>0</v>
      </c>
      <c r="AK45" s="44">
        <f>+IFERROR(AI45+(AI45*'1а - drž,sek,drž.sl.i nam.'!D45)/100,"")</f>
        <v>0</v>
      </c>
      <c r="AL45" s="44">
        <f>+IFERROR(AJ45+(AJ45*'1а - drž,sek,drž.sl.i nam.'!D45)/100,"")</f>
        <v>0</v>
      </c>
    </row>
    <row r="46" spans="1:38">
      <c r="A46">
        <f>+IF(MAX(A$5:A45)+1&lt;=A$1,A45+1,0)</f>
        <v>0</v>
      </c>
      <c r="B46" s="249">
        <f t="shared" si="3"/>
        <v>0</v>
      </c>
      <c r="C46">
        <f t="shared" si="4"/>
        <v>0</v>
      </c>
      <c r="D46" s="249">
        <f t="shared" si="5"/>
        <v>0</v>
      </c>
      <c r="E46">
        <f>IF(A46=0,0,+VLOOKUP($A46,'1а - drž,sek,drž.sl.i nam.'!$A$13:$BA$104,E$3,FALSE))</f>
        <v>0</v>
      </c>
      <c r="F46">
        <f>IF(A46=0,0,+VLOOKUP($A46,'1а - drž,sek,drž.sl.i nam.'!$A$13:$AY$104,F$3,FALSE))</f>
        <v>0</v>
      </c>
      <c r="G46">
        <f>IF(A46=0,0,+VLOOKUP($A46,'1а - drž,sek,drž.sl.i nam.'!$A$13:$AY$104,G$3,FALSE))</f>
        <v>0</v>
      </c>
      <c r="H46">
        <f>+VLOOKUP($A46,'1а - drž,sek,drž.sl.i nam.'!$A$13:$AY$104,H$3,FALSE)</f>
        <v>0</v>
      </c>
      <c r="I46">
        <f>+VLOOKUP($A46,'1а - drž,sek,drž.sl.i nam.'!$A$13:$AY$104,I$3,FALSE)</f>
        <v>0</v>
      </c>
      <c r="J46">
        <f>+VLOOKUP($A46,'1а - drž,sek,drž.sl.i nam.'!$A$13:$AY$104,J$3,FALSE)</f>
        <v>0</v>
      </c>
      <c r="K46">
        <f>+VLOOKUP($A46,'1а - drž,sek,drž.sl.i nam.'!$A$13:$AY$104,K$3,FALSE)</f>
        <v>0</v>
      </c>
      <c r="L46">
        <f>+VLOOKUP($A46,'1а - drž,sek,drž.sl.i nam.'!$A$13:$AY$104,L$3,FALSE)</f>
        <v>0</v>
      </c>
      <c r="M46">
        <f>+VLOOKUP($A46,'1а - drž,sek,drž.sl.i nam.'!$A$13:$AY$104,M$3,FALSE)</f>
        <v>0</v>
      </c>
      <c r="N46">
        <f>+VLOOKUP($A46,'1а - drž,sek,drž.sl.i nam.'!$A$13:$AY$104,N$3,FALSE)</f>
        <v>0</v>
      </c>
      <c r="O46">
        <f>+VLOOKUP($A46,'1а - drž,sek,drž.sl.i nam.'!$A$13:$AY$104,O$3,FALSE)</f>
        <v>0</v>
      </c>
      <c r="P46">
        <f>+VLOOKUP($A46,'1а - drž,sek,drž.sl.i nam.'!$A$13:$AY$104,P$3,FALSE)</f>
        <v>0</v>
      </c>
      <c r="Q46">
        <f>+VLOOKUP($A46,'1а - drž,sek,drž.sl.i nam.'!$A$13:$AY$104,Q$3,FALSE)</f>
        <v>0</v>
      </c>
      <c r="R46">
        <f>+VLOOKUP($A46,'1а - drž,sek,drž.sl.i nam.'!$A$13:$AY$104,R$3,FALSE)</f>
        <v>0</v>
      </c>
      <c r="S46">
        <f>+VLOOKUP($A46,'1а - drž,sek,drž.sl.i nam.'!$A$13:$AY$104,S$3,FALSE)</f>
        <v>0</v>
      </c>
      <c r="T46" s="44">
        <f>+VLOOKUP($A46,'1а - drž,sek,drž.sl.i nam.'!$A$13:$AY$104,T$3,FALSE)</f>
        <v>0</v>
      </c>
      <c r="U46" s="44">
        <f>+VLOOKUP($A46,'1а - drž,sek,drž.sl.i nam.'!$A$13:AY$104,U$3,FALSE)</f>
        <v>0</v>
      </c>
      <c r="V46" s="44">
        <f>+VLOOKUP($A46,'1а - drž,sek,drž.sl.i nam.'!$A$13:AY$104,V$3,FALSE)</f>
        <v>0</v>
      </c>
      <c r="W46" s="44">
        <f>+VLOOKUP($A46,'1а - drž,sek,drž.sl.i nam.'!$A$13:AY$104,W$3,FALSE)</f>
        <v>0</v>
      </c>
      <c r="X46" s="44">
        <f>+VLOOKUP($A46,'1а - drž,sek,drž.sl.i nam.'!$A$13:AY$104,X$3,FALSE)</f>
        <v>0</v>
      </c>
      <c r="Y46" s="44">
        <f>+VLOOKUP($A46,'1а - drž,sek,drž.sl.i nam.'!$A$13:AY$104,Y$3,FALSE)</f>
        <v>0</v>
      </c>
      <c r="Z46" s="44">
        <f>+VLOOKUP($A46,'1а - drž,sek,drž.sl.i nam.'!$A$13:AY$104,Z$3,FALSE)</f>
        <v>0</v>
      </c>
      <c r="AA46" s="44">
        <f>+VLOOKUP($A46,'1а - drž,sek,drž.sl.i nam.'!$A$13:AY$104,AA$3,FALSE)</f>
        <v>0</v>
      </c>
      <c r="AB46" s="44">
        <f>+VLOOKUP($A46,'1а - drž,sek,drž.sl.i nam.'!$A$13:AY$104,AB$3,FALSE)</f>
        <v>0</v>
      </c>
      <c r="AC46" s="44">
        <f>+VLOOKUP($A46,'1а - drž,sek,drž.sl.i nam.'!$A$13:AY$104,AC$3,FALSE)</f>
        <v>0</v>
      </c>
      <c r="AD46" s="44">
        <f>+VLOOKUP($A46,'1а - drž,sek,drž.sl.i nam.'!$A$13:AY$104,AD$3,FALSE)</f>
        <v>0</v>
      </c>
      <c r="AE46" s="44">
        <f>+VLOOKUP($A46,'1а - drž,sek,drž.sl.i nam.'!$A$13:AY$104,AE$3,FALSE)</f>
        <v>0</v>
      </c>
      <c r="AF46" s="44">
        <f>+VLOOKUP($A46,'1а - drž,sek,drž.sl.i nam.'!$A$13:AY$104,AF$3,FALSE)</f>
        <v>0</v>
      </c>
      <c r="AG46" s="44">
        <f>+VLOOKUP($A46,'1а - drž,sek,drž.sl.i nam.'!$A$13:AY$104,AG$3,FALSE)</f>
        <v>0</v>
      </c>
      <c r="AH46" s="44">
        <f>+VLOOKUP($A46,'1а - drž,sek,drž.sl.i nam.'!$A$13:AY$104,AH$3,FALSE)</f>
        <v>0</v>
      </c>
      <c r="AI46" s="44">
        <f>+VLOOKUP($A46,'1а - drž,sek,drž.sl.i nam.'!$A$13:AY$104,AI$3,FALSE)</f>
        <v>0</v>
      </c>
      <c r="AJ46" s="44">
        <f>IF(B46=0,0,+VLOOKUP($A46,'1а - drž,sek,drž.sl.i nam.'!$A$13:AY$104,AJ$3,FALSE))</f>
        <v>0</v>
      </c>
      <c r="AK46" s="44">
        <f>+IFERROR(AI46+(AI46*'1а - drž,sek,drž.sl.i nam.'!D46)/100,"")</f>
        <v>0</v>
      </c>
      <c r="AL46" s="44">
        <f>+IFERROR(AJ46+(AJ46*'1а - drž,sek,drž.sl.i nam.'!D46)/100,"")</f>
        <v>0</v>
      </c>
    </row>
    <row r="47" spans="1:38">
      <c r="A47">
        <f>+IF(MAX(A$5:A46)+1&lt;=A$1,A46+1,0)</f>
        <v>0</v>
      </c>
      <c r="B47" s="249">
        <f t="shared" si="3"/>
        <v>0</v>
      </c>
      <c r="C47">
        <f t="shared" si="4"/>
        <v>0</v>
      </c>
      <c r="D47" s="249">
        <f t="shared" si="5"/>
        <v>0</v>
      </c>
      <c r="E47">
        <f>IF(A47=0,0,+VLOOKUP($A47,'1а - drž,sek,drž.sl.i nam.'!$A$13:$BA$104,E$3,FALSE))</f>
        <v>0</v>
      </c>
      <c r="F47">
        <f>IF(A47=0,0,+VLOOKUP($A47,'1а - drž,sek,drž.sl.i nam.'!$A$13:$AY$104,F$3,FALSE))</f>
        <v>0</v>
      </c>
      <c r="G47">
        <f>IF(A47=0,0,+VLOOKUP($A47,'1а - drž,sek,drž.sl.i nam.'!$A$13:$AY$104,G$3,FALSE))</f>
        <v>0</v>
      </c>
      <c r="H47">
        <f>+VLOOKUP($A47,'1а - drž,sek,drž.sl.i nam.'!$A$13:$AY$104,H$3,FALSE)</f>
        <v>0</v>
      </c>
      <c r="I47">
        <f>+VLOOKUP($A47,'1а - drž,sek,drž.sl.i nam.'!$A$13:$AY$104,I$3,FALSE)</f>
        <v>0</v>
      </c>
      <c r="J47">
        <f>+VLOOKUP($A47,'1а - drž,sek,drž.sl.i nam.'!$A$13:$AY$104,J$3,FALSE)</f>
        <v>0</v>
      </c>
      <c r="K47">
        <f>+VLOOKUP($A47,'1а - drž,sek,drž.sl.i nam.'!$A$13:$AY$104,K$3,FALSE)</f>
        <v>0</v>
      </c>
      <c r="L47">
        <f>+VLOOKUP($A47,'1а - drž,sek,drž.sl.i nam.'!$A$13:$AY$104,L$3,FALSE)</f>
        <v>0</v>
      </c>
      <c r="M47">
        <f>+VLOOKUP($A47,'1а - drž,sek,drž.sl.i nam.'!$A$13:$AY$104,M$3,FALSE)</f>
        <v>0</v>
      </c>
      <c r="N47">
        <f>+VLOOKUP($A47,'1а - drž,sek,drž.sl.i nam.'!$A$13:$AY$104,N$3,FALSE)</f>
        <v>0</v>
      </c>
      <c r="O47">
        <f>+VLOOKUP($A47,'1а - drž,sek,drž.sl.i nam.'!$A$13:$AY$104,O$3,FALSE)</f>
        <v>0</v>
      </c>
      <c r="P47">
        <f>+VLOOKUP($A47,'1а - drž,sek,drž.sl.i nam.'!$A$13:$AY$104,P$3,FALSE)</f>
        <v>0</v>
      </c>
      <c r="Q47">
        <f>+VLOOKUP($A47,'1а - drž,sek,drž.sl.i nam.'!$A$13:$AY$104,Q$3,FALSE)</f>
        <v>0</v>
      </c>
      <c r="R47">
        <f>+VLOOKUP($A47,'1а - drž,sek,drž.sl.i nam.'!$A$13:$AY$104,R$3,FALSE)</f>
        <v>0</v>
      </c>
      <c r="S47">
        <f>+VLOOKUP($A47,'1а - drž,sek,drž.sl.i nam.'!$A$13:$AY$104,S$3,FALSE)</f>
        <v>0</v>
      </c>
      <c r="T47" s="44">
        <f>+VLOOKUP($A47,'1а - drž,sek,drž.sl.i nam.'!$A$13:$AY$104,T$3,FALSE)</f>
        <v>0</v>
      </c>
      <c r="U47" s="44">
        <f>+VLOOKUP($A47,'1а - drž,sek,drž.sl.i nam.'!$A$13:AY$104,U$3,FALSE)</f>
        <v>0</v>
      </c>
      <c r="V47" s="44">
        <f>+VLOOKUP($A47,'1а - drž,sek,drž.sl.i nam.'!$A$13:AY$104,V$3,FALSE)</f>
        <v>0</v>
      </c>
      <c r="W47" s="44">
        <f>+VLOOKUP($A47,'1а - drž,sek,drž.sl.i nam.'!$A$13:AY$104,W$3,FALSE)</f>
        <v>0</v>
      </c>
      <c r="X47" s="44">
        <f>+VLOOKUP($A47,'1а - drž,sek,drž.sl.i nam.'!$A$13:AY$104,X$3,FALSE)</f>
        <v>0</v>
      </c>
      <c r="Y47" s="44">
        <f>+VLOOKUP($A47,'1а - drž,sek,drž.sl.i nam.'!$A$13:AY$104,Y$3,FALSE)</f>
        <v>0</v>
      </c>
      <c r="Z47" s="44">
        <f>+VLOOKUP($A47,'1а - drž,sek,drž.sl.i nam.'!$A$13:AY$104,Z$3,FALSE)</f>
        <v>0</v>
      </c>
      <c r="AA47" s="44">
        <f>+VLOOKUP($A47,'1а - drž,sek,drž.sl.i nam.'!$A$13:AY$104,AA$3,FALSE)</f>
        <v>0</v>
      </c>
      <c r="AB47" s="44">
        <f>+VLOOKUP($A47,'1а - drž,sek,drž.sl.i nam.'!$A$13:AY$104,AB$3,FALSE)</f>
        <v>0</v>
      </c>
      <c r="AC47" s="44">
        <f>+VLOOKUP($A47,'1а - drž,sek,drž.sl.i nam.'!$A$13:AY$104,AC$3,FALSE)</f>
        <v>0</v>
      </c>
      <c r="AD47" s="44">
        <f>+VLOOKUP($A47,'1а - drž,sek,drž.sl.i nam.'!$A$13:AY$104,AD$3,FALSE)</f>
        <v>0</v>
      </c>
      <c r="AE47" s="44">
        <f>+VLOOKUP($A47,'1а - drž,sek,drž.sl.i nam.'!$A$13:AY$104,AE$3,FALSE)</f>
        <v>0</v>
      </c>
      <c r="AF47" s="44">
        <f>+VLOOKUP($A47,'1а - drž,sek,drž.sl.i nam.'!$A$13:AY$104,AF$3,FALSE)</f>
        <v>0</v>
      </c>
      <c r="AG47" s="44">
        <f>+VLOOKUP($A47,'1а - drž,sek,drž.sl.i nam.'!$A$13:AY$104,AG$3,FALSE)</f>
        <v>0</v>
      </c>
      <c r="AH47" s="44">
        <f>+VLOOKUP($A47,'1а - drž,sek,drž.sl.i nam.'!$A$13:AY$104,AH$3,FALSE)</f>
        <v>0</v>
      </c>
      <c r="AI47" s="44">
        <f>+VLOOKUP($A47,'1а - drž,sek,drž.sl.i nam.'!$A$13:AY$104,AI$3,FALSE)</f>
        <v>0</v>
      </c>
      <c r="AJ47" s="44">
        <f>IF(B47=0,0,+VLOOKUP($A47,'1а - drž,sek,drž.sl.i nam.'!$A$13:AY$104,AJ$3,FALSE))</f>
        <v>0</v>
      </c>
      <c r="AK47" s="44">
        <f>+IFERROR(AI47+(AI47*'1а - drž,sek,drž.sl.i nam.'!D47)/100,"")</f>
        <v>0</v>
      </c>
      <c r="AL47" s="44">
        <f>+IFERROR(AJ47+(AJ47*'1а - drž,sek,drž.sl.i nam.'!D47)/100,"")</f>
        <v>0</v>
      </c>
    </row>
    <row r="48" spans="1:38">
      <c r="A48">
        <f>+IF(MAX(A$5:A47)+1&lt;=A$1,A47+1,0)</f>
        <v>0</v>
      </c>
      <c r="B48" s="249">
        <f t="shared" si="3"/>
        <v>0</v>
      </c>
      <c r="C48">
        <f t="shared" si="4"/>
        <v>0</v>
      </c>
      <c r="D48" s="249">
        <f t="shared" si="5"/>
        <v>0</v>
      </c>
      <c r="E48">
        <f>IF(A48=0,0,+VLOOKUP($A48,'1а - drž,sek,drž.sl.i nam.'!$A$13:$BA$104,E$3,FALSE))</f>
        <v>0</v>
      </c>
      <c r="F48">
        <f>IF(A48=0,0,+VLOOKUP($A48,'1а - drž,sek,drž.sl.i nam.'!$A$13:$AY$104,F$3,FALSE))</f>
        <v>0</v>
      </c>
      <c r="G48">
        <f>IF(A48=0,0,+VLOOKUP($A48,'1а - drž,sek,drž.sl.i nam.'!$A$13:$AY$104,G$3,FALSE))</f>
        <v>0</v>
      </c>
      <c r="H48">
        <f>+VLOOKUP($A48,'1а - drž,sek,drž.sl.i nam.'!$A$13:$AY$104,H$3,FALSE)</f>
        <v>0</v>
      </c>
      <c r="I48">
        <f>+VLOOKUP($A48,'1а - drž,sek,drž.sl.i nam.'!$A$13:$AY$104,I$3,FALSE)</f>
        <v>0</v>
      </c>
      <c r="J48">
        <f>+VLOOKUP($A48,'1а - drž,sek,drž.sl.i nam.'!$A$13:$AY$104,J$3,FALSE)</f>
        <v>0</v>
      </c>
      <c r="K48">
        <f>+VLOOKUP($A48,'1а - drž,sek,drž.sl.i nam.'!$A$13:$AY$104,K$3,FALSE)</f>
        <v>0</v>
      </c>
      <c r="L48">
        <f>+VLOOKUP($A48,'1а - drž,sek,drž.sl.i nam.'!$A$13:$AY$104,L$3,FALSE)</f>
        <v>0</v>
      </c>
      <c r="M48">
        <f>+VLOOKUP($A48,'1а - drž,sek,drž.sl.i nam.'!$A$13:$AY$104,M$3,FALSE)</f>
        <v>0</v>
      </c>
      <c r="N48">
        <f>+VLOOKUP($A48,'1а - drž,sek,drž.sl.i nam.'!$A$13:$AY$104,N$3,FALSE)</f>
        <v>0</v>
      </c>
      <c r="O48">
        <f>+VLOOKUP($A48,'1а - drž,sek,drž.sl.i nam.'!$A$13:$AY$104,O$3,FALSE)</f>
        <v>0</v>
      </c>
      <c r="P48">
        <f>+VLOOKUP($A48,'1а - drž,sek,drž.sl.i nam.'!$A$13:$AY$104,P$3,FALSE)</f>
        <v>0</v>
      </c>
      <c r="Q48">
        <f>+VLOOKUP($A48,'1а - drž,sek,drž.sl.i nam.'!$A$13:$AY$104,Q$3,FALSE)</f>
        <v>0</v>
      </c>
      <c r="R48">
        <f>+VLOOKUP($A48,'1а - drž,sek,drž.sl.i nam.'!$A$13:$AY$104,R$3,FALSE)</f>
        <v>0</v>
      </c>
      <c r="S48">
        <f>+VLOOKUP($A48,'1а - drž,sek,drž.sl.i nam.'!$A$13:$AY$104,S$3,FALSE)</f>
        <v>0</v>
      </c>
      <c r="T48" s="44">
        <f>+VLOOKUP($A48,'1а - drž,sek,drž.sl.i nam.'!$A$13:$AY$104,T$3,FALSE)</f>
        <v>0</v>
      </c>
      <c r="U48" s="44">
        <f>+VLOOKUP($A48,'1а - drž,sek,drž.sl.i nam.'!$A$13:AY$104,U$3,FALSE)</f>
        <v>0</v>
      </c>
      <c r="V48" s="44">
        <f>+VLOOKUP($A48,'1а - drž,sek,drž.sl.i nam.'!$A$13:AY$104,V$3,FALSE)</f>
        <v>0</v>
      </c>
      <c r="W48" s="44">
        <f>+VLOOKUP($A48,'1а - drž,sek,drž.sl.i nam.'!$A$13:AY$104,W$3,FALSE)</f>
        <v>0</v>
      </c>
      <c r="X48" s="44">
        <f>+VLOOKUP($A48,'1а - drž,sek,drž.sl.i nam.'!$A$13:AY$104,X$3,FALSE)</f>
        <v>0</v>
      </c>
      <c r="Y48" s="44">
        <f>+VLOOKUP($A48,'1а - drž,sek,drž.sl.i nam.'!$A$13:AY$104,Y$3,FALSE)</f>
        <v>0</v>
      </c>
      <c r="Z48" s="44">
        <f>+VLOOKUP($A48,'1а - drž,sek,drž.sl.i nam.'!$A$13:AY$104,Z$3,FALSE)</f>
        <v>0</v>
      </c>
      <c r="AA48" s="44">
        <f>+VLOOKUP($A48,'1а - drž,sek,drž.sl.i nam.'!$A$13:AY$104,AA$3,FALSE)</f>
        <v>0</v>
      </c>
      <c r="AB48" s="44">
        <f>+VLOOKUP($A48,'1а - drž,sek,drž.sl.i nam.'!$A$13:AY$104,AB$3,FALSE)</f>
        <v>0</v>
      </c>
      <c r="AC48" s="44">
        <f>+VLOOKUP($A48,'1а - drž,sek,drž.sl.i nam.'!$A$13:AY$104,AC$3,FALSE)</f>
        <v>0</v>
      </c>
      <c r="AD48" s="44">
        <f>+VLOOKUP($A48,'1а - drž,sek,drž.sl.i nam.'!$A$13:AY$104,AD$3,FALSE)</f>
        <v>0</v>
      </c>
      <c r="AE48" s="44">
        <f>+VLOOKUP($A48,'1а - drž,sek,drž.sl.i nam.'!$A$13:AY$104,AE$3,FALSE)</f>
        <v>0</v>
      </c>
      <c r="AF48" s="44">
        <f>+VLOOKUP($A48,'1а - drž,sek,drž.sl.i nam.'!$A$13:AY$104,AF$3,FALSE)</f>
        <v>0</v>
      </c>
      <c r="AG48" s="44">
        <f>+VLOOKUP($A48,'1а - drž,sek,drž.sl.i nam.'!$A$13:AY$104,AG$3,FALSE)</f>
        <v>0</v>
      </c>
      <c r="AH48" s="44">
        <f>+VLOOKUP($A48,'1а - drž,sek,drž.sl.i nam.'!$A$13:AY$104,AH$3,FALSE)</f>
        <v>0</v>
      </c>
      <c r="AI48" s="44">
        <f>+VLOOKUP($A48,'1а - drž,sek,drž.sl.i nam.'!$A$13:AY$104,AI$3,FALSE)</f>
        <v>0</v>
      </c>
      <c r="AJ48" s="44">
        <f>IF(B48=0,0,+VLOOKUP($A48,'1а - drž,sek,drž.sl.i nam.'!$A$13:AY$104,AJ$3,FALSE))</f>
        <v>0</v>
      </c>
      <c r="AK48" s="44">
        <f>+IFERROR(AI48+(AI48*'1а - drž,sek,drž.sl.i nam.'!D48)/100,"")</f>
        <v>0</v>
      </c>
      <c r="AL48" s="44">
        <f>+IFERROR(AJ48+(AJ48*'1а - drž,sek,drž.sl.i nam.'!D48)/100,"")</f>
        <v>0</v>
      </c>
    </row>
    <row r="49" spans="1:38">
      <c r="A49">
        <f>+IF(MAX(A$5:A48)+1&lt;=A$1,A48+1,0)</f>
        <v>0</v>
      </c>
      <c r="B49" s="249">
        <f t="shared" si="3"/>
        <v>0</v>
      </c>
      <c r="C49">
        <f t="shared" si="4"/>
        <v>0</v>
      </c>
      <c r="D49" s="249">
        <f t="shared" si="5"/>
        <v>0</v>
      </c>
      <c r="E49">
        <f>IF(A49=0,0,+VLOOKUP($A49,'1а - drž,sek,drž.sl.i nam.'!$A$13:$BA$104,E$3,FALSE))</f>
        <v>0</v>
      </c>
      <c r="F49">
        <f>IF(A49=0,0,+VLOOKUP($A49,'1а - drž,sek,drž.sl.i nam.'!$A$13:$AY$104,F$3,FALSE))</f>
        <v>0</v>
      </c>
      <c r="G49">
        <f>IF(A49=0,0,+VLOOKUP($A49,'1а - drž,sek,drž.sl.i nam.'!$A$13:$AY$104,G$3,FALSE))</f>
        <v>0</v>
      </c>
      <c r="H49">
        <f>+VLOOKUP($A49,'1а - drž,sek,drž.sl.i nam.'!$A$13:$AY$104,H$3,FALSE)</f>
        <v>0</v>
      </c>
      <c r="I49">
        <f>+VLOOKUP($A49,'1а - drž,sek,drž.sl.i nam.'!$A$13:$AY$104,I$3,FALSE)</f>
        <v>0</v>
      </c>
      <c r="J49">
        <f>+VLOOKUP($A49,'1а - drž,sek,drž.sl.i nam.'!$A$13:$AY$104,J$3,FALSE)</f>
        <v>0</v>
      </c>
      <c r="K49">
        <f>+VLOOKUP($A49,'1а - drž,sek,drž.sl.i nam.'!$A$13:$AY$104,K$3,FALSE)</f>
        <v>0</v>
      </c>
      <c r="L49">
        <f>+VLOOKUP($A49,'1а - drž,sek,drž.sl.i nam.'!$A$13:$AY$104,L$3,FALSE)</f>
        <v>0</v>
      </c>
      <c r="M49">
        <f>+VLOOKUP($A49,'1а - drž,sek,drž.sl.i nam.'!$A$13:$AY$104,M$3,FALSE)</f>
        <v>0</v>
      </c>
      <c r="N49">
        <f>+VLOOKUP($A49,'1а - drž,sek,drž.sl.i nam.'!$A$13:$AY$104,N$3,FALSE)</f>
        <v>0</v>
      </c>
      <c r="O49">
        <f>+VLOOKUP($A49,'1а - drž,sek,drž.sl.i nam.'!$A$13:$AY$104,O$3,FALSE)</f>
        <v>0</v>
      </c>
      <c r="P49">
        <f>+VLOOKUP($A49,'1а - drž,sek,drž.sl.i nam.'!$A$13:$AY$104,P$3,FALSE)</f>
        <v>0</v>
      </c>
      <c r="Q49">
        <f>+VLOOKUP($A49,'1а - drž,sek,drž.sl.i nam.'!$A$13:$AY$104,Q$3,FALSE)</f>
        <v>0</v>
      </c>
      <c r="R49">
        <f>+VLOOKUP($A49,'1а - drž,sek,drž.sl.i nam.'!$A$13:$AY$104,R$3,FALSE)</f>
        <v>0</v>
      </c>
      <c r="S49">
        <f>+VLOOKUP($A49,'1а - drž,sek,drž.sl.i nam.'!$A$13:$AY$104,S$3,FALSE)</f>
        <v>0</v>
      </c>
      <c r="T49" s="44">
        <f>+VLOOKUP($A49,'1а - drž,sek,drž.sl.i nam.'!$A$13:$AY$104,T$3,FALSE)</f>
        <v>0</v>
      </c>
      <c r="U49" s="44">
        <f>+VLOOKUP($A49,'1а - drž,sek,drž.sl.i nam.'!$A$13:AY$104,U$3,FALSE)</f>
        <v>0</v>
      </c>
      <c r="V49" s="44">
        <f>+VLOOKUP($A49,'1а - drž,sek,drž.sl.i nam.'!$A$13:AY$104,V$3,FALSE)</f>
        <v>0</v>
      </c>
      <c r="W49" s="44">
        <f>+VLOOKUP($A49,'1а - drž,sek,drž.sl.i nam.'!$A$13:AY$104,W$3,FALSE)</f>
        <v>0</v>
      </c>
      <c r="X49" s="44">
        <f>+VLOOKUP($A49,'1а - drž,sek,drž.sl.i nam.'!$A$13:AY$104,X$3,FALSE)</f>
        <v>0</v>
      </c>
      <c r="Y49" s="44">
        <f>+VLOOKUP($A49,'1а - drž,sek,drž.sl.i nam.'!$A$13:AY$104,Y$3,FALSE)</f>
        <v>0</v>
      </c>
      <c r="Z49" s="44">
        <f>+VLOOKUP($A49,'1а - drž,sek,drž.sl.i nam.'!$A$13:AY$104,Z$3,FALSE)</f>
        <v>0</v>
      </c>
      <c r="AA49" s="44">
        <f>+VLOOKUP($A49,'1а - drž,sek,drž.sl.i nam.'!$A$13:AY$104,AA$3,FALSE)</f>
        <v>0</v>
      </c>
      <c r="AB49" s="44">
        <f>+VLOOKUP($A49,'1а - drž,sek,drž.sl.i nam.'!$A$13:AY$104,AB$3,FALSE)</f>
        <v>0</v>
      </c>
      <c r="AC49" s="44">
        <f>+VLOOKUP($A49,'1а - drž,sek,drž.sl.i nam.'!$A$13:AY$104,AC$3,FALSE)</f>
        <v>0</v>
      </c>
      <c r="AD49" s="44">
        <f>+VLOOKUP($A49,'1а - drž,sek,drž.sl.i nam.'!$A$13:AY$104,AD$3,FALSE)</f>
        <v>0</v>
      </c>
      <c r="AE49" s="44">
        <f>+VLOOKUP($A49,'1а - drž,sek,drž.sl.i nam.'!$A$13:AY$104,AE$3,FALSE)</f>
        <v>0</v>
      </c>
      <c r="AF49" s="44">
        <f>+VLOOKUP($A49,'1а - drž,sek,drž.sl.i nam.'!$A$13:AY$104,AF$3,FALSE)</f>
        <v>0</v>
      </c>
      <c r="AG49" s="44">
        <f>+VLOOKUP($A49,'1а - drž,sek,drž.sl.i nam.'!$A$13:AY$104,AG$3,FALSE)</f>
        <v>0</v>
      </c>
      <c r="AH49" s="44">
        <f>+VLOOKUP($A49,'1а - drž,sek,drž.sl.i nam.'!$A$13:AY$104,AH$3,FALSE)</f>
        <v>0</v>
      </c>
      <c r="AI49" s="44">
        <f>+VLOOKUP($A49,'1а - drž,sek,drž.sl.i nam.'!$A$13:AY$104,AI$3,FALSE)</f>
        <v>0</v>
      </c>
      <c r="AJ49" s="44">
        <f>IF(B49=0,0,+VLOOKUP($A49,'1а - drž,sek,drž.sl.i nam.'!$A$13:AY$104,AJ$3,FALSE))</f>
        <v>0</v>
      </c>
      <c r="AK49" s="44">
        <f>+IFERROR(AI49+(AI49*'1а - drž,sek,drž.sl.i nam.'!D49)/100,"")</f>
        <v>0</v>
      </c>
      <c r="AL49" s="44">
        <f>+IFERROR(AJ49+(AJ49*'1а - drž,sek,drž.sl.i nam.'!D49)/100,"")</f>
        <v>0</v>
      </c>
    </row>
    <row r="50" spans="1:38">
      <c r="A50">
        <f>+IF(MAX(A$5:A49)+1&lt;=A$1,A49+1,0)</f>
        <v>0</v>
      </c>
      <c r="B50" s="249">
        <f t="shared" si="3"/>
        <v>0</v>
      </c>
      <c r="C50">
        <f t="shared" si="4"/>
        <v>0</v>
      </c>
      <c r="D50" s="249">
        <f t="shared" si="5"/>
        <v>0</v>
      </c>
      <c r="E50">
        <f>IF(A50=0,0,+VLOOKUP($A50,'1а - drž,sek,drž.sl.i nam.'!$A$13:$BA$104,E$3,FALSE))</f>
        <v>0</v>
      </c>
      <c r="F50">
        <f>IF(A50=0,0,+VLOOKUP($A50,'1а - drž,sek,drž.sl.i nam.'!$A$13:$AY$104,F$3,FALSE))</f>
        <v>0</v>
      </c>
      <c r="G50">
        <f>IF(A50=0,0,+VLOOKUP($A50,'1а - drž,sek,drž.sl.i nam.'!$A$13:$AY$104,G$3,FALSE))</f>
        <v>0</v>
      </c>
      <c r="H50">
        <f>+VLOOKUP($A50,'1а - drž,sek,drž.sl.i nam.'!$A$13:$AY$104,H$3,FALSE)</f>
        <v>0</v>
      </c>
      <c r="I50">
        <f>+VLOOKUP($A50,'1а - drž,sek,drž.sl.i nam.'!$A$13:$AY$104,I$3,FALSE)</f>
        <v>0</v>
      </c>
      <c r="J50">
        <f>+VLOOKUP($A50,'1а - drž,sek,drž.sl.i nam.'!$A$13:$AY$104,J$3,FALSE)</f>
        <v>0</v>
      </c>
      <c r="K50">
        <f>+VLOOKUP($A50,'1а - drž,sek,drž.sl.i nam.'!$A$13:$AY$104,K$3,FALSE)</f>
        <v>0</v>
      </c>
      <c r="L50">
        <f>+VLOOKUP($A50,'1а - drž,sek,drž.sl.i nam.'!$A$13:$AY$104,L$3,FALSE)</f>
        <v>0</v>
      </c>
      <c r="M50">
        <f>+VLOOKUP($A50,'1а - drž,sek,drž.sl.i nam.'!$A$13:$AY$104,M$3,FALSE)</f>
        <v>0</v>
      </c>
      <c r="N50">
        <f>+VLOOKUP($A50,'1а - drž,sek,drž.sl.i nam.'!$A$13:$AY$104,N$3,FALSE)</f>
        <v>0</v>
      </c>
      <c r="O50">
        <f>+VLOOKUP($A50,'1а - drž,sek,drž.sl.i nam.'!$A$13:$AY$104,O$3,FALSE)</f>
        <v>0</v>
      </c>
      <c r="P50">
        <f>+VLOOKUP($A50,'1а - drž,sek,drž.sl.i nam.'!$A$13:$AY$104,P$3,FALSE)</f>
        <v>0</v>
      </c>
      <c r="Q50">
        <f>+VLOOKUP($A50,'1а - drž,sek,drž.sl.i nam.'!$A$13:$AY$104,Q$3,FALSE)</f>
        <v>0</v>
      </c>
      <c r="R50">
        <f>+VLOOKUP($A50,'1а - drž,sek,drž.sl.i nam.'!$A$13:$AY$104,R$3,FALSE)</f>
        <v>0</v>
      </c>
      <c r="S50">
        <f>+VLOOKUP($A50,'1а - drž,sek,drž.sl.i nam.'!$A$13:$AY$104,S$3,FALSE)</f>
        <v>0</v>
      </c>
      <c r="T50" s="44">
        <f>+VLOOKUP($A50,'1а - drž,sek,drž.sl.i nam.'!$A$13:$AY$104,T$3,FALSE)</f>
        <v>0</v>
      </c>
      <c r="U50" s="44">
        <f>+VLOOKUP($A50,'1а - drž,sek,drž.sl.i nam.'!$A$13:AY$104,U$3,FALSE)</f>
        <v>0</v>
      </c>
      <c r="V50" s="44">
        <f>+VLOOKUP($A50,'1а - drž,sek,drž.sl.i nam.'!$A$13:AY$104,V$3,FALSE)</f>
        <v>0</v>
      </c>
      <c r="W50" s="44">
        <f>+VLOOKUP($A50,'1а - drž,sek,drž.sl.i nam.'!$A$13:AY$104,W$3,FALSE)</f>
        <v>0</v>
      </c>
      <c r="X50" s="44">
        <f>+VLOOKUP($A50,'1а - drž,sek,drž.sl.i nam.'!$A$13:AY$104,X$3,FALSE)</f>
        <v>0</v>
      </c>
      <c r="Y50" s="44">
        <f>+VLOOKUP($A50,'1а - drž,sek,drž.sl.i nam.'!$A$13:AY$104,Y$3,FALSE)</f>
        <v>0</v>
      </c>
      <c r="Z50" s="44">
        <f>+VLOOKUP($A50,'1а - drž,sek,drž.sl.i nam.'!$A$13:AY$104,Z$3,FALSE)</f>
        <v>0</v>
      </c>
      <c r="AA50" s="44">
        <f>+VLOOKUP($A50,'1а - drž,sek,drž.sl.i nam.'!$A$13:AY$104,AA$3,FALSE)</f>
        <v>0</v>
      </c>
      <c r="AB50" s="44">
        <f>+VLOOKUP($A50,'1а - drž,sek,drž.sl.i nam.'!$A$13:AY$104,AB$3,FALSE)</f>
        <v>0</v>
      </c>
      <c r="AC50" s="44">
        <f>+VLOOKUP($A50,'1а - drž,sek,drž.sl.i nam.'!$A$13:AY$104,AC$3,FALSE)</f>
        <v>0</v>
      </c>
      <c r="AD50" s="44">
        <f>+VLOOKUP($A50,'1а - drž,sek,drž.sl.i nam.'!$A$13:AY$104,AD$3,FALSE)</f>
        <v>0</v>
      </c>
      <c r="AE50" s="44">
        <f>+VLOOKUP($A50,'1а - drž,sek,drž.sl.i nam.'!$A$13:AY$104,AE$3,FALSE)</f>
        <v>0</v>
      </c>
      <c r="AF50" s="44">
        <f>+VLOOKUP($A50,'1а - drž,sek,drž.sl.i nam.'!$A$13:AY$104,AF$3,FALSE)</f>
        <v>0</v>
      </c>
      <c r="AG50" s="44">
        <f>+VLOOKUP($A50,'1а - drž,sek,drž.sl.i nam.'!$A$13:AY$104,AG$3,FALSE)</f>
        <v>0</v>
      </c>
      <c r="AH50" s="44">
        <f>+VLOOKUP($A50,'1а - drž,sek,drž.sl.i nam.'!$A$13:AY$104,AH$3,FALSE)</f>
        <v>0</v>
      </c>
      <c r="AI50" s="44">
        <f>+VLOOKUP($A50,'1а - drž,sek,drž.sl.i nam.'!$A$13:AY$104,AI$3,FALSE)</f>
        <v>0</v>
      </c>
      <c r="AJ50" s="44">
        <f>IF(B50=0,0,+VLOOKUP($A50,'1а - drž,sek,drž.sl.i nam.'!$A$13:AY$104,AJ$3,FALSE))</f>
        <v>0</v>
      </c>
      <c r="AK50" s="44">
        <f>+IFERROR(AI50+(AI50*'1а - drž,sek,drž.sl.i nam.'!D50)/100,"")</f>
        <v>0</v>
      </c>
      <c r="AL50" s="44">
        <f>+IFERROR(AJ50+(AJ50*'1а - drž,sek,drž.sl.i nam.'!D50)/100,"")</f>
        <v>0</v>
      </c>
    </row>
    <row r="51" spans="1:38">
      <c r="A51">
        <f>+IF(MAX(A$5:A50)+1&lt;=A$1,A50+1,0)</f>
        <v>0</v>
      </c>
      <c r="B51" s="249">
        <f t="shared" si="3"/>
        <v>0</v>
      </c>
      <c r="C51">
        <f t="shared" si="4"/>
        <v>0</v>
      </c>
      <c r="D51" s="249">
        <f t="shared" si="5"/>
        <v>0</v>
      </c>
      <c r="E51">
        <f>IF(A51=0,0,+VLOOKUP($A51,'1а - drž,sek,drž.sl.i nam.'!$A$13:$BA$104,E$3,FALSE))</f>
        <v>0</v>
      </c>
      <c r="F51">
        <f>IF(A51=0,0,+VLOOKUP($A51,'1а - drž,sek,drž.sl.i nam.'!$A$13:$AY$104,F$3,FALSE))</f>
        <v>0</v>
      </c>
      <c r="G51">
        <f>IF(A51=0,0,+VLOOKUP($A51,'1а - drž,sek,drž.sl.i nam.'!$A$13:$AY$104,G$3,FALSE))</f>
        <v>0</v>
      </c>
      <c r="H51">
        <f>+VLOOKUP($A51,'1а - drž,sek,drž.sl.i nam.'!$A$13:$AY$104,H$3,FALSE)</f>
        <v>0</v>
      </c>
      <c r="I51">
        <f>+VLOOKUP($A51,'1а - drž,sek,drž.sl.i nam.'!$A$13:$AY$104,I$3,FALSE)</f>
        <v>0</v>
      </c>
      <c r="J51">
        <f>+VLOOKUP($A51,'1а - drž,sek,drž.sl.i nam.'!$A$13:$AY$104,J$3,FALSE)</f>
        <v>0</v>
      </c>
      <c r="K51">
        <f>+VLOOKUP($A51,'1а - drž,sek,drž.sl.i nam.'!$A$13:$AY$104,K$3,FALSE)</f>
        <v>0</v>
      </c>
      <c r="L51">
        <f>+VLOOKUP($A51,'1а - drž,sek,drž.sl.i nam.'!$A$13:$AY$104,L$3,FALSE)</f>
        <v>0</v>
      </c>
      <c r="M51">
        <f>+VLOOKUP($A51,'1а - drž,sek,drž.sl.i nam.'!$A$13:$AY$104,M$3,FALSE)</f>
        <v>0</v>
      </c>
      <c r="N51">
        <f>+VLOOKUP($A51,'1а - drž,sek,drž.sl.i nam.'!$A$13:$AY$104,N$3,FALSE)</f>
        <v>0</v>
      </c>
      <c r="O51">
        <f>+VLOOKUP($A51,'1а - drž,sek,drž.sl.i nam.'!$A$13:$AY$104,O$3,FALSE)</f>
        <v>0</v>
      </c>
      <c r="P51">
        <f>+VLOOKUP($A51,'1а - drž,sek,drž.sl.i nam.'!$A$13:$AY$104,P$3,FALSE)</f>
        <v>0</v>
      </c>
      <c r="Q51">
        <f>+VLOOKUP($A51,'1а - drž,sek,drž.sl.i nam.'!$A$13:$AY$104,Q$3,FALSE)</f>
        <v>0</v>
      </c>
      <c r="R51">
        <f>+VLOOKUP($A51,'1а - drž,sek,drž.sl.i nam.'!$A$13:$AY$104,R$3,FALSE)</f>
        <v>0</v>
      </c>
      <c r="S51">
        <f>+VLOOKUP($A51,'1а - drž,sek,drž.sl.i nam.'!$A$13:$AY$104,S$3,FALSE)</f>
        <v>0</v>
      </c>
      <c r="T51" s="44">
        <f>+VLOOKUP($A51,'1а - drž,sek,drž.sl.i nam.'!$A$13:$AY$104,T$3,FALSE)</f>
        <v>0</v>
      </c>
      <c r="U51" s="44">
        <f>+VLOOKUP($A51,'1а - drž,sek,drž.sl.i nam.'!$A$13:AY$104,U$3,FALSE)</f>
        <v>0</v>
      </c>
      <c r="V51" s="44">
        <f>+VLOOKUP($A51,'1а - drž,sek,drž.sl.i nam.'!$A$13:AY$104,V$3,FALSE)</f>
        <v>0</v>
      </c>
      <c r="W51" s="44">
        <f>+VLOOKUP($A51,'1а - drž,sek,drž.sl.i nam.'!$A$13:AY$104,W$3,FALSE)</f>
        <v>0</v>
      </c>
      <c r="X51" s="44">
        <f>+VLOOKUP($A51,'1а - drž,sek,drž.sl.i nam.'!$A$13:AY$104,X$3,FALSE)</f>
        <v>0</v>
      </c>
      <c r="Y51" s="44">
        <f>+VLOOKUP($A51,'1а - drž,sek,drž.sl.i nam.'!$A$13:AY$104,Y$3,FALSE)</f>
        <v>0</v>
      </c>
      <c r="Z51" s="44">
        <f>+VLOOKUP($A51,'1а - drž,sek,drž.sl.i nam.'!$A$13:AY$104,Z$3,FALSE)</f>
        <v>0</v>
      </c>
      <c r="AA51" s="44">
        <f>+VLOOKUP($A51,'1а - drž,sek,drž.sl.i nam.'!$A$13:AY$104,AA$3,FALSE)</f>
        <v>0</v>
      </c>
      <c r="AB51" s="44">
        <f>+VLOOKUP($A51,'1а - drž,sek,drž.sl.i nam.'!$A$13:AY$104,AB$3,FALSE)</f>
        <v>0</v>
      </c>
      <c r="AC51" s="44">
        <f>+VLOOKUP($A51,'1а - drž,sek,drž.sl.i nam.'!$A$13:AY$104,AC$3,FALSE)</f>
        <v>0</v>
      </c>
      <c r="AD51" s="44">
        <f>+VLOOKUP($A51,'1а - drž,sek,drž.sl.i nam.'!$A$13:AY$104,AD$3,FALSE)</f>
        <v>0</v>
      </c>
      <c r="AE51" s="44">
        <f>+VLOOKUP($A51,'1а - drž,sek,drž.sl.i nam.'!$A$13:AY$104,AE$3,FALSE)</f>
        <v>0</v>
      </c>
      <c r="AF51" s="44">
        <f>+VLOOKUP($A51,'1а - drž,sek,drž.sl.i nam.'!$A$13:AY$104,AF$3,FALSE)</f>
        <v>0</v>
      </c>
      <c r="AG51" s="44">
        <f>+VLOOKUP($A51,'1а - drž,sek,drž.sl.i nam.'!$A$13:AY$104,AG$3,FALSE)</f>
        <v>0</v>
      </c>
      <c r="AH51" s="44">
        <f>+VLOOKUP($A51,'1а - drž,sek,drž.sl.i nam.'!$A$13:AY$104,AH$3,FALSE)</f>
        <v>0</v>
      </c>
      <c r="AI51" s="44">
        <f>+VLOOKUP($A51,'1а - drž,sek,drž.sl.i nam.'!$A$13:AY$104,AI$3,FALSE)</f>
        <v>0</v>
      </c>
      <c r="AJ51" s="44">
        <f>IF(B51=0,0,+VLOOKUP($A51,'1а - drž,sek,drž.sl.i nam.'!$A$13:AY$104,AJ$3,FALSE))</f>
        <v>0</v>
      </c>
      <c r="AK51" s="44">
        <f>+IFERROR(AI51+(AI51*'1а - drž,sek,drž.sl.i nam.'!D51)/100,"")</f>
        <v>0</v>
      </c>
      <c r="AL51" s="44">
        <f>+IFERROR(AJ51+(AJ51*'1а - drž,sek,drž.sl.i nam.'!D51)/100,"")</f>
        <v>0</v>
      </c>
    </row>
    <row r="52" spans="1:38">
      <c r="A52">
        <f>+IF(MAX(A$5:A51)+1&lt;=A$1,A51+1,0)</f>
        <v>0</v>
      </c>
      <c r="B52" s="249">
        <f t="shared" si="3"/>
        <v>0</v>
      </c>
      <c r="C52">
        <f t="shared" si="4"/>
        <v>0</v>
      </c>
      <c r="D52" s="249">
        <f t="shared" si="5"/>
        <v>0</v>
      </c>
      <c r="E52">
        <f>IF(A52=0,0,+VLOOKUP($A52,'1а - drž,sek,drž.sl.i nam.'!$A$13:$BA$104,E$3,FALSE))</f>
        <v>0</v>
      </c>
      <c r="F52">
        <f>IF(A52=0,0,+VLOOKUP($A52,'1а - drž,sek,drž.sl.i nam.'!$A$13:$AY$104,F$3,FALSE))</f>
        <v>0</v>
      </c>
      <c r="G52">
        <f>IF(A52=0,0,+VLOOKUP($A52,'1а - drž,sek,drž.sl.i nam.'!$A$13:$AY$104,G$3,FALSE))</f>
        <v>0</v>
      </c>
      <c r="H52">
        <f>+VLOOKUP($A52,'1а - drž,sek,drž.sl.i nam.'!$A$13:$AY$104,H$3,FALSE)</f>
        <v>0</v>
      </c>
      <c r="I52">
        <f>+VLOOKUP($A52,'1а - drž,sek,drž.sl.i nam.'!$A$13:$AY$104,I$3,FALSE)</f>
        <v>0</v>
      </c>
      <c r="J52">
        <f>+VLOOKUP($A52,'1а - drž,sek,drž.sl.i nam.'!$A$13:$AY$104,J$3,FALSE)</f>
        <v>0</v>
      </c>
      <c r="K52">
        <f>+VLOOKUP($A52,'1а - drž,sek,drž.sl.i nam.'!$A$13:$AY$104,K$3,FALSE)</f>
        <v>0</v>
      </c>
      <c r="L52">
        <f>+VLOOKUP($A52,'1а - drž,sek,drž.sl.i nam.'!$A$13:$AY$104,L$3,FALSE)</f>
        <v>0</v>
      </c>
      <c r="M52">
        <f>+VLOOKUP($A52,'1а - drž,sek,drž.sl.i nam.'!$A$13:$AY$104,M$3,FALSE)</f>
        <v>0</v>
      </c>
      <c r="N52">
        <f>+VLOOKUP($A52,'1а - drž,sek,drž.sl.i nam.'!$A$13:$AY$104,N$3,FALSE)</f>
        <v>0</v>
      </c>
      <c r="O52">
        <f>+VLOOKUP($A52,'1а - drž,sek,drž.sl.i nam.'!$A$13:$AY$104,O$3,FALSE)</f>
        <v>0</v>
      </c>
      <c r="P52">
        <f>+VLOOKUP($A52,'1а - drž,sek,drž.sl.i nam.'!$A$13:$AY$104,P$3,FALSE)</f>
        <v>0</v>
      </c>
      <c r="Q52">
        <f>+VLOOKUP($A52,'1а - drž,sek,drž.sl.i nam.'!$A$13:$AY$104,Q$3,FALSE)</f>
        <v>0</v>
      </c>
      <c r="R52">
        <f>+VLOOKUP($A52,'1а - drž,sek,drž.sl.i nam.'!$A$13:$AY$104,R$3,FALSE)</f>
        <v>0</v>
      </c>
      <c r="S52">
        <f>+VLOOKUP($A52,'1а - drž,sek,drž.sl.i nam.'!$A$13:$AY$104,S$3,FALSE)</f>
        <v>0</v>
      </c>
      <c r="T52" s="44">
        <f>+VLOOKUP($A52,'1а - drž,sek,drž.sl.i nam.'!$A$13:$AY$104,T$3,FALSE)</f>
        <v>0</v>
      </c>
      <c r="U52" s="44">
        <f>+VLOOKUP($A52,'1а - drž,sek,drž.sl.i nam.'!$A$13:AY$104,U$3,FALSE)</f>
        <v>0</v>
      </c>
      <c r="V52" s="44">
        <f>+VLOOKUP($A52,'1а - drž,sek,drž.sl.i nam.'!$A$13:AY$104,V$3,FALSE)</f>
        <v>0</v>
      </c>
      <c r="W52" s="44">
        <f>+VLOOKUP($A52,'1а - drž,sek,drž.sl.i nam.'!$A$13:AY$104,W$3,FALSE)</f>
        <v>0</v>
      </c>
      <c r="X52" s="44">
        <f>+VLOOKUP($A52,'1а - drž,sek,drž.sl.i nam.'!$A$13:AY$104,X$3,FALSE)</f>
        <v>0</v>
      </c>
      <c r="Y52" s="44">
        <f>+VLOOKUP($A52,'1а - drž,sek,drž.sl.i nam.'!$A$13:AY$104,Y$3,FALSE)</f>
        <v>0</v>
      </c>
      <c r="Z52" s="44">
        <f>+VLOOKUP($A52,'1а - drž,sek,drž.sl.i nam.'!$A$13:AY$104,Z$3,FALSE)</f>
        <v>0</v>
      </c>
      <c r="AA52" s="44">
        <f>+VLOOKUP($A52,'1а - drž,sek,drž.sl.i nam.'!$A$13:AY$104,AA$3,FALSE)</f>
        <v>0</v>
      </c>
      <c r="AB52" s="44">
        <f>+VLOOKUP($A52,'1а - drž,sek,drž.sl.i nam.'!$A$13:AY$104,AB$3,FALSE)</f>
        <v>0</v>
      </c>
      <c r="AC52" s="44">
        <f>+VLOOKUP($A52,'1а - drž,sek,drž.sl.i nam.'!$A$13:AY$104,AC$3,FALSE)</f>
        <v>0</v>
      </c>
      <c r="AD52" s="44">
        <f>+VLOOKUP($A52,'1а - drž,sek,drž.sl.i nam.'!$A$13:AY$104,AD$3,FALSE)</f>
        <v>0</v>
      </c>
      <c r="AE52" s="44">
        <f>+VLOOKUP($A52,'1а - drž,sek,drž.sl.i nam.'!$A$13:AY$104,AE$3,FALSE)</f>
        <v>0</v>
      </c>
      <c r="AF52" s="44">
        <f>+VLOOKUP($A52,'1а - drž,sek,drž.sl.i nam.'!$A$13:AY$104,AF$3,FALSE)</f>
        <v>0</v>
      </c>
      <c r="AG52" s="44">
        <f>+VLOOKUP($A52,'1а - drž,sek,drž.sl.i nam.'!$A$13:AY$104,AG$3,FALSE)</f>
        <v>0</v>
      </c>
      <c r="AH52" s="44">
        <f>+VLOOKUP($A52,'1а - drž,sek,drž.sl.i nam.'!$A$13:AY$104,AH$3,FALSE)</f>
        <v>0</v>
      </c>
      <c r="AI52" s="44">
        <f>+VLOOKUP($A52,'1а - drž,sek,drž.sl.i nam.'!$A$13:AY$104,AI$3,FALSE)</f>
        <v>0</v>
      </c>
      <c r="AJ52" s="44">
        <f>IF(B52=0,0,+VLOOKUP($A52,'1а - drž,sek,drž.sl.i nam.'!$A$13:AY$104,AJ$3,FALSE))</f>
        <v>0</v>
      </c>
      <c r="AK52" s="44">
        <f>+IFERROR(AI52+(AI52*'1а - drž,sek,drž.sl.i nam.'!D52)/100,"")</f>
        <v>0</v>
      </c>
      <c r="AL52" s="44">
        <f>+IFERROR(AJ52+(AJ52*'1а - drž,sek,drž.sl.i nam.'!D52)/100,"")</f>
        <v>0</v>
      </c>
    </row>
    <row r="53" spans="1:38">
      <c r="A53">
        <f>+IF(MAX(A$5:A52)+1&lt;=A$1,A52+1,0)</f>
        <v>0</v>
      </c>
      <c r="B53" s="249">
        <f t="shared" si="3"/>
        <v>0</v>
      </c>
      <c r="C53">
        <f t="shared" si="4"/>
        <v>0</v>
      </c>
      <c r="D53" s="249">
        <f t="shared" si="5"/>
        <v>0</v>
      </c>
      <c r="E53">
        <f>IF(A53=0,0,+VLOOKUP($A53,'1а - drž,sek,drž.sl.i nam.'!$A$13:$BA$104,E$3,FALSE))</f>
        <v>0</v>
      </c>
      <c r="F53">
        <f>IF(A53=0,0,+VLOOKUP($A53,'1а - drž,sek,drž.sl.i nam.'!$A$13:$AY$104,F$3,FALSE))</f>
        <v>0</v>
      </c>
      <c r="G53">
        <f>IF(A53=0,0,+VLOOKUP($A53,'1а - drž,sek,drž.sl.i nam.'!$A$13:$AY$104,G$3,FALSE))</f>
        <v>0</v>
      </c>
      <c r="H53">
        <f>+VLOOKUP($A53,'1а - drž,sek,drž.sl.i nam.'!$A$13:$AY$104,H$3,FALSE)</f>
        <v>0</v>
      </c>
      <c r="I53">
        <f>+VLOOKUP($A53,'1а - drž,sek,drž.sl.i nam.'!$A$13:$AY$104,I$3,FALSE)</f>
        <v>0</v>
      </c>
      <c r="J53">
        <f>+VLOOKUP($A53,'1а - drž,sek,drž.sl.i nam.'!$A$13:$AY$104,J$3,FALSE)</f>
        <v>0</v>
      </c>
      <c r="K53">
        <f>+VLOOKUP($A53,'1а - drž,sek,drž.sl.i nam.'!$A$13:$AY$104,K$3,FALSE)</f>
        <v>0</v>
      </c>
      <c r="L53">
        <f>+VLOOKUP($A53,'1а - drž,sek,drž.sl.i nam.'!$A$13:$AY$104,L$3,FALSE)</f>
        <v>0</v>
      </c>
      <c r="M53">
        <f>+VLOOKUP($A53,'1а - drž,sek,drž.sl.i nam.'!$A$13:$AY$104,M$3,FALSE)</f>
        <v>0</v>
      </c>
      <c r="N53">
        <f>+VLOOKUP($A53,'1а - drž,sek,drž.sl.i nam.'!$A$13:$AY$104,N$3,FALSE)</f>
        <v>0</v>
      </c>
      <c r="O53">
        <f>+VLOOKUP($A53,'1а - drž,sek,drž.sl.i nam.'!$A$13:$AY$104,O$3,FALSE)</f>
        <v>0</v>
      </c>
      <c r="P53">
        <f>+VLOOKUP($A53,'1а - drž,sek,drž.sl.i nam.'!$A$13:$AY$104,P$3,FALSE)</f>
        <v>0</v>
      </c>
      <c r="Q53">
        <f>+VLOOKUP($A53,'1а - drž,sek,drž.sl.i nam.'!$A$13:$AY$104,Q$3,FALSE)</f>
        <v>0</v>
      </c>
      <c r="R53">
        <f>+VLOOKUP($A53,'1а - drž,sek,drž.sl.i nam.'!$A$13:$AY$104,R$3,FALSE)</f>
        <v>0</v>
      </c>
      <c r="S53">
        <f>+VLOOKUP($A53,'1а - drž,sek,drž.sl.i nam.'!$A$13:$AY$104,S$3,FALSE)</f>
        <v>0</v>
      </c>
      <c r="T53" s="44">
        <f>+VLOOKUP($A53,'1а - drž,sek,drž.sl.i nam.'!$A$13:$AY$104,T$3,FALSE)</f>
        <v>0</v>
      </c>
      <c r="U53" s="44">
        <f>+VLOOKUP($A53,'1а - drž,sek,drž.sl.i nam.'!$A$13:AY$104,U$3,FALSE)</f>
        <v>0</v>
      </c>
      <c r="V53" s="44">
        <f>+VLOOKUP($A53,'1а - drž,sek,drž.sl.i nam.'!$A$13:AY$104,V$3,FALSE)</f>
        <v>0</v>
      </c>
      <c r="W53" s="44">
        <f>+VLOOKUP($A53,'1а - drž,sek,drž.sl.i nam.'!$A$13:AY$104,W$3,FALSE)</f>
        <v>0</v>
      </c>
      <c r="X53" s="44">
        <f>+VLOOKUP($A53,'1а - drž,sek,drž.sl.i nam.'!$A$13:AY$104,X$3,FALSE)</f>
        <v>0</v>
      </c>
      <c r="Y53" s="44">
        <f>+VLOOKUP($A53,'1а - drž,sek,drž.sl.i nam.'!$A$13:AY$104,Y$3,FALSE)</f>
        <v>0</v>
      </c>
      <c r="Z53" s="44">
        <f>+VLOOKUP($A53,'1а - drž,sek,drž.sl.i nam.'!$A$13:AY$104,Z$3,FALSE)</f>
        <v>0</v>
      </c>
      <c r="AA53" s="44">
        <f>+VLOOKUP($A53,'1а - drž,sek,drž.sl.i nam.'!$A$13:AY$104,AA$3,FALSE)</f>
        <v>0</v>
      </c>
      <c r="AB53" s="44">
        <f>+VLOOKUP($A53,'1а - drž,sek,drž.sl.i nam.'!$A$13:AY$104,AB$3,FALSE)</f>
        <v>0</v>
      </c>
      <c r="AC53" s="44">
        <f>+VLOOKUP($A53,'1а - drž,sek,drž.sl.i nam.'!$A$13:AY$104,AC$3,FALSE)</f>
        <v>0</v>
      </c>
      <c r="AD53" s="44">
        <f>+VLOOKUP($A53,'1а - drž,sek,drž.sl.i nam.'!$A$13:AY$104,AD$3,FALSE)</f>
        <v>0</v>
      </c>
      <c r="AE53" s="44">
        <f>+VLOOKUP($A53,'1а - drž,sek,drž.sl.i nam.'!$A$13:AY$104,AE$3,FALSE)</f>
        <v>0</v>
      </c>
      <c r="AF53" s="44">
        <f>+VLOOKUP($A53,'1а - drž,sek,drž.sl.i nam.'!$A$13:AY$104,AF$3,FALSE)</f>
        <v>0</v>
      </c>
      <c r="AG53" s="44">
        <f>+VLOOKUP($A53,'1а - drž,sek,drž.sl.i nam.'!$A$13:AY$104,AG$3,FALSE)</f>
        <v>0</v>
      </c>
      <c r="AH53" s="44">
        <f>+VLOOKUP($A53,'1а - drž,sek,drž.sl.i nam.'!$A$13:AY$104,AH$3,FALSE)</f>
        <v>0</v>
      </c>
      <c r="AI53" s="44">
        <f>+VLOOKUP($A53,'1а - drž,sek,drž.sl.i nam.'!$A$13:AY$104,AI$3,FALSE)</f>
        <v>0</v>
      </c>
      <c r="AJ53" s="44">
        <f>IF(B53=0,0,+VLOOKUP($A53,'1а - drž,sek,drž.sl.i nam.'!$A$13:AY$104,AJ$3,FALSE))</f>
        <v>0</v>
      </c>
      <c r="AK53" s="44">
        <f>+IFERROR(AI53+(AI53*'1а - drž,sek,drž.sl.i nam.'!D53)/100,"")</f>
        <v>0</v>
      </c>
      <c r="AL53" s="44">
        <f>+IFERROR(AJ53+(AJ53*'1а - drž,sek,drž.sl.i nam.'!D53)/100,"")</f>
        <v>0</v>
      </c>
    </row>
    <row r="54" spans="1:38">
      <c r="A54">
        <f>+IF(MAX(A$5:A53)+1&lt;=A$1,A53+1,0)</f>
        <v>0</v>
      </c>
      <c r="B54" s="249">
        <f t="shared" si="3"/>
        <v>0</v>
      </c>
      <c r="C54">
        <f t="shared" si="4"/>
        <v>0</v>
      </c>
      <c r="D54" s="249">
        <f t="shared" si="5"/>
        <v>0</v>
      </c>
      <c r="E54">
        <f>IF(A54=0,0,+VLOOKUP($A54,'1а - drž,sek,drž.sl.i nam.'!$A$13:$BA$104,E$3,FALSE))</f>
        <v>0</v>
      </c>
      <c r="F54">
        <f>IF(A54=0,0,+VLOOKUP($A54,'1а - drž,sek,drž.sl.i nam.'!$A$13:$AY$104,F$3,FALSE))</f>
        <v>0</v>
      </c>
      <c r="G54">
        <f>IF(A54=0,0,+VLOOKUP($A54,'1а - drž,sek,drž.sl.i nam.'!$A$13:$AY$104,G$3,FALSE))</f>
        <v>0</v>
      </c>
      <c r="H54">
        <f>+VLOOKUP($A54,'1а - drž,sek,drž.sl.i nam.'!$A$13:$AY$104,H$3,FALSE)</f>
        <v>0</v>
      </c>
      <c r="I54">
        <f>+VLOOKUP($A54,'1а - drž,sek,drž.sl.i nam.'!$A$13:$AY$104,I$3,FALSE)</f>
        <v>0</v>
      </c>
      <c r="J54">
        <f>+VLOOKUP($A54,'1а - drž,sek,drž.sl.i nam.'!$A$13:$AY$104,J$3,FALSE)</f>
        <v>0</v>
      </c>
      <c r="K54">
        <f>+VLOOKUP($A54,'1а - drž,sek,drž.sl.i nam.'!$A$13:$AY$104,K$3,FALSE)</f>
        <v>0</v>
      </c>
      <c r="L54">
        <f>+VLOOKUP($A54,'1а - drž,sek,drž.sl.i nam.'!$A$13:$AY$104,L$3,FALSE)</f>
        <v>0</v>
      </c>
      <c r="M54">
        <f>+VLOOKUP($A54,'1а - drž,sek,drž.sl.i nam.'!$A$13:$AY$104,M$3,FALSE)</f>
        <v>0</v>
      </c>
      <c r="N54">
        <f>+VLOOKUP($A54,'1а - drž,sek,drž.sl.i nam.'!$A$13:$AY$104,N$3,FALSE)</f>
        <v>0</v>
      </c>
      <c r="O54">
        <f>+VLOOKUP($A54,'1а - drž,sek,drž.sl.i nam.'!$A$13:$AY$104,O$3,FALSE)</f>
        <v>0</v>
      </c>
      <c r="P54">
        <f>+VLOOKUP($A54,'1а - drž,sek,drž.sl.i nam.'!$A$13:$AY$104,P$3,FALSE)</f>
        <v>0</v>
      </c>
      <c r="Q54">
        <f>+VLOOKUP($A54,'1а - drž,sek,drž.sl.i nam.'!$A$13:$AY$104,Q$3,FALSE)</f>
        <v>0</v>
      </c>
      <c r="R54">
        <f>+VLOOKUP($A54,'1а - drž,sek,drž.sl.i nam.'!$A$13:$AY$104,R$3,FALSE)</f>
        <v>0</v>
      </c>
      <c r="S54">
        <f>+VLOOKUP($A54,'1а - drž,sek,drž.sl.i nam.'!$A$13:$AY$104,S$3,FALSE)</f>
        <v>0</v>
      </c>
      <c r="T54" s="44">
        <f>+VLOOKUP($A54,'1а - drž,sek,drž.sl.i nam.'!$A$13:$AY$104,T$3,FALSE)</f>
        <v>0</v>
      </c>
      <c r="U54" s="44">
        <f>+VLOOKUP($A54,'1а - drž,sek,drž.sl.i nam.'!$A$13:AY$104,U$3,FALSE)</f>
        <v>0</v>
      </c>
      <c r="V54" s="44">
        <f>+VLOOKUP($A54,'1а - drž,sek,drž.sl.i nam.'!$A$13:AY$104,V$3,FALSE)</f>
        <v>0</v>
      </c>
      <c r="W54" s="44">
        <f>+VLOOKUP($A54,'1а - drž,sek,drž.sl.i nam.'!$A$13:AY$104,W$3,FALSE)</f>
        <v>0</v>
      </c>
      <c r="X54" s="44">
        <f>+VLOOKUP($A54,'1а - drž,sek,drž.sl.i nam.'!$A$13:AY$104,X$3,FALSE)</f>
        <v>0</v>
      </c>
      <c r="Y54" s="44">
        <f>+VLOOKUP($A54,'1а - drž,sek,drž.sl.i nam.'!$A$13:AY$104,Y$3,FALSE)</f>
        <v>0</v>
      </c>
      <c r="Z54" s="44">
        <f>+VLOOKUP($A54,'1а - drž,sek,drž.sl.i nam.'!$A$13:AY$104,Z$3,FALSE)</f>
        <v>0</v>
      </c>
      <c r="AA54" s="44">
        <f>+VLOOKUP($A54,'1а - drž,sek,drž.sl.i nam.'!$A$13:AY$104,AA$3,FALSE)</f>
        <v>0</v>
      </c>
      <c r="AB54" s="44">
        <f>+VLOOKUP($A54,'1а - drž,sek,drž.sl.i nam.'!$A$13:AY$104,AB$3,FALSE)</f>
        <v>0</v>
      </c>
      <c r="AC54" s="44">
        <f>+VLOOKUP($A54,'1а - drž,sek,drž.sl.i nam.'!$A$13:AY$104,AC$3,FALSE)</f>
        <v>0</v>
      </c>
      <c r="AD54" s="44">
        <f>+VLOOKUP($A54,'1а - drž,sek,drž.sl.i nam.'!$A$13:AY$104,AD$3,FALSE)</f>
        <v>0</v>
      </c>
      <c r="AE54" s="44">
        <f>+VLOOKUP($A54,'1а - drž,sek,drž.sl.i nam.'!$A$13:AY$104,AE$3,FALSE)</f>
        <v>0</v>
      </c>
      <c r="AF54" s="44">
        <f>+VLOOKUP($A54,'1а - drž,sek,drž.sl.i nam.'!$A$13:AY$104,AF$3,FALSE)</f>
        <v>0</v>
      </c>
      <c r="AG54" s="44">
        <f>+VLOOKUP($A54,'1а - drž,sek,drž.sl.i nam.'!$A$13:AY$104,AG$3,FALSE)</f>
        <v>0</v>
      </c>
      <c r="AH54" s="44">
        <f>+VLOOKUP($A54,'1а - drž,sek,drž.sl.i nam.'!$A$13:AY$104,AH$3,FALSE)</f>
        <v>0</v>
      </c>
      <c r="AI54" s="44">
        <f>+VLOOKUP($A54,'1а - drž,sek,drž.sl.i nam.'!$A$13:AY$104,AI$3,FALSE)</f>
        <v>0</v>
      </c>
      <c r="AJ54" s="44">
        <f>IF(B54=0,0,+VLOOKUP($A54,'1а - drž,sek,drž.sl.i nam.'!$A$13:AY$104,AJ$3,FALSE))</f>
        <v>0</v>
      </c>
      <c r="AK54" s="44">
        <f>+IFERROR(AI54+(AI54*'1а - drž,sek,drž.sl.i nam.'!D54)/100,"")</f>
        <v>0</v>
      </c>
      <c r="AL54" s="44">
        <f>+IFERROR(AJ54+(AJ54*'1а - drž,sek,drž.sl.i nam.'!D54)/100,"")</f>
        <v>0</v>
      </c>
    </row>
    <row r="55" spans="1:38">
      <c r="A55">
        <f>+IF(MAX(A$5:A54)+1&lt;=A$1,A54+1,0)</f>
        <v>0</v>
      </c>
      <c r="B55" s="249">
        <f t="shared" si="3"/>
        <v>0</v>
      </c>
      <c r="C55">
        <f t="shared" si="4"/>
        <v>0</v>
      </c>
      <c r="D55" s="249">
        <f t="shared" si="5"/>
        <v>0</v>
      </c>
      <c r="E55">
        <f>IF(A55=0,0,+VLOOKUP($A55,'1а - drž,sek,drž.sl.i nam.'!$A$13:$BA$104,E$3,FALSE))</f>
        <v>0</v>
      </c>
      <c r="F55">
        <f>IF(A55=0,0,+VLOOKUP($A55,'1а - drž,sek,drž.sl.i nam.'!$A$13:$AY$104,F$3,FALSE))</f>
        <v>0</v>
      </c>
      <c r="G55">
        <f>IF(A55=0,0,+VLOOKUP($A55,'1а - drž,sek,drž.sl.i nam.'!$A$13:$AY$104,G$3,FALSE))</f>
        <v>0</v>
      </c>
      <c r="H55">
        <f>+VLOOKUP($A55,'1а - drž,sek,drž.sl.i nam.'!$A$13:$AY$104,H$3,FALSE)</f>
        <v>0</v>
      </c>
      <c r="I55">
        <f>+VLOOKUP($A55,'1а - drž,sek,drž.sl.i nam.'!$A$13:$AY$104,I$3,FALSE)</f>
        <v>0</v>
      </c>
      <c r="J55">
        <f>+VLOOKUP($A55,'1а - drž,sek,drž.sl.i nam.'!$A$13:$AY$104,J$3,FALSE)</f>
        <v>0</v>
      </c>
      <c r="K55">
        <f>+VLOOKUP($A55,'1а - drž,sek,drž.sl.i nam.'!$A$13:$AY$104,K$3,FALSE)</f>
        <v>0</v>
      </c>
      <c r="L55">
        <f>+VLOOKUP($A55,'1а - drž,sek,drž.sl.i nam.'!$A$13:$AY$104,L$3,FALSE)</f>
        <v>0</v>
      </c>
      <c r="M55">
        <f>+VLOOKUP($A55,'1а - drž,sek,drž.sl.i nam.'!$A$13:$AY$104,M$3,FALSE)</f>
        <v>0</v>
      </c>
      <c r="N55">
        <f>+VLOOKUP($A55,'1а - drž,sek,drž.sl.i nam.'!$A$13:$AY$104,N$3,FALSE)</f>
        <v>0</v>
      </c>
      <c r="O55">
        <f>+VLOOKUP($A55,'1а - drž,sek,drž.sl.i nam.'!$A$13:$AY$104,O$3,FALSE)</f>
        <v>0</v>
      </c>
      <c r="P55">
        <f>+VLOOKUP($A55,'1а - drž,sek,drž.sl.i nam.'!$A$13:$AY$104,P$3,FALSE)</f>
        <v>0</v>
      </c>
      <c r="Q55">
        <f>+VLOOKUP($A55,'1а - drž,sek,drž.sl.i nam.'!$A$13:$AY$104,Q$3,FALSE)</f>
        <v>0</v>
      </c>
      <c r="R55">
        <f>+VLOOKUP($A55,'1а - drž,sek,drž.sl.i nam.'!$A$13:$AY$104,R$3,FALSE)</f>
        <v>0</v>
      </c>
      <c r="S55">
        <f>+VLOOKUP($A55,'1а - drž,sek,drž.sl.i nam.'!$A$13:$AY$104,S$3,FALSE)</f>
        <v>0</v>
      </c>
      <c r="T55" s="44">
        <f>+VLOOKUP($A55,'1а - drž,sek,drž.sl.i nam.'!$A$13:$AY$104,T$3,FALSE)</f>
        <v>0</v>
      </c>
      <c r="U55" s="44">
        <f>+VLOOKUP($A55,'1а - drž,sek,drž.sl.i nam.'!$A$13:AY$104,U$3,FALSE)</f>
        <v>0</v>
      </c>
      <c r="V55" s="44">
        <f>+VLOOKUP($A55,'1а - drž,sek,drž.sl.i nam.'!$A$13:AY$104,V$3,FALSE)</f>
        <v>0</v>
      </c>
      <c r="W55" s="44">
        <f>+VLOOKUP($A55,'1а - drž,sek,drž.sl.i nam.'!$A$13:AY$104,W$3,FALSE)</f>
        <v>0</v>
      </c>
      <c r="X55" s="44">
        <f>+VLOOKUP($A55,'1а - drž,sek,drž.sl.i nam.'!$A$13:AY$104,X$3,FALSE)</f>
        <v>0</v>
      </c>
      <c r="Y55" s="44">
        <f>+VLOOKUP($A55,'1а - drž,sek,drž.sl.i nam.'!$A$13:AY$104,Y$3,FALSE)</f>
        <v>0</v>
      </c>
      <c r="Z55" s="44">
        <f>+VLOOKUP($A55,'1а - drž,sek,drž.sl.i nam.'!$A$13:AY$104,Z$3,FALSE)</f>
        <v>0</v>
      </c>
      <c r="AA55" s="44">
        <f>+VLOOKUP($A55,'1а - drž,sek,drž.sl.i nam.'!$A$13:AY$104,AA$3,FALSE)</f>
        <v>0</v>
      </c>
      <c r="AB55" s="44">
        <f>+VLOOKUP($A55,'1а - drž,sek,drž.sl.i nam.'!$A$13:AY$104,AB$3,FALSE)</f>
        <v>0</v>
      </c>
      <c r="AC55" s="44">
        <f>+VLOOKUP($A55,'1а - drž,sek,drž.sl.i nam.'!$A$13:AY$104,AC$3,FALSE)</f>
        <v>0</v>
      </c>
      <c r="AD55" s="44">
        <f>+VLOOKUP($A55,'1а - drž,sek,drž.sl.i nam.'!$A$13:AY$104,AD$3,FALSE)</f>
        <v>0</v>
      </c>
      <c r="AE55" s="44">
        <f>+VLOOKUP($A55,'1а - drž,sek,drž.sl.i nam.'!$A$13:AY$104,AE$3,FALSE)</f>
        <v>0</v>
      </c>
      <c r="AF55" s="44">
        <f>+VLOOKUP($A55,'1а - drž,sek,drž.sl.i nam.'!$A$13:AY$104,AF$3,FALSE)</f>
        <v>0</v>
      </c>
      <c r="AG55" s="44">
        <f>+VLOOKUP($A55,'1а - drž,sek,drž.sl.i nam.'!$A$13:AY$104,AG$3,FALSE)</f>
        <v>0</v>
      </c>
      <c r="AH55" s="44">
        <f>+VLOOKUP($A55,'1а - drž,sek,drž.sl.i nam.'!$A$13:AY$104,AH$3,FALSE)</f>
        <v>0</v>
      </c>
      <c r="AI55" s="44">
        <f>+VLOOKUP($A55,'1а - drž,sek,drž.sl.i nam.'!$A$13:AY$104,AI$3,FALSE)</f>
        <v>0</v>
      </c>
      <c r="AJ55" s="44">
        <f>IF(B55=0,0,+VLOOKUP($A55,'1а - drž,sek,drž.sl.i nam.'!$A$13:AY$104,AJ$3,FALSE))</f>
        <v>0</v>
      </c>
      <c r="AK55" s="44">
        <f>+IFERROR(AI55+(AI55*'1а - drž,sek,drž.sl.i nam.'!D55)/100,"")</f>
        <v>0</v>
      </c>
      <c r="AL55" s="44">
        <f>+IFERROR(AJ55+(AJ55*'1а - drž,sek,drž.sl.i nam.'!D55)/100,"")</f>
        <v>0</v>
      </c>
    </row>
    <row r="56" spans="1:38">
      <c r="A56">
        <f>+IF(MAX(A$5:A55)+1&lt;=A$1,A55+1,0)</f>
        <v>0</v>
      </c>
      <c r="B56" s="249">
        <f t="shared" si="3"/>
        <v>0</v>
      </c>
      <c r="C56">
        <f t="shared" si="4"/>
        <v>0</v>
      </c>
      <c r="D56" s="249">
        <f t="shared" si="5"/>
        <v>0</v>
      </c>
      <c r="E56">
        <f>IF(A56=0,0,+VLOOKUP($A56,'1а - drž,sek,drž.sl.i nam.'!$A$13:$BA$104,E$3,FALSE))</f>
        <v>0</v>
      </c>
      <c r="F56">
        <f>IF(A56=0,0,+VLOOKUP($A56,'1а - drž,sek,drž.sl.i nam.'!$A$13:$AY$104,F$3,FALSE))</f>
        <v>0</v>
      </c>
      <c r="G56">
        <f>IF(A56=0,0,+VLOOKUP($A56,'1а - drž,sek,drž.sl.i nam.'!$A$13:$AY$104,G$3,FALSE))</f>
        <v>0</v>
      </c>
      <c r="H56">
        <f>+VLOOKUP($A56,'1а - drž,sek,drž.sl.i nam.'!$A$13:$AY$104,H$3,FALSE)</f>
        <v>0</v>
      </c>
      <c r="I56">
        <f>+VLOOKUP($A56,'1а - drž,sek,drž.sl.i nam.'!$A$13:$AY$104,I$3,FALSE)</f>
        <v>0</v>
      </c>
      <c r="J56">
        <f>+VLOOKUP($A56,'1а - drž,sek,drž.sl.i nam.'!$A$13:$AY$104,J$3,FALSE)</f>
        <v>0</v>
      </c>
      <c r="K56">
        <f>+VLOOKUP($A56,'1а - drž,sek,drž.sl.i nam.'!$A$13:$AY$104,K$3,FALSE)</f>
        <v>0</v>
      </c>
      <c r="L56">
        <f>+VLOOKUP($A56,'1а - drž,sek,drž.sl.i nam.'!$A$13:$AY$104,L$3,FALSE)</f>
        <v>0</v>
      </c>
      <c r="M56">
        <f>+VLOOKUP($A56,'1а - drž,sek,drž.sl.i nam.'!$A$13:$AY$104,M$3,FALSE)</f>
        <v>0</v>
      </c>
      <c r="N56">
        <f>+VLOOKUP($A56,'1а - drž,sek,drž.sl.i nam.'!$A$13:$AY$104,N$3,FALSE)</f>
        <v>0</v>
      </c>
      <c r="O56">
        <f>+VLOOKUP($A56,'1а - drž,sek,drž.sl.i nam.'!$A$13:$AY$104,O$3,FALSE)</f>
        <v>0</v>
      </c>
      <c r="P56">
        <f>+VLOOKUP($A56,'1а - drž,sek,drž.sl.i nam.'!$A$13:$AY$104,P$3,FALSE)</f>
        <v>0</v>
      </c>
      <c r="Q56">
        <f>+VLOOKUP($A56,'1а - drž,sek,drž.sl.i nam.'!$A$13:$AY$104,Q$3,FALSE)</f>
        <v>0</v>
      </c>
      <c r="R56">
        <f>+VLOOKUP($A56,'1а - drž,sek,drž.sl.i nam.'!$A$13:$AY$104,R$3,FALSE)</f>
        <v>0</v>
      </c>
      <c r="S56">
        <f>+VLOOKUP($A56,'1а - drž,sek,drž.sl.i nam.'!$A$13:$AY$104,S$3,FALSE)</f>
        <v>0</v>
      </c>
      <c r="T56" s="44">
        <f>+VLOOKUP($A56,'1а - drž,sek,drž.sl.i nam.'!$A$13:$AY$104,T$3,FALSE)</f>
        <v>0</v>
      </c>
      <c r="U56" s="44">
        <f>+VLOOKUP($A56,'1а - drž,sek,drž.sl.i nam.'!$A$13:AY$104,U$3,FALSE)</f>
        <v>0</v>
      </c>
      <c r="V56" s="44">
        <f>+VLOOKUP($A56,'1а - drž,sek,drž.sl.i nam.'!$A$13:AY$104,V$3,FALSE)</f>
        <v>0</v>
      </c>
      <c r="W56" s="44">
        <f>+VLOOKUP($A56,'1а - drž,sek,drž.sl.i nam.'!$A$13:AY$104,W$3,FALSE)</f>
        <v>0</v>
      </c>
      <c r="X56" s="44">
        <f>+VLOOKUP($A56,'1а - drž,sek,drž.sl.i nam.'!$A$13:AY$104,X$3,FALSE)</f>
        <v>0</v>
      </c>
      <c r="Y56" s="44">
        <f>+VLOOKUP($A56,'1а - drž,sek,drž.sl.i nam.'!$A$13:AY$104,Y$3,FALSE)</f>
        <v>0</v>
      </c>
      <c r="Z56" s="44">
        <f>+VLOOKUP($A56,'1а - drž,sek,drž.sl.i nam.'!$A$13:AY$104,Z$3,FALSE)</f>
        <v>0</v>
      </c>
      <c r="AA56" s="44">
        <f>+VLOOKUP($A56,'1а - drž,sek,drž.sl.i nam.'!$A$13:AY$104,AA$3,FALSE)</f>
        <v>0</v>
      </c>
      <c r="AB56" s="44">
        <f>+VLOOKUP($A56,'1а - drž,sek,drž.sl.i nam.'!$A$13:AY$104,AB$3,FALSE)</f>
        <v>0</v>
      </c>
      <c r="AC56" s="44">
        <f>+VLOOKUP($A56,'1а - drž,sek,drž.sl.i nam.'!$A$13:AY$104,AC$3,FALSE)</f>
        <v>0</v>
      </c>
      <c r="AD56" s="44">
        <f>+VLOOKUP($A56,'1а - drž,sek,drž.sl.i nam.'!$A$13:AY$104,AD$3,FALSE)</f>
        <v>0</v>
      </c>
      <c r="AE56" s="44">
        <f>+VLOOKUP($A56,'1а - drž,sek,drž.sl.i nam.'!$A$13:AY$104,AE$3,FALSE)</f>
        <v>0</v>
      </c>
      <c r="AF56" s="44">
        <f>+VLOOKUP($A56,'1а - drž,sek,drž.sl.i nam.'!$A$13:AY$104,AF$3,FALSE)</f>
        <v>0</v>
      </c>
      <c r="AG56" s="44">
        <f>+VLOOKUP($A56,'1а - drž,sek,drž.sl.i nam.'!$A$13:AY$104,AG$3,FALSE)</f>
        <v>0</v>
      </c>
      <c r="AH56" s="44">
        <f>+VLOOKUP($A56,'1а - drž,sek,drž.sl.i nam.'!$A$13:AY$104,AH$3,FALSE)</f>
        <v>0</v>
      </c>
      <c r="AI56" s="44">
        <f>+VLOOKUP($A56,'1а - drž,sek,drž.sl.i nam.'!$A$13:AY$104,AI$3,FALSE)</f>
        <v>0</v>
      </c>
      <c r="AJ56" s="44">
        <f>IF(B56=0,0,+VLOOKUP($A56,'1а - drž,sek,drž.sl.i nam.'!$A$13:AY$104,AJ$3,FALSE))</f>
        <v>0</v>
      </c>
      <c r="AK56" s="44">
        <f>+IFERROR(AI56+(AI56*'1а - drž,sek,drž.sl.i nam.'!D56)/100,"")</f>
        <v>0</v>
      </c>
      <c r="AL56" s="44">
        <f>+IFERROR(AJ56+(AJ56*'1а - drž,sek,drž.sl.i nam.'!D56)/100,"")</f>
        <v>0</v>
      </c>
    </row>
    <row r="57" spans="1:38">
      <c r="A57">
        <f>+IF(MAX(A$5:A56)+1&lt;=A$1,A56+1,0)</f>
        <v>0</v>
      </c>
      <c r="B57" s="249">
        <f t="shared" si="3"/>
        <v>0</v>
      </c>
      <c r="C57">
        <f t="shared" si="4"/>
        <v>0</v>
      </c>
      <c r="D57" s="249">
        <f t="shared" si="5"/>
        <v>0</v>
      </c>
      <c r="E57">
        <f>IF(A57=0,0,+VLOOKUP($A57,'1а - drž,sek,drž.sl.i nam.'!$A$13:$BA$104,E$3,FALSE))</f>
        <v>0</v>
      </c>
      <c r="F57">
        <f>IF(A57=0,0,+VLOOKUP($A57,'1а - drž,sek,drž.sl.i nam.'!$A$13:$AY$104,F$3,FALSE))</f>
        <v>0</v>
      </c>
      <c r="G57">
        <f>IF(A57=0,0,+VLOOKUP($A57,'1а - drž,sek,drž.sl.i nam.'!$A$13:$AY$104,G$3,FALSE))</f>
        <v>0</v>
      </c>
      <c r="H57">
        <f>+VLOOKUP($A57,'1а - drž,sek,drž.sl.i nam.'!$A$13:$AY$104,H$3,FALSE)</f>
        <v>0</v>
      </c>
      <c r="I57">
        <f>+VLOOKUP($A57,'1а - drž,sek,drž.sl.i nam.'!$A$13:$AY$104,I$3,FALSE)</f>
        <v>0</v>
      </c>
      <c r="J57">
        <f>+VLOOKUP($A57,'1а - drž,sek,drž.sl.i nam.'!$A$13:$AY$104,J$3,FALSE)</f>
        <v>0</v>
      </c>
      <c r="K57">
        <f>+VLOOKUP($A57,'1а - drž,sek,drž.sl.i nam.'!$A$13:$AY$104,K$3,FALSE)</f>
        <v>0</v>
      </c>
      <c r="L57">
        <f>+VLOOKUP($A57,'1а - drž,sek,drž.sl.i nam.'!$A$13:$AY$104,L$3,FALSE)</f>
        <v>0</v>
      </c>
      <c r="M57">
        <f>+VLOOKUP($A57,'1а - drž,sek,drž.sl.i nam.'!$A$13:$AY$104,M$3,FALSE)</f>
        <v>0</v>
      </c>
      <c r="N57">
        <f>+VLOOKUP($A57,'1а - drž,sek,drž.sl.i nam.'!$A$13:$AY$104,N$3,FALSE)</f>
        <v>0</v>
      </c>
      <c r="O57">
        <f>+VLOOKUP($A57,'1а - drž,sek,drž.sl.i nam.'!$A$13:$AY$104,O$3,FALSE)</f>
        <v>0</v>
      </c>
      <c r="P57">
        <f>+VLOOKUP($A57,'1а - drž,sek,drž.sl.i nam.'!$A$13:$AY$104,P$3,FALSE)</f>
        <v>0</v>
      </c>
      <c r="Q57">
        <f>+VLOOKUP($A57,'1а - drž,sek,drž.sl.i nam.'!$A$13:$AY$104,Q$3,FALSE)</f>
        <v>0</v>
      </c>
      <c r="R57">
        <f>+VLOOKUP($A57,'1а - drž,sek,drž.sl.i nam.'!$A$13:$AY$104,R$3,FALSE)</f>
        <v>0</v>
      </c>
      <c r="S57">
        <f>+VLOOKUP($A57,'1а - drž,sek,drž.sl.i nam.'!$A$13:$AY$104,S$3,FALSE)</f>
        <v>0</v>
      </c>
      <c r="T57" s="44">
        <f>+VLOOKUP($A57,'1а - drž,sek,drž.sl.i nam.'!$A$13:$AY$104,T$3,FALSE)</f>
        <v>0</v>
      </c>
      <c r="U57" s="44">
        <f>+VLOOKUP($A57,'1а - drž,sek,drž.sl.i nam.'!$A$13:AY$104,U$3,FALSE)</f>
        <v>0</v>
      </c>
      <c r="V57" s="44">
        <f>+VLOOKUP($A57,'1а - drž,sek,drž.sl.i nam.'!$A$13:AY$104,V$3,FALSE)</f>
        <v>0</v>
      </c>
      <c r="W57" s="44">
        <f>+VLOOKUP($A57,'1а - drž,sek,drž.sl.i nam.'!$A$13:AY$104,W$3,FALSE)</f>
        <v>0</v>
      </c>
      <c r="X57" s="44">
        <f>+VLOOKUP($A57,'1а - drž,sek,drž.sl.i nam.'!$A$13:AY$104,X$3,FALSE)</f>
        <v>0</v>
      </c>
      <c r="Y57" s="44">
        <f>+VLOOKUP($A57,'1а - drž,sek,drž.sl.i nam.'!$A$13:AY$104,Y$3,FALSE)</f>
        <v>0</v>
      </c>
      <c r="Z57" s="44">
        <f>+VLOOKUP($A57,'1а - drž,sek,drž.sl.i nam.'!$A$13:AY$104,Z$3,FALSE)</f>
        <v>0</v>
      </c>
      <c r="AA57" s="44">
        <f>+VLOOKUP($A57,'1а - drž,sek,drž.sl.i nam.'!$A$13:AY$104,AA$3,FALSE)</f>
        <v>0</v>
      </c>
      <c r="AB57" s="44">
        <f>+VLOOKUP($A57,'1а - drž,sek,drž.sl.i nam.'!$A$13:AY$104,AB$3,FALSE)</f>
        <v>0</v>
      </c>
      <c r="AC57" s="44">
        <f>+VLOOKUP($A57,'1а - drž,sek,drž.sl.i nam.'!$A$13:AY$104,AC$3,FALSE)</f>
        <v>0</v>
      </c>
      <c r="AD57" s="44">
        <f>+VLOOKUP($A57,'1а - drž,sek,drž.sl.i nam.'!$A$13:AY$104,AD$3,FALSE)</f>
        <v>0</v>
      </c>
      <c r="AE57" s="44">
        <f>+VLOOKUP($A57,'1а - drž,sek,drž.sl.i nam.'!$A$13:AY$104,AE$3,FALSE)</f>
        <v>0</v>
      </c>
      <c r="AF57" s="44">
        <f>+VLOOKUP($A57,'1а - drž,sek,drž.sl.i nam.'!$A$13:AY$104,AF$3,FALSE)</f>
        <v>0</v>
      </c>
      <c r="AG57" s="44">
        <f>+VLOOKUP($A57,'1а - drž,sek,drž.sl.i nam.'!$A$13:AY$104,AG$3,FALSE)</f>
        <v>0</v>
      </c>
      <c r="AH57" s="44">
        <f>+VLOOKUP($A57,'1а - drž,sek,drž.sl.i nam.'!$A$13:AY$104,AH$3,FALSE)</f>
        <v>0</v>
      </c>
      <c r="AI57" s="44">
        <f>+VLOOKUP($A57,'1а - drž,sek,drž.sl.i nam.'!$A$13:AY$104,AI$3,FALSE)</f>
        <v>0</v>
      </c>
      <c r="AJ57" s="44">
        <f>IF(B57=0,0,+VLOOKUP($A57,'1а - drž,sek,drž.sl.i nam.'!$A$13:AY$104,AJ$3,FALSE))</f>
        <v>0</v>
      </c>
      <c r="AK57" s="44">
        <f>+IFERROR(AI57+(AI57*'1а - drž,sek,drž.sl.i nam.'!D57)/100,"")</f>
        <v>0</v>
      </c>
      <c r="AL57" s="44">
        <f>+IFERROR(AJ57+(AJ57*'1а - drž,sek,drž.sl.i nam.'!D57)/100,"")</f>
        <v>0</v>
      </c>
    </row>
    <row r="58" spans="1:38">
      <c r="A58">
        <f>+IF(MAX(A$5:A57)+1&lt;=A$1,A57+1,0)</f>
        <v>0</v>
      </c>
      <c r="B58" s="249">
        <f t="shared" si="3"/>
        <v>0</v>
      </c>
      <c r="C58">
        <f t="shared" si="4"/>
        <v>0</v>
      </c>
      <c r="D58" s="249">
        <f t="shared" si="5"/>
        <v>0</v>
      </c>
      <c r="E58">
        <f>IF(A58=0,0,+VLOOKUP($A58,'1а - drž,sek,drž.sl.i nam.'!$A$13:$BA$104,E$3,FALSE))</f>
        <v>0</v>
      </c>
      <c r="F58">
        <f>IF(A58=0,0,+VLOOKUP($A58,'1а - drž,sek,drž.sl.i nam.'!$A$13:$AY$104,F$3,FALSE))</f>
        <v>0</v>
      </c>
      <c r="G58">
        <f>IF(A58=0,0,+VLOOKUP($A58,'1а - drž,sek,drž.sl.i nam.'!$A$13:$AY$104,G$3,FALSE))</f>
        <v>0</v>
      </c>
      <c r="H58">
        <f>+VLOOKUP($A58,'1а - drž,sek,drž.sl.i nam.'!$A$13:$AY$104,H$3,FALSE)</f>
        <v>0</v>
      </c>
      <c r="I58">
        <f>+VLOOKUP($A58,'1а - drž,sek,drž.sl.i nam.'!$A$13:$AY$104,I$3,FALSE)</f>
        <v>0</v>
      </c>
      <c r="J58">
        <f>+VLOOKUP($A58,'1а - drž,sek,drž.sl.i nam.'!$A$13:$AY$104,J$3,FALSE)</f>
        <v>0</v>
      </c>
      <c r="K58">
        <f>+VLOOKUP($A58,'1а - drž,sek,drž.sl.i nam.'!$A$13:$AY$104,K$3,FALSE)</f>
        <v>0</v>
      </c>
      <c r="L58">
        <f>+VLOOKUP($A58,'1а - drž,sek,drž.sl.i nam.'!$A$13:$AY$104,L$3,FALSE)</f>
        <v>0</v>
      </c>
      <c r="M58">
        <f>+VLOOKUP($A58,'1а - drž,sek,drž.sl.i nam.'!$A$13:$AY$104,M$3,FALSE)</f>
        <v>0</v>
      </c>
      <c r="N58">
        <f>+VLOOKUP($A58,'1а - drž,sek,drž.sl.i nam.'!$A$13:$AY$104,N$3,FALSE)</f>
        <v>0</v>
      </c>
      <c r="O58">
        <f>+VLOOKUP($A58,'1а - drž,sek,drž.sl.i nam.'!$A$13:$AY$104,O$3,FALSE)</f>
        <v>0</v>
      </c>
      <c r="P58">
        <f>+VLOOKUP($A58,'1а - drž,sek,drž.sl.i nam.'!$A$13:$AY$104,P$3,FALSE)</f>
        <v>0</v>
      </c>
      <c r="Q58">
        <f>+VLOOKUP($A58,'1а - drž,sek,drž.sl.i nam.'!$A$13:$AY$104,Q$3,FALSE)</f>
        <v>0</v>
      </c>
      <c r="R58">
        <f>+VLOOKUP($A58,'1а - drž,sek,drž.sl.i nam.'!$A$13:$AY$104,R$3,FALSE)</f>
        <v>0</v>
      </c>
      <c r="S58">
        <f>+VLOOKUP($A58,'1а - drž,sek,drž.sl.i nam.'!$A$13:$AY$104,S$3,FALSE)</f>
        <v>0</v>
      </c>
      <c r="T58" s="44">
        <f>+VLOOKUP($A58,'1а - drž,sek,drž.sl.i nam.'!$A$13:$AY$104,T$3,FALSE)</f>
        <v>0</v>
      </c>
      <c r="U58" s="44">
        <f>+VLOOKUP($A58,'1а - drž,sek,drž.sl.i nam.'!$A$13:AY$104,U$3,FALSE)</f>
        <v>0</v>
      </c>
      <c r="V58" s="44">
        <f>+VLOOKUP($A58,'1а - drž,sek,drž.sl.i nam.'!$A$13:AY$104,V$3,FALSE)</f>
        <v>0</v>
      </c>
      <c r="W58" s="44">
        <f>+VLOOKUP($A58,'1а - drž,sek,drž.sl.i nam.'!$A$13:AY$104,W$3,FALSE)</f>
        <v>0</v>
      </c>
      <c r="X58" s="44">
        <f>+VLOOKUP($A58,'1а - drž,sek,drž.sl.i nam.'!$A$13:AY$104,X$3,FALSE)</f>
        <v>0</v>
      </c>
      <c r="Y58" s="44">
        <f>+VLOOKUP($A58,'1а - drž,sek,drž.sl.i nam.'!$A$13:AY$104,Y$3,FALSE)</f>
        <v>0</v>
      </c>
      <c r="Z58" s="44">
        <f>+VLOOKUP($A58,'1а - drž,sek,drž.sl.i nam.'!$A$13:AY$104,Z$3,FALSE)</f>
        <v>0</v>
      </c>
      <c r="AA58" s="44">
        <f>+VLOOKUP($A58,'1а - drž,sek,drž.sl.i nam.'!$A$13:AY$104,AA$3,FALSE)</f>
        <v>0</v>
      </c>
      <c r="AB58" s="44">
        <f>+VLOOKUP($A58,'1а - drž,sek,drž.sl.i nam.'!$A$13:AY$104,AB$3,FALSE)</f>
        <v>0</v>
      </c>
      <c r="AC58" s="44">
        <f>+VLOOKUP($A58,'1а - drž,sek,drž.sl.i nam.'!$A$13:AY$104,AC$3,FALSE)</f>
        <v>0</v>
      </c>
      <c r="AD58" s="44">
        <f>+VLOOKUP($A58,'1а - drž,sek,drž.sl.i nam.'!$A$13:AY$104,AD$3,FALSE)</f>
        <v>0</v>
      </c>
      <c r="AE58" s="44">
        <f>+VLOOKUP($A58,'1а - drž,sek,drž.sl.i nam.'!$A$13:AY$104,AE$3,FALSE)</f>
        <v>0</v>
      </c>
      <c r="AF58" s="44">
        <f>+VLOOKUP($A58,'1а - drž,sek,drž.sl.i nam.'!$A$13:AY$104,AF$3,FALSE)</f>
        <v>0</v>
      </c>
      <c r="AG58" s="44">
        <f>+VLOOKUP($A58,'1а - drž,sek,drž.sl.i nam.'!$A$13:AY$104,AG$3,FALSE)</f>
        <v>0</v>
      </c>
      <c r="AH58" s="44">
        <f>+VLOOKUP($A58,'1а - drž,sek,drž.sl.i nam.'!$A$13:AY$104,AH$3,FALSE)</f>
        <v>0</v>
      </c>
      <c r="AI58" s="44">
        <f>+VLOOKUP($A58,'1а - drž,sek,drž.sl.i nam.'!$A$13:AY$104,AI$3,FALSE)</f>
        <v>0</v>
      </c>
      <c r="AJ58" s="44">
        <f>IF(B58=0,0,+VLOOKUP($A58,'1а - drž,sek,drž.sl.i nam.'!$A$13:AY$104,AJ$3,FALSE))</f>
        <v>0</v>
      </c>
      <c r="AK58" s="44">
        <f>+IFERROR(AI58+(AI58*'1а - drž,sek,drž.sl.i nam.'!D58)/100,"")</f>
        <v>0</v>
      </c>
      <c r="AL58" s="44">
        <f>+IFERROR(AJ58+(AJ58*'1а - drž,sek,drž.sl.i nam.'!D58)/100,"")</f>
        <v>0</v>
      </c>
    </row>
    <row r="59" spans="1:38">
      <c r="A59">
        <f>+IF(MAX(A$5:A58)+1&lt;=A$1,A58+1,0)</f>
        <v>0</v>
      </c>
      <c r="B59" s="249">
        <f t="shared" si="3"/>
        <v>0</v>
      </c>
      <c r="C59">
        <f t="shared" si="4"/>
        <v>0</v>
      </c>
      <c r="D59" s="249">
        <f t="shared" si="5"/>
        <v>0</v>
      </c>
      <c r="E59">
        <f>IF(A59=0,0,+VLOOKUP($A59,'1а - drž,sek,drž.sl.i nam.'!$A$13:$BA$104,E$3,FALSE))</f>
        <v>0</v>
      </c>
      <c r="F59">
        <f>IF(A59=0,0,+VLOOKUP($A59,'1а - drž,sek,drž.sl.i nam.'!$A$13:$AY$104,F$3,FALSE))</f>
        <v>0</v>
      </c>
      <c r="G59">
        <f>IF(A59=0,0,+VLOOKUP($A59,'1а - drž,sek,drž.sl.i nam.'!$A$13:$AY$104,G$3,FALSE))</f>
        <v>0</v>
      </c>
      <c r="H59">
        <f>+VLOOKUP($A59,'1а - drž,sek,drž.sl.i nam.'!$A$13:$AY$104,H$3,FALSE)</f>
        <v>0</v>
      </c>
      <c r="I59">
        <f>+VLOOKUP($A59,'1а - drž,sek,drž.sl.i nam.'!$A$13:$AY$104,I$3,FALSE)</f>
        <v>0</v>
      </c>
      <c r="J59">
        <f>+VLOOKUP($A59,'1а - drž,sek,drž.sl.i nam.'!$A$13:$AY$104,J$3,FALSE)</f>
        <v>0</v>
      </c>
      <c r="K59">
        <f>+VLOOKUP($A59,'1а - drž,sek,drž.sl.i nam.'!$A$13:$AY$104,K$3,FALSE)</f>
        <v>0</v>
      </c>
      <c r="L59">
        <f>+VLOOKUP($A59,'1а - drž,sek,drž.sl.i nam.'!$A$13:$AY$104,L$3,FALSE)</f>
        <v>0</v>
      </c>
      <c r="M59">
        <f>+VLOOKUP($A59,'1а - drž,sek,drž.sl.i nam.'!$A$13:$AY$104,M$3,FALSE)</f>
        <v>0</v>
      </c>
      <c r="N59">
        <f>+VLOOKUP($A59,'1а - drž,sek,drž.sl.i nam.'!$A$13:$AY$104,N$3,FALSE)</f>
        <v>0</v>
      </c>
      <c r="O59">
        <f>+VLOOKUP($A59,'1а - drž,sek,drž.sl.i nam.'!$A$13:$AY$104,O$3,FALSE)</f>
        <v>0</v>
      </c>
      <c r="P59">
        <f>+VLOOKUP($A59,'1а - drž,sek,drž.sl.i nam.'!$A$13:$AY$104,P$3,FALSE)</f>
        <v>0</v>
      </c>
      <c r="Q59">
        <f>+VLOOKUP($A59,'1а - drž,sek,drž.sl.i nam.'!$A$13:$AY$104,Q$3,FALSE)</f>
        <v>0</v>
      </c>
      <c r="R59">
        <f>+VLOOKUP($A59,'1а - drž,sek,drž.sl.i nam.'!$A$13:$AY$104,R$3,FALSE)</f>
        <v>0</v>
      </c>
      <c r="S59">
        <f>+VLOOKUP($A59,'1а - drž,sek,drž.sl.i nam.'!$A$13:$AY$104,S$3,FALSE)</f>
        <v>0</v>
      </c>
      <c r="T59" s="44">
        <f>+VLOOKUP($A59,'1а - drž,sek,drž.sl.i nam.'!$A$13:$AY$104,T$3,FALSE)</f>
        <v>0</v>
      </c>
      <c r="U59" s="44">
        <f>+VLOOKUP($A59,'1а - drž,sek,drž.sl.i nam.'!$A$13:AY$104,U$3,FALSE)</f>
        <v>0</v>
      </c>
      <c r="V59" s="44">
        <f>+VLOOKUP($A59,'1а - drž,sek,drž.sl.i nam.'!$A$13:AY$104,V$3,FALSE)</f>
        <v>0</v>
      </c>
      <c r="W59" s="44">
        <f>+VLOOKUP($A59,'1а - drž,sek,drž.sl.i nam.'!$A$13:AY$104,W$3,FALSE)</f>
        <v>0</v>
      </c>
      <c r="X59" s="44">
        <f>+VLOOKUP($A59,'1а - drž,sek,drž.sl.i nam.'!$A$13:AY$104,X$3,FALSE)</f>
        <v>0</v>
      </c>
      <c r="Y59" s="44">
        <f>+VLOOKUP($A59,'1а - drž,sek,drž.sl.i nam.'!$A$13:AY$104,Y$3,FALSE)</f>
        <v>0</v>
      </c>
      <c r="Z59" s="44">
        <f>+VLOOKUP($A59,'1а - drž,sek,drž.sl.i nam.'!$A$13:AY$104,Z$3,FALSE)</f>
        <v>0</v>
      </c>
      <c r="AA59" s="44">
        <f>+VLOOKUP($A59,'1а - drž,sek,drž.sl.i nam.'!$A$13:AY$104,AA$3,FALSE)</f>
        <v>0</v>
      </c>
      <c r="AB59" s="44">
        <f>+VLOOKUP($A59,'1а - drž,sek,drž.sl.i nam.'!$A$13:AY$104,AB$3,FALSE)</f>
        <v>0</v>
      </c>
      <c r="AC59" s="44">
        <f>+VLOOKUP($A59,'1а - drž,sek,drž.sl.i nam.'!$A$13:AY$104,AC$3,FALSE)</f>
        <v>0</v>
      </c>
      <c r="AD59" s="44">
        <f>+VLOOKUP($A59,'1а - drž,sek,drž.sl.i nam.'!$A$13:AY$104,AD$3,FALSE)</f>
        <v>0</v>
      </c>
      <c r="AE59" s="44">
        <f>+VLOOKUP($A59,'1а - drž,sek,drž.sl.i nam.'!$A$13:AY$104,AE$3,FALSE)</f>
        <v>0</v>
      </c>
      <c r="AF59" s="44">
        <f>+VLOOKUP($A59,'1а - drž,sek,drž.sl.i nam.'!$A$13:AY$104,AF$3,FALSE)</f>
        <v>0</v>
      </c>
      <c r="AG59" s="44">
        <f>+VLOOKUP($A59,'1а - drž,sek,drž.sl.i nam.'!$A$13:AY$104,AG$3,FALSE)</f>
        <v>0</v>
      </c>
      <c r="AH59" s="44">
        <f>+VLOOKUP($A59,'1а - drž,sek,drž.sl.i nam.'!$A$13:AY$104,AH$3,FALSE)</f>
        <v>0</v>
      </c>
      <c r="AI59" s="44">
        <f>+VLOOKUP($A59,'1а - drž,sek,drž.sl.i nam.'!$A$13:AY$104,AI$3,FALSE)</f>
        <v>0</v>
      </c>
      <c r="AJ59" s="44">
        <f>IF(B59=0,0,+VLOOKUP($A59,'1а - drž,sek,drž.sl.i nam.'!$A$13:AY$104,AJ$3,FALSE))</f>
        <v>0</v>
      </c>
      <c r="AK59" s="44">
        <f>+IFERROR(AI59+(AI59*'1а - drž,sek,drž.sl.i nam.'!D59)/100,"")</f>
        <v>0</v>
      </c>
      <c r="AL59" s="44">
        <f>+IFERROR(AJ59+(AJ59*'1а - drž,sek,drž.sl.i nam.'!D59)/100,"")</f>
        <v>0</v>
      </c>
    </row>
    <row r="60" spans="1:38">
      <c r="A60">
        <f>+IF(MAX(A$5:A59)+1&lt;=A$1,A59+1,0)</f>
        <v>0</v>
      </c>
      <c r="B60" s="249">
        <f t="shared" si="3"/>
        <v>0</v>
      </c>
      <c r="C60">
        <f t="shared" si="4"/>
        <v>0</v>
      </c>
      <c r="D60" s="249">
        <f t="shared" si="5"/>
        <v>0</v>
      </c>
      <c r="E60">
        <f>IF(A60=0,0,+VLOOKUP($A60,'1а - drž,sek,drž.sl.i nam.'!$A$13:$BA$104,E$3,FALSE))</f>
        <v>0</v>
      </c>
      <c r="F60">
        <f>IF(A60=0,0,+VLOOKUP($A60,'1а - drž,sek,drž.sl.i nam.'!$A$13:$AY$104,F$3,FALSE))</f>
        <v>0</v>
      </c>
      <c r="G60">
        <f>IF(A60=0,0,+VLOOKUP($A60,'1а - drž,sek,drž.sl.i nam.'!$A$13:$AY$104,G$3,FALSE))</f>
        <v>0</v>
      </c>
      <c r="H60">
        <f>+VLOOKUP($A60,'1а - drž,sek,drž.sl.i nam.'!$A$13:$AY$104,H$3,FALSE)</f>
        <v>0</v>
      </c>
      <c r="I60">
        <f>+VLOOKUP($A60,'1а - drž,sek,drž.sl.i nam.'!$A$13:$AY$104,I$3,FALSE)</f>
        <v>0</v>
      </c>
      <c r="J60">
        <f>+VLOOKUP($A60,'1а - drž,sek,drž.sl.i nam.'!$A$13:$AY$104,J$3,FALSE)</f>
        <v>0</v>
      </c>
      <c r="K60">
        <f>+VLOOKUP($A60,'1а - drž,sek,drž.sl.i nam.'!$A$13:$AY$104,K$3,FALSE)</f>
        <v>0</v>
      </c>
      <c r="L60">
        <f>+VLOOKUP($A60,'1а - drž,sek,drž.sl.i nam.'!$A$13:$AY$104,L$3,FALSE)</f>
        <v>0</v>
      </c>
      <c r="M60">
        <f>+VLOOKUP($A60,'1а - drž,sek,drž.sl.i nam.'!$A$13:$AY$104,M$3,FALSE)</f>
        <v>0</v>
      </c>
      <c r="N60">
        <f>+VLOOKUP($A60,'1а - drž,sek,drž.sl.i nam.'!$A$13:$AY$104,N$3,FALSE)</f>
        <v>0</v>
      </c>
      <c r="O60">
        <f>+VLOOKUP($A60,'1а - drž,sek,drž.sl.i nam.'!$A$13:$AY$104,O$3,FALSE)</f>
        <v>0</v>
      </c>
      <c r="P60">
        <f>+VLOOKUP($A60,'1а - drž,sek,drž.sl.i nam.'!$A$13:$AY$104,P$3,FALSE)</f>
        <v>0</v>
      </c>
      <c r="Q60">
        <f>+VLOOKUP($A60,'1а - drž,sek,drž.sl.i nam.'!$A$13:$AY$104,Q$3,FALSE)</f>
        <v>0</v>
      </c>
      <c r="R60">
        <f>+VLOOKUP($A60,'1а - drž,sek,drž.sl.i nam.'!$A$13:$AY$104,R$3,FALSE)</f>
        <v>0</v>
      </c>
      <c r="S60">
        <f>+VLOOKUP($A60,'1а - drž,sek,drž.sl.i nam.'!$A$13:$AY$104,S$3,FALSE)</f>
        <v>0</v>
      </c>
      <c r="T60" s="44">
        <f>+VLOOKUP($A60,'1а - drž,sek,drž.sl.i nam.'!$A$13:$AY$104,T$3,FALSE)</f>
        <v>0</v>
      </c>
      <c r="U60" s="44">
        <f>+VLOOKUP($A60,'1а - drž,sek,drž.sl.i nam.'!$A$13:AY$104,U$3,FALSE)</f>
        <v>0</v>
      </c>
      <c r="V60" s="44">
        <f>+VLOOKUP($A60,'1а - drž,sek,drž.sl.i nam.'!$A$13:AY$104,V$3,FALSE)</f>
        <v>0</v>
      </c>
      <c r="W60" s="44">
        <f>+VLOOKUP($A60,'1а - drž,sek,drž.sl.i nam.'!$A$13:AY$104,W$3,FALSE)</f>
        <v>0</v>
      </c>
      <c r="X60" s="44">
        <f>+VLOOKUP($A60,'1а - drž,sek,drž.sl.i nam.'!$A$13:AY$104,X$3,FALSE)</f>
        <v>0</v>
      </c>
      <c r="Y60" s="44">
        <f>+VLOOKUP($A60,'1а - drž,sek,drž.sl.i nam.'!$A$13:AY$104,Y$3,FALSE)</f>
        <v>0</v>
      </c>
      <c r="Z60" s="44">
        <f>+VLOOKUP($A60,'1а - drž,sek,drž.sl.i nam.'!$A$13:AY$104,Z$3,FALSE)</f>
        <v>0</v>
      </c>
      <c r="AA60" s="44">
        <f>+VLOOKUP($A60,'1а - drž,sek,drž.sl.i nam.'!$A$13:AY$104,AA$3,FALSE)</f>
        <v>0</v>
      </c>
      <c r="AB60" s="44">
        <f>+VLOOKUP($A60,'1а - drž,sek,drž.sl.i nam.'!$A$13:AY$104,AB$3,FALSE)</f>
        <v>0</v>
      </c>
      <c r="AC60" s="44">
        <f>+VLOOKUP($A60,'1а - drž,sek,drž.sl.i nam.'!$A$13:AY$104,AC$3,FALSE)</f>
        <v>0</v>
      </c>
      <c r="AD60" s="44">
        <f>+VLOOKUP($A60,'1а - drž,sek,drž.sl.i nam.'!$A$13:AY$104,AD$3,FALSE)</f>
        <v>0</v>
      </c>
      <c r="AE60" s="44">
        <f>+VLOOKUP($A60,'1а - drž,sek,drž.sl.i nam.'!$A$13:AY$104,AE$3,FALSE)</f>
        <v>0</v>
      </c>
      <c r="AF60" s="44">
        <f>+VLOOKUP($A60,'1а - drž,sek,drž.sl.i nam.'!$A$13:AY$104,AF$3,FALSE)</f>
        <v>0</v>
      </c>
      <c r="AG60" s="44">
        <f>+VLOOKUP($A60,'1а - drž,sek,drž.sl.i nam.'!$A$13:AY$104,AG$3,FALSE)</f>
        <v>0</v>
      </c>
      <c r="AH60" s="44">
        <f>+VLOOKUP($A60,'1а - drž,sek,drž.sl.i nam.'!$A$13:AY$104,AH$3,FALSE)</f>
        <v>0</v>
      </c>
      <c r="AI60" s="44">
        <f>+VLOOKUP($A60,'1а - drž,sek,drž.sl.i nam.'!$A$13:AY$104,AI$3,FALSE)</f>
        <v>0</v>
      </c>
      <c r="AJ60" s="44">
        <f>IF(B60=0,0,+VLOOKUP($A60,'1а - drž,sek,drž.sl.i nam.'!$A$13:AY$104,AJ$3,FALSE))</f>
        <v>0</v>
      </c>
      <c r="AK60" s="44">
        <f>+IFERROR(AI60+(AI60*'1а - drž,sek,drž.sl.i nam.'!D60)/100,"")</f>
        <v>0</v>
      </c>
      <c r="AL60" s="44">
        <f>+IFERROR(AJ60+(AJ60*'1а - drž,sek,drž.sl.i nam.'!D60)/100,"")</f>
        <v>0</v>
      </c>
    </row>
    <row r="61" spans="1:38">
      <c r="A61">
        <f>+IF(MAX(A$5:A60)+1&lt;=A$1,A60+1,0)</f>
        <v>0</v>
      </c>
      <c r="B61" s="249">
        <f t="shared" si="3"/>
        <v>0</v>
      </c>
      <c r="C61">
        <f t="shared" si="4"/>
        <v>0</v>
      </c>
      <c r="D61" s="249">
        <f t="shared" si="5"/>
        <v>0</v>
      </c>
      <c r="E61">
        <f>IF(A61=0,0,+VLOOKUP($A61,'1а - drž,sek,drž.sl.i nam.'!$A$13:$BA$104,E$3,FALSE))</f>
        <v>0</v>
      </c>
      <c r="F61">
        <f>IF(A61=0,0,+VLOOKUP($A61,'1а - drž,sek,drž.sl.i nam.'!$A$13:$AY$104,F$3,FALSE))</f>
        <v>0</v>
      </c>
      <c r="G61">
        <f>IF(A61=0,0,+VLOOKUP($A61,'1а - drž,sek,drž.sl.i nam.'!$A$13:$AY$104,G$3,FALSE))</f>
        <v>0</v>
      </c>
      <c r="H61">
        <f>+VLOOKUP($A61,'1а - drž,sek,drž.sl.i nam.'!$A$13:$AY$104,H$3,FALSE)</f>
        <v>0</v>
      </c>
      <c r="I61">
        <f>+VLOOKUP($A61,'1а - drž,sek,drž.sl.i nam.'!$A$13:$AY$104,I$3,FALSE)</f>
        <v>0</v>
      </c>
      <c r="J61">
        <f>+VLOOKUP($A61,'1а - drž,sek,drž.sl.i nam.'!$A$13:$AY$104,J$3,FALSE)</f>
        <v>0</v>
      </c>
      <c r="K61">
        <f>+VLOOKUP($A61,'1а - drž,sek,drž.sl.i nam.'!$A$13:$AY$104,K$3,FALSE)</f>
        <v>0</v>
      </c>
      <c r="L61">
        <f>+VLOOKUP($A61,'1а - drž,sek,drž.sl.i nam.'!$A$13:$AY$104,L$3,FALSE)</f>
        <v>0</v>
      </c>
      <c r="M61">
        <f>+VLOOKUP($A61,'1а - drž,sek,drž.sl.i nam.'!$A$13:$AY$104,M$3,FALSE)</f>
        <v>0</v>
      </c>
      <c r="N61">
        <f>+VLOOKUP($A61,'1а - drž,sek,drž.sl.i nam.'!$A$13:$AY$104,N$3,FALSE)</f>
        <v>0</v>
      </c>
      <c r="O61">
        <f>+VLOOKUP($A61,'1а - drž,sek,drž.sl.i nam.'!$A$13:$AY$104,O$3,FALSE)</f>
        <v>0</v>
      </c>
      <c r="P61">
        <f>+VLOOKUP($A61,'1а - drž,sek,drž.sl.i nam.'!$A$13:$AY$104,P$3,FALSE)</f>
        <v>0</v>
      </c>
      <c r="Q61">
        <f>+VLOOKUP($A61,'1а - drž,sek,drž.sl.i nam.'!$A$13:$AY$104,Q$3,FALSE)</f>
        <v>0</v>
      </c>
      <c r="R61">
        <f>+VLOOKUP($A61,'1а - drž,sek,drž.sl.i nam.'!$A$13:$AY$104,R$3,FALSE)</f>
        <v>0</v>
      </c>
      <c r="S61">
        <f>+VLOOKUP($A61,'1а - drž,sek,drž.sl.i nam.'!$A$13:$AY$104,S$3,FALSE)</f>
        <v>0</v>
      </c>
      <c r="T61" s="44">
        <f>+VLOOKUP($A61,'1а - drž,sek,drž.sl.i nam.'!$A$13:$AY$104,T$3,FALSE)</f>
        <v>0</v>
      </c>
      <c r="U61" s="44">
        <f>+VLOOKUP($A61,'1а - drž,sek,drž.sl.i nam.'!$A$13:AY$104,U$3,FALSE)</f>
        <v>0</v>
      </c>
      <c r="V61" s="44">
        <f>+VLOOKUP($A61,'1а - drž,sek,drž.sl.i nam.'!$A$13:AY$104,V$3,FALSE)</f>
        <v>0</v>
      </c>
      <c r="W61" s="44">
        <f>+VLOOKUP($A61,'1а - drž,sek,drž.sl.i nam.'!$A$13:AY$104,W$3,FALSE)</f>
        <v>0</v>
      </c>
      <c r="X61" s="44">
        <f>+VLOOKUP($A61,'1а - drž,sek,drž.sl.i nam.'!$A$13:AY$104,X$3,FALSE)</f>
        <v>0</v>
      </c>
      <c r="Y61" s="44">
        <f>+VLOOKUP($A61,'1а - drž,sek,drž.sl.i nam.'!$A$13:AY$104,Y$3,FALSE)</f>
        <v>0</v>
      </c>
      <c r="Z61" s="44">
        <f>+VLOOKUP($A61,'1а - drž,sek,drž.sl.i nam.'!$A$13:AY$104,Z$3,FALSE)</f>
        <v>0</v>
      </c>
      <c r="AA61" s="44">
        <f>+VLOOKUP($A61,'1а - drž,sek,drž.sl.i nam.'!$A$13:AY$104,AA$3,FALSE)</f>
        <v>0</v>
      </c>
      <c r="AB61" s="44">
        <f>+VLOOKUP($A61,'1а - drž,sek,drž.sl.i nam.'!$A$13:AY$104,AB$3,FALSE)</f>
        <v>0</v>
      </c>
      <c r="AC61" s="44">
        <f>+VLOOKUP($A61,'1а - drž,sek,drž.sl.i nam.'!$A$13:AY$104,AC$3,FALSE)</f>
        <v>0</v>
      </c>
      <c r="AD61" s="44">
        <f>+VLOOKUP($A61,'1а - drž,sek,drž.sl.i nam.'!$A$13:AY$104,AD$3,FALSE)</f>
        <v>0</v>
      </c>
      <c r="AE61" s="44">
        <f>+VLOOKUP($A61,'1а - drž,sek,drž.sl.i nam.'!$A$13:AY$104,AE$3,FALSE)</f>
        <v>0</v>
      </c>
      <c r="AF61" s="44">
        <f>+VLOOKUP($A61,'1а - drž,sek,drž.sl.i nam.'!$A$13:AY$104,AF$3,FALSE)</f>
        <v>0</v>
      </c>
      <c r="AG61" s="44">
        <f>+VLOOKUP($A61,'1а - drž,sek,drž.sl.i nam.'!$A$13:AY$104,AG$3,FALSE)</f>
        <v>0</v>
      </c>
      <c r="AH61" s="44">
        <f>+VLOOKUP($A61,'1а - drž,sek,drž.sl.i nam.'!$A$13:AY$104,AH$3,FALSE)</f>
        <v>0</v>
      </c>
      <c r="AI61" s="44">
        <f>+VLOOKUP($A61,'1а - drž,sek,drž.sl.i nam.'!$A$13:AY$104,AI$3,FALSE)</f>
        <v>0</v>
      </c>
      <c r="AJ61" s="44">
        <f>IF(B61=0,0,+VLOOKUP($A61,'1а - drž,sek,drž.sl.i nam.'!$A$13:AY$104,AJ$3,FALSE))</f>
        <v>0</v>
      </c>
      <c r="AK61" s="44">
        <f>+IFERROR(AI61+(AI61*'1а - drž,sek,drž.sl.i nam.'!D61)/100,"")</f>
        <v>0</v>
      </c>
      <c r="AL61" s="44">
        <f>+IFERROR(AJ61+(AJ61*'1а - drž,sek,drž.sl.i nam.'!D61)/100,"")</f>
        <v>0</v>
      </c>
    </row>
    <row r="62" spans="1:38">
      <c r="A62">
        <f>+IF(MAX(A$5:A61)+1&lt;=A$1,A61+1,0)</f>
        <v>0</v>
      </c>
      <c r="B62" s="249">
        <f t="shared" si="3"/>
        <v>0</v>
      </c>
      <c r="C62">
        <f t="shared" si="4"/>
        <v>0</v>
      </c>
      <c r="D62" s="249">
        <f t="shared" si="5"/>
        <v>0</v>
      </c>
      <c r="E62">
        <f>IF(A62=0,0,+VLOOKUP($A62,'1а - drž,sek,drž.sl.i nam.'!$A$13:$BA$104,E$3,FALSE))</f>
        <v>0</v>
      </c>
      <c r="F62">
        <f>IF(A62=0,0,+VLOOKUP($A62,'1а - drž,sek,drž.sl.i nam.'!$A$13:$AY$104,F$3,FALSE))</f>
        <v>0</v>
      </c>
      <c r="G62">
        <f>IF(A62=0,0,+VLOOKUP($A62,'1а - drž,sek,drž.sl.i nam.'!$A$13:$AY$104,G$3,FALSE))</f>
        <v>0</v>
      </c>
      <c r="H62">
        <f>+VLOOKUP($A62,'1а - drž,sek,drž.sl.i nam.'!$A$13:$AY$104,H$3,FALSE)</f>
        <v>0</v>
      </c>
      <c r="I62">
        <f>+VLOOKUP($A62,'1а - drž,sek,drž.sl.i nam.'!$A$13:$AY$104,I$3,FALSE)</f>
        <v>0</v>
      </c>
      <c r="J62">
        <f>+VLOOKUP($A62,'1а - drž,sek,drž.sl.i nam.'!$A$13:$AY$104,J$3,FALSE)</f>
        <v>0</v>
      </c>
      <c r="K62">
        <f>+VLOOKUP($A62,'1а - drž,sek,drž.sl.i nam.'!$A$13:$AY$104,K$3,FALSE)</f>
        <v>0</v>
      </c>
      <c r="L62">
        <f>+VLOOKUP($A62,'1а - drž,sek,drž.sl.i nam.'!$A$13:$AY$104,L$3,FALSE)</f>
        <v>0</v>
      </c>
      <c r="M62">
        <f>+VLOOKUP($A62,'1а - drž,sek,drž.sl.i nam.'!$A$13:$AY$104,M$3,FALSE)</f>
        <v>0</v>
      </c>
      <c r="N62">
        <f>+VLOOKUP($A62,'1а - drž,sek,drž.sl.i nam.'!$A$13:$AY$104,N$3,FALSE)</f>
        <v>0</v>
      </c>
      <c r="O62">
        <f>+VLOOKUP($A62,'1а - drž,sek,drž.sl.i nam.'!$A$13:$AY$104,O$3,FALSE)</f>
        <v>0</v>
      </c>
      <c r="P62">
        <f>+VLOOKUP($A62,'1а - drž,sek,drž.sl.i nam.'!$A$13:$AY$104,P$3,FALSE)</f>
        <v>0</v>
      </c>
      <c r="Q62">
        <f>+VLOOKUP($A62,'1а - drž,sek,drž.sl.i nam.'!$A$13:$AY$104,Q$3,FALSE)</f>
        <v>0</v>
      </c>
      <c r="R62">
        <f>+VLOOKUP($A62,'1а - drž,sek,drž.sl.i nam.'!$A$13:$AY$104,R$3,FALSE)</f>
        <v>0</v>
      </c>
      <c r="S62">
        <f>+VLOOKUP($A62,'1а - drž,sek,drž.sl.i nam.'!$A$13:$AY$104,S$3,FALSE)</f>
        <v>0</v>
      </c>
      <c r="T62" s="44">
        <f>+VLOOKUP($A62,'1а - drž,sek,drž.sl.i nam.'!$A$13:$AY$104,T$3,FALSE)</f>
        <v>0</v>
      </c>
      <c r="U62" s="44">
        <f>+VLOOKUP($A62,'1а - drž,sek,drž.sl.i nam.'!$A$13:AY$104,U$3,FALSE)</f>
        <v>0</v>
      </c>
      <c r="V62" s="44">
        <f>+VLOOKUP($A62,'1а - drž,sek,drž.sl.i nam.'!$A$13:AY$104,V$3,FALSE)</f>
        <v>0</v>
      </c>
      <c r="W62" s="44">
        <f>+VLOOKUP($A62,'1а - drž,sek,drž.sl.i nam.'!$A$13:AY$104,W$3,FALSE)</f>
        <v>0</v>
      </c>
      <c r="X62" s="44">
        <f>+VLOOKUP($A62,'1а - drž,sek,drž.sl.i nam.'!$A$13:AY$104,X$3,FALSE)</f>
        <v>0</v>
      </c>
      <c r="Y62" s="44">
        <f>+VLOOKUP($A62,'1а - drž,sek,drž.sl.i nam.'!$A$13:AY$104,Y$3,FALSE)</f>
        <v>0</v>
      </c>
      <c r="Z62" s="44">
        <f>+VLOOKUP($A62,'1а - drž,sek,drž.sl.i nam.'!$A$13:AY$104,Z$3,FALSE)</f>
        <v>0</v>
      </c>
      <c r="AA62" s="44">
        <f>+VLOOKUP($A62,'1а - drž,sek,drž.sl.i nam.'!$A$13:AY$104,AA$3,FALSE)</f>
        <v>0</v>
      </c>
      <c r="AB62" s="44">
        <f>+VLOOKUP($A62,'1а - drž,sek,drž.sl.i nam.'!$A$13:AY$104,AB$3,FALSE)</f>
        <v>0</v>
      </c>
      <c r="AC62" s="44">
        <f>+VLOOKUP($A62,'1а - drž,sek,drž.sl.i nam.'!$A$13:AY$104,AC$3,FALSE)</f>
        <v>0</v>
      </c>
      <c r="AD62" s="44">
        <f>+VLOOKUP($A62,'1а - drž,sek,drž.sl.i nam.'!$A$13:AY$104,AD$3,FALSE)</f>
        <v>0</v>
      </c>
      <c r="AE62" s="44">
        <f>+VLOOKUP($A62,'1а - drž,sek,drž.sl.i nam.'!$A$13:AY$104,AE$3,FALSE)</f>
        <v>0</v>
      </c>
      <c r="AF62" s="44">
        <f>+VLOOKUP($A62,'1а - drž,sek,drž.sl.i nam.'!$A$13:AY$104,AF$3,FALSE)</f>
        <v>0</v>
      </c>
      <c r="AG62" s="44">
        <f>+VLOOKUP($A62,'1а - drž,sek,drž.sl.i nam.'!$A$13:AY$104,AG$3,FALSE)</f>
        <v>0</v>
      </c>
      <c r="AH62" s="44">
        <f>+VLOOKUP($A62,'1а - drž,sek,drž.sl.i nam.'!$A$13:AY$104,AH$3,FALSE)</f>
        <v>0</v>
      </c>
      <c r="AI62" s="44">
        <f>+VLOOKUP($A62,'1а - drž,sek,drž.sl.i nam.'!$A$13:AY$104,AI$3,FALSE)</f>
        <v>0</v>
      </c>
      <c r="AJ62" s="44">
        <f>IF(B62=0,0,+VLOOKUP($A62,'1а - drž,sek,drž.sl.i nam.'!$A$13:AY$104,AJ$3,FALSE))</f>
        <v>0</v>
      </c>
      <c r="AK62" s="44">
        <f>+IFERROR(AI62+(AI62*'1а - drž,sek,drž.sl.i nam.'!D62)/100,"")</f>
        <v>0</v>
      </c>
      <c r="AL62" s="44">
        <f>+IFERROR(AJ62+(AJ62*'1а - drž,sek,drž.sl.i nam.'!D62)/100,"")</f>
        <v>0</v>
      </c>
    </row>
    <row r="63" spans="1:38">
      <c r="A63">
        <f>+IF(MAX(A$5:A62)+1&lt;=A$1,A62+1,0)</f>
        <v>0</v>
      </c>
      <c r="B63" s="249">
        <f t="shared" si="3"/>
        <v>0</v>
      </c>
      <c r="C63">
        <f t="shared" si="4"/>
        <v>0</v>
      </c>
      <c r="D63" s="249">
        <f t="shared" si="5"/>
        <v>0</v>
      </c>
      <c r="E63">
        <f>IF(A63=0,0,+VLOOKUP($A63,'1а - drž,sek,drž.sl.i nam.'!$A$13:$BA$104,E$3,FALSE))</f>
        <v>0</v>
      </c>
      <c r="F63">
        <f>IF(A63=0,0,+VLOOKUP($A63,'1а - drž,sek,drž.sl.i nam.'!$A$13:$AY$104,F$3,FALSE))</f>
        <v>0</v>
      </c>
      <c r="G63">
        <f>IF(A63=0,0,+VLOOKUP($A63,'1а - drž,sek,drž.sl.i nam.'!$A$13:$AY$104,G$3,FALSE))</f>
        <v>0</v>
      </c>
      <c r="H63">
        <f>+VLOOKUP($A63,'1а - drž,sek,drž.sl.i nam.'!$A$13:$AY$104,H$3,FALSE)</f>
        <v>0</v>
      </c>
      <c r="I63">
        <f>+VLOOKUP($A63,'1а - drž,sek,drž.sl.i nam.'!$A$13:$AY$104,I$3,FALSE)</f>
        <v>0</v>
      </c>
      <c r="J63">
        <f>+VLOOKUP($A63,'1а - drž,sek,drž.sl.i nam.'!$A$13:$AY$104,J$3,FALSE)</f>
        <v>0</v>
      </c>
      <c r="K63">
        <f>+VLOOKUP($A63,'1а - drž,sek,drž.sl.i nam.'!$A$13:$AY$104,K$3,FALSE)</f>
        <v>0</v>
      </c>
      <c r="L63">
        <f>+VLOOKUP($A63,'1а - drž,sek,drž.sl.i nam.'!$A$13:$AY$104,L$3,FALSE)</f>
        <v>0</v>
      </c>
      <c r="M63">
        <f>+VLOOKUP($A63,'1а - drž,sek,drž.sl.i nam.'!$A$13:$AY$104,M$3,FALSE)</f>
        <v>0</v>
      </c>
      <c r="N63">
        <f>+VLOOKUP($A63,'1а - drž,sek,drž.sl.i nam.'!$A$13:$AY$104,N$3,FALSE)</f>
        <v>0</v>
      </c>
      <c r="O63">
        <f>+VLOOKUP($A63,'1а - drž,sek,drž.sl.i nam.'!$A$13:$AY$104,O$3,FALSE)</f>
        <v>0</v>
      </c>
      <c r="P63">
        <f>+VLOOKUP($A63,'1а - drž,sek,drž.sl.i nam.'!$A$13:$AY$104,P$3,FALSE)</f>
        <v>0</v>
      </c>
      <c r="Q63">
        <f>+VLOOKUP($A63,'1а - drž,sek,drž.sl.i nam.'!$A$13:$AY$104,Q$3,FALSE)</f>
        <v>0</v>
      </c>
      <c r="R63">
        <f>+VLOOKUP($A63,'1а - drž,sek,drž.sl.i nam.'!$A$13:$AY$104,R$3,FALSE)</f>
        <v>0</v>
      </c>
      <c r="S63">
        <f>+VLOOKUP($A63,'1а - drž,sek,drž.sl.i nam.'!$A$13:$AY$104,S$3,FALSE)</f>
        <v>0</v>
      </c>
      <c r="T63" s="44">
        <f>+VLOOKUP($A63,'1а - drž,sek,drž.sl.i nam.'!$A$13:$AY$104,T$3,FALSE)</f>
        <v>0</v>
      </c>
      <c r="U63" s="44">
        <f>+VLOOKUP($A63,'1а - drž,sek,drž.sl.i nam.'!$A$13:AY$104,U$3,FALSE)</f>
        <v>0</v>
      </c>
      <c r="V63" s="44">
        <f>+VLOOKUP($A63,'1а - drž,sek,drž.sl.i nam.'!$A$13:AY$104,V$3,FALSE)</f>
        <v>0</v>
      </c>
      <c r="W63" s="44">
        <f>+VLOOKUP($A63,'1а - drž,sek,drž.sl.i nam.'!$A$13:AY$104,W$3,FALSE)</f>
        <v>0</v>
      </c>
      <c r="X63" s="44">
        <f>+VLOOKUP($A63,'1а - drž,sek,drž.sl.i nam.'!$A$13:AY$104,X$3,FALSE)</f>
        <v>0</v>
      </c>
      <c r="Y63" s="44">
        <f>+VLOOKUP($A63,'1а - drž,sek,drž.sl.i nam.'!$A$13:AY$104,Y$3,FALSE)</f>
        <v>0</v>
      </c>
      <c r="Z63" s="44">
        <f>+VLOOKUP($A63,'1а - drž,sek,drž.sl.i nam.'!$A$13:AY$104,Z$3,FALSE)</f>
        <v>0</v>
      </c>
      <c r="AA63" s="44">
        <f>+VLOOKUP($A63,'1а - drž,sek,drž.sl.i nam.'!$A$13:AY$104,AA$3,FALSE)</f>
        <v>0</v>
      </c>
      <c r="AB63" s="44">
        <f>+VLOOKUP($A63,'1а - drž,sek,drž.sl.i nam.'!$A$13:AY$104,AB$3,FALSE)</f>
        <v>0</v>
      </c>
      <c r="AC63" s="44">
        <f>+VLOOKUP($A63,'1а - drž,sek,drž.sl.i nam.'!$A$13:AY$104,AC$3,FALSE)</f>
        <v>0</v>
      </c>
      <c r="AD63" s="44">
        <f>+VLOOKUP($A63,'1а - drž,sek,drž.sl.i nam.'!$A$13:AY$104,AD$3,FALSE)</f>
        <v>0</v>
      </c>
      <c r="AE63" s="44">
        <f>+VLOOKUP($A63,'1а - drž,sek,drž.sl.i nam.'!$A$13:AY$104,AE$3,FALSE)</f>
        <v>0</v>
      </c>
      <c r="AF63" s="44">
        <f>+VLOOKUP($A63,'1а - drž,sek,drž.sl.i nam.'!$A$13:AY$104,AF$3,FALSE)</f>
        <v>0</v>
      </c>
      <c r="AG63" s="44">
        <f>+VLOOKUP($A63,'1а - drž,sek,drž.sl.i nam.'!$A$13:AY$104,AG$3,FALSE)</f>
        <v>0</v>
      </c>
      <c r="AH63" s="44">
        <f>+VLOOKUP($A63,'1а - drž,sek,drž.sl.i nam.'!$A$13:AY$104,AH$3,FALSE)</f>
        <v>0</v>
      </c>
      <c r="AI63" s="44">
        <f>+VLOOKUP($A63,'1а - drž,sek,drž.sl.i nam.'!$A$13:AY$104,AI$3,FALSE)</f>
        <v>0</v>
      </c>
      <c r="AJ63" s="44">
        <f>IF(B63=0,0,+VLOOKUP($A63,'1а - drž,sek,drž.sl.i nam.'!$A$13:AY$104,AJ$3,FALSE))</f>
        <v>0</v>
      </c>
      <c r="AK63" s="44">
        <f>+IFERROR(AI63+(AI63*'1а - drž,sek,drž.sl.i nam.'!D63)/100,"")</f>
        <v>0</v>
      </c>
      <c r="AL63" s="44">
        <f>+IFERROR(AJ63+(AJ63*'1а - drž,sek,drž.sl.i nam.'!D63)/100,"")</f>
        <v>0</v>
      </c>
    </row>
    <row r="64" spans="1:38">
      <c r="A64">
        <f>+IF(MAX(A$5:A63)+1&lt;=A$1,A63+1,0)</f>
        <v>0</v>
      </c>
      <c r="B64" s="249">
        <f t="shared" si="3"/>
        <v>0</v>
      </c>
      <c r="C64">
        <f t="shared" si="4"/>
        <v>0</v>
      </c>
      <c r="D64" s="249">
        <f t="shared" si="5"/>
        <v>0</v>
      </c>
      <c r="E64">
        <f>IF(A64=0,0,+VLOOKUP($A64,'1а - drž,sek,drž.sl.i nam.'!$A$13:$BA$104,E$3,FALSE))</f>
        <v>0</v>
      </c>
      <c r="F64">
        <f>IF(A64=0,0,+VLOOKUP($A64,'1а - drž,sek,drž.sl.i nam.'!$A$13:$AY$104,F$3,FALSE))</f>
        <v>0</v>
      </c>
      <c r="G64">
        <f>IF(A64=0,0,+VLOOKUP($A64,'1а - drž,sek,drž.sl.i nam.'!$A$13:$AY$104,G$3,FALSE))</f>
        <v>0</v>
      </c>
      <c r="H64">
        <f>+VLOOKUP($A64,'1а - drž,sek,drž.sl.i nam.'!$A$13:$AY$104,H$3,FALSE)</f>
        <v>0</v>
      </c>
      <c r="I64">
        <f>+VLOOKUP($A64,'1а - drž,sek,drž.sl.i nam.'!$A$13:$AY$104,I$3,FALSE)</f>
        <v>0</v>
      </c>
      <c r="J64">
        <f>+VLOOKUP($A64,'1а - drž,sek,drž.sl.i nam.'!$A$13:$AY$104,J$3,FALSE)</f>
        <v>0</v>
      </c>
      <c r="K64">
        <f>+VLOOKUP($A64,'1а - drž,sek,drž.sl.i nam.'!$A$13:$AY$104,K$3,FALSE)</f>
        <v>0</v>
      </c>
      <c r="L64">
        <f>+VLOOKUP($A64,'1а - drž,sek,drž.sl.i nam.'!$A$13:$AY$104,L$3,FALSE)</f>
        <v>0</v>
      </c>
      <c r="M64">
        <f>+VLOOKUP($A64,'1а - drž,sek,drž.sl.i nam.'!$A$13:$AY$104,M$3,FALSE)</f>
        <v>0</v>
      </c>
      <c r="N64">
        <f>+VLOOKUP($A64,'1а - drž,sek,drž.sl.i nam.'!$A$13:$AY$104,N$3,FALSE)</f>
        <v>0</v>
      </c>
      <c r="O64">
        <f>+VLOOKUP($A64,'1а - drž,sek,drž.sl.i nam.'!$A$13:$AY$104,O$3,FALSE)</f>
        <v>0</v>
      </c>
      <c r="P64">
        <f>+VLOOKUP($A64,'1а - drž,sek,drž.sl.i nam.'!$A$13:$AY$104,P$3,FALSE)</f>
        <v>0</v>
      </c>
      <c r="Q64">
        <f>+VLOOKUP($A64,'1а - drž,sek,drž.sl.i nam.'!$A$13:$AY$104,Q$3,FALSE)</f>
        <v>0</v>
      </c>
      <c r="R64">
        <f>+VLOOKUP($A64,'1а - drž,sek,drž.sl.i nam.'!$A$13:$AY$104,R$3,FALSE)</f>
        <v>0</v>
      </c>
      <c r="S64">
        <f>+VLOOKUP($A64,'1а - drž,sek,drž.sl.i nam.'!$A$13:$AY$104,S$3,FALSE)</f>
        <v>0</v>
      </c>
      <c r="T64" s="44">
        <f>+VLOOKUP($A64,'1а - drž,sek,drž.sl.i nam.'!$A$13:$AY$104,T$3,FALSE)</f>
        <v>0</v>
      </c>
      <c r="U64" s="44">
        <f>+VLOOKUP($A64,'1а - drž,sek,drž.sl.i nam.'!$A$13:AY$104,U$3,FALSE)</f>
        <v>0</v>
      </c>
      <c r="V64" s="44">
        <f>+VLOOKUP($A64,'1а - drž,sek,drž.sl.i nam.'!$A$13:AY$104,V$3,FALSE)</f>
        <v>0</v>
      </c>
      <c r="W64" s="44">
        <f>+VLOOKUP($A64,'1а - drž,sek,drž.sl.i nam.'!$A$13:AY$104,W$3,FALSE)</f>
        <v>0</v>
      </c>
      <c r="X64" s="44">
        <f>+VLOOKUP($A64,'1а - drž,sek,drž.sl.i nam.'!$A$13:AY$104,X$3,FALSE)</f>
        <v>0</v>
      </c>
      <c r="Y64" s="44">
        <f>+VLOOKUP($A64,'1а - drž,sek,drž.sl.i nam.'!$A$13:AY$104,Y$3,FALSE)</f>
        <v>0</v>
      </c>
      <c r="Z64" s="44">
        <f>+VLOOKUP($A64,'1а - drž,sek,drž.sl.i nam.'!$A$13:AY$104,Z$3,FALSE)</f>
        <v>0</v>
      </c>
      <c r="AA64" s="44">
        <f>+VLOOKUP($A64,'1а - drž,sek,drž.sl.i nam.'!$A$13:AY$104,AA$3,FALSE)</f>
        <v>0</v>
      </c>
      <c r="AB64" s="44">
        <f>+VLOOKUP($A64,'1а - drž,sek,drž.sl.i nam.'!$A$13:AY$104,AB$3,FALSE)</f>
        <v>0</v>
      </c>
      <c r="AC64" s="44">
        <f>+VLOOKUP($A64,'1а - drž,sek,drž.sl.i nam.'!$A$13:AY$104,AC$3,FALSE)</f>
        <v>0</v>
      </c>
      <c r="AD64" s="44">
        <f>+VLOOKUP($A64,'1а - drž,sek,drž.sl.i nam.'!$A$13:AY$104,AD$3,FALSE)</f>
        <v>0</v>
      </c>
      <c r="AE64" s="44">
        <f>+VLOOKUP($A64,'1а - drž,sek,drž.sl.i nam.'!$A$13:AY$104,AE$3,FALSE)</f>
        <v>0</v>
      </c>
      <c r="AF64" s="44">
        <f>+VLOOKUP($A64,'1а - drž,sek,drž.sl.i nam.'!$A$13:AY$104,AF$3,FALSE)</f>
        <v>0</v>
      </c>
      <c r="AG64" s="44">
        <f>+VLOOKUP($A64,'1а - drž,sek,drž.sl.i nam.'!$A$13:AY$104,AG$3,FALSE)</f>
        <v>0</v>
      </c>
      <c r="AH64" s="44">
        <f>+VLOOKUP($A64,'1а - drž,sek,drž.sl.i nam.'!$A$13:AY$104,AH$3,FALSE)</f>
        <v>0</v>
      </c>
      <c r="AI64" s="44">
        <f>+VLOOKUP($A64,'1а - drž,sek,drž.sl.i nam.'!$A$13:AY$104,AI$3,FALSE)</f>
        <v>0</v>
      </c>
      <c r="AJ64" s="44">
        <f>IF(B64=0,0,+VLOOKUP($A64,'1а - drž,sek,drž.sl.i nam.'!$A$13:AY$104,AJ$3,FALSE))</f>
        <v>0</v>
      </c>
      <c r="AK64" s="44">
        <f>+IFERROR(AI64+(AI64*'1а - drž,sek,drž.sl.i nam.'!D64)/100,"")</f>
        <v>0</v>
      </c>
      <c r="AL64" s="44">
        <f>+IFERROR(AJ64+(AJ64*'1а - drž,sek,drž.sl.i nam.'!D64)/100,"")</f>
        <v>0</v>
      </c>
    </row>
    <row r="65" spans="1:38">
      <c r="A65">
        <f>+IF(MAX(A$5:A64)+1&lt;=A$1,A64+1,0)</f>
        <v>0</v>
      </c>
      <c r="B65" s="249">
        <f t="shared" si="3"/>
        <v>0</v>
      </c>
      <c r="C65">
        <f t="shared" si="4"/>
        <v>0</v>
      </c>
      <c r="D65" s="249">
        <f t="shared" si="5"/>
        <v>0</v>
      </c>
      <c r="E65">
        <f>IF(A65=0,0,+VLOOKUP($A65,'1а - drž,sek,drž.sl.i nam.'!$A$13:$BA$104,E$3,FALSE))</f>
        <v>0</v>
      </c>
      <c r="F65">
        <f>IF(A65=0,0,+VLOOKUP($A65,'1а - drž,sek,drž.sl.i nam.'!$A$13:$AY$104,F$3,FALSE))</f>
        <v>0</v>
      </c>
      <c r="G65">
        <f>IF(A65=0,0,+VLOOKUP($A65,'1а - drž,sek,drž.sl.i nam.'!$A$13:$AY$104,G$3,FALSE))</f>
        <v>0</v>
      </c>
      <c r="H65">
        <f>+VLOOKUP($A65,'1а - drž,sek,drž.sl.i nam.'!$A$13:$AY$104,H$3,FALSE)</f>
        <v>0</v>
      </c>
      <c r="I65">
        <f>+VLOOKUP($A65,'1а - drž,sek,drž.sl.i nam.'!$A$13:$AY$104,I$3,FALSE)</f>
        <v>0</v>
      </c>
      <c r="J65">
        <f>+VLOOKUP($A65,'1а - drž,sek,drž.sl.i nam.'!$A$13:$AY$104,J$3,FALSE)</f>
        <v>0</v>
      </c>
      <c r="K65">
        <f>+VLOOKUP($A65,'1а - drž,sek,drž.sl.i nam.'!$A$13:$AY$104,K$3,FALSE)</f>
        <v>0</v>
      </c>
      <c r="L65">
        <f>+VLOOKUP($A65,'1а - drž,sek,drž.sl.i nam.'!$A$13:$AY$104,L$3,FALSE)</f>
        <v>0</v>
      </c>
      <c r="M65">
        <f>+VLOOKUP($A65,'1а - drž,sek,drž.sl.i nam.'!$A$13:$AY$104,M$3,FALSE)</f>
        <v>0</v>
      </c>
      <c r="N65">
        <f>+VLOOKUP($A65,'1а - drž,sek,drž.sl.i nam.'!$A$13:$AY$104,N$3,FALSE)</f>
        <v>0</v>
      </c>
      <c r="O65">
        <f>+VLOOKUP($A65,'1а - drž,sek,drž.sl.i nam.'!$A$13:$AY$104,O$3,FALSE)</f>
        <v>0</v>
      </c>
      <c r="P65">
        <f>+VLOOKUP($A65,'1а - drž,sek,drž.sl.i nam.'!$A$13:$AY$104,P$3,FALSE)</f>
        <v>0</v>
      </c>
      <c r="Q65">
        <f>+VLOOKUP($A65,'1а - drž,sek,drž.sl.i nam.'!$A$13:$AY$104,Q$3,FALSE)</f>
        <v>0</v>
      </c>
      <c r="R65">
        <f>+VLOOKUP($A65,'1а - drž,sek,drž.sl.i nam.'!$A$13:$AY$104,R$3,FALSE)</f>
        <v>0</v>
      </c>
      <c r="S65">
        <f>+VLOOKUP($A65,'1а - drž,sek,drž.sl.i nam.'!$A$13:$AY$104,S$3,FALSE)</f>
        <v>0</v>
      </c>
      <c r="T65" s="44">
        <f>+VLOOKUP($A65,'1а - drž,sek,drž.sl.i nam.'!$A$13:$AY$104,T$3,FALSE)</f>
        <v>0</v>
      </c>
      <c r="U65" s="44">
        <f>+VLOOKUP($A65,'1а - drž,sek,drž.sl.i nam.'!$A$13:AY$104,U$3,FALSE)</f>
        <v>0</v>
      </c>
      <c r="V65" s="44">
        <f>+VLOOKUP($A65,'1а - drž,sek,drž.sl.i nam.'!$A$13:AY$104,V$3,FALSE)</f>
        <v>0</v>
      </c>
      <c r="W65" s="44">
        <f>+VLOOKUP($A65,'1а - drž,sek,drž.sl.i nam.'!$A$13:AY$104,W$3,FALSE)</f>
        <v>0</v>
      </c>
      <c r="X65" s="44">
        <f>+VLOOKUP($A65,'1а - drž,sek,drž.sl.i nam.'!$A$13:AY$104,X$3,FALSE)</f>
        <v>0</v>
      </c>
      <c r="Y65" s="44">
        <f>+VLOOKUP($A65,'1а - drž,sek,drž.sl.i nam.'!$A$13:AY$104,Y$3,FALSE)</f>
        <v>0</v>
      </c>
      <c r="Z65" s="44">
        <f>+VLOOKUP($A65,'1а - drž,sek,drž.sl.i nam.'!$A$13:AY$104,Z$3,FALSE)</f>
        <v>0</v>
      </c>
      <c r="AA65" s="44">
        <f>+VLOOKUP($A65,'1а - drž,sek,drž.sl.i nam.'!$A$13:AY$104,AA$3,FALSE)</f>
        <v>0</v>
      </c>
      <c r="AB65" s="44">
        <f>+VLOOKUP($A65,'1а - drž,sek,drž.sl.i nam.'!$A$13:AY$104,AB$3,FALSE)</f>
        <v>0</v>
      </c>
      <c r="AC65" s="44">
        <f>+VLOOKUP($A65,'1а - drž,sek,drž.sl.i nam.'!$A$13:AY$104,AC$3,FALSE)</f>
        <v>0</v>
      </c>
      <c r="AD65" s="44">
        <f>+VLOOKUP($A65,'1а - drž,sek,drž.sl.i nam.'!$A$13:AY$104,AD$3,FALSE)</f>
        <v>0</v>
      </c>
      <c r="AE65" s="44">
        <f>+VLOOKUP($A65,'1а - drž,sek,drž.sl.i nam.'!$A$13:AY$104,AE$3,FALSE)</f>
        <v>0</v>
      </c>
      <c r="AF65" s="44">
        <f>+VLOOKUP($A65,'1а - drž,sek,drž.sl.i nam.'!$A$13:AY$104,AF$3,FALSE)</f>
        <v>0</v>
      </c>
      <c r="AG65" s="44">
        <f>+VLOOKUP($A65,'1а - drž,sek,drž.sl.i nam.'!$A$13:AY$104,AG$3,FALSE)</f>
        <v>0</v>
      </c>
      <c r="AH65" s="44">
        <f>+VLOOKUP($A65,'1а - drž,sek,drž.sl.i nam.'!$A$13:AY$104,AH$3,FALSE)</f>
        <v>0</v>
      </c>
      <c r="AI65" s="44">
        <f>+VLOOKUP($A65,'1а - drž,sek,drž.sl.i nam.'!$A$13:AY$104,AI$3,FALSE)</f>
        <v>0</v>
      </c>
      <c r="AJ65" s="44">
        <f>IF(B65=0,0,+VLOOKUP($A65,'1а - drž,sek,drž.sl.i nam.'!$A$13:AY$104,AJ$3,FALSE))</f>
        <v>0</v>
      </c>
      <c r="AK65" s="44">
        <f>+IFERROR(AI65+(AI65*'1а - drž,sek,drž.sl.i nam.'!D65)/100,"")</f>
        <v>0</v>
      </c>
      <c r="AL65" s="44">
        <f>+IFERROR(AJ65+(AJ65*'1а - drž,sek,drž.sl.i nam.'!D65)/100,"")</f>
        <v>0</v>
      </c>
    </row>
    <row r="66" spans="1:38">
      <c r="A66">
        <f>+IF(MAX(A$5:A65)+1&lt;=A$1,A65+1,0)</f>
        <v>0</v>
      </c>
      <c r="B66" s="249">
        <f t="shared" si="3"/>
        <v>0</v>
      </c>
      <c r="C66">
        <f t="shared" si="4"/>
        <v>0</v>
      </c>
      <c r="D66" s="249">
        <f t="shared" si="5"/>
        <v>0</v>
      </c>
      <c r="E66">
        <f>IF(A66=0,0,+VLOOKUP($A66,'1а - drž,sek,drž.sl.i nam.'!$A$13:$BA$104,E$3,FALSE))</f>
        <v>0</v>
      </c>
      <c r="F66">
        <f>IF(A66=0,0,+VLOOKUP($A66,'1а - drž,sek,drž.sl.i nam.'!$A$13:$AY$104,F$3,FALSE))</f>
        <v>0</v>
      </c>
      <c r="G66">
        <f>IF(A66=0,0,+VLOOKUP($A66,'1а - drž,sek,drž.sl.i nam.'!$A$13:$AY$104,G$3,FALSE))</f>
        <v>0</v>
      </c>
      <c r="H66">
        <f>+VLOOKUP($A66,'1а - drž,sek,drž.sl.i nam.'!$A$13:$AY$104,H$3,FALSE)</f>
        <v>0</v>
      </c>
      <c r="I66">
        <f>+VLOOKUP($A66,'1а - drž,sek,drž.sl.i nam.'!$A$13:$AY$104,I$3,FALSE)</f>
        <v>0</v>
      </c>
      <c r="J66">
        <f>+VLOOKUP($A66,'1а - drž,sek,drž.sl.i nam.'!$A$13:$AY$104,J$3,FALSE)</f>
        <v>0</v>
      </c>
      <c r="K66">
        <f>+VLOOKUP($A66,'1а - drž,sek,drž.sl.i nam.'!$A$13:$AY$104,K$3,FALSE)</f>
        <v>0</v>
      </c>
      <c r="L66">
        <f>+VLOOKUP($A66,'1а - drž,sek,drž.sl.i nam.'!$A$13:$AY$104,L$3,FALSE)</f>
        <v>0</v>
      </c>
      <c r="M66">
        <f>+VLOOKUP($A66,'1а - drž,sek,drž.sl.i nam.'!$A$13:$AY$104,M$3,FALSE)</f>
        <v>0</v>
      </c>
      <c r="N66">
        <f>+VLOOKUP($A66,'1а - drž,sek,drž.sl.i nam.'!$A$13:$AY$104,N$3,FALSE)</f>
        <v>0</v>
      </c>
      <c r="O66">
        <f>+VLOOKUP($A66,'1а - drž,sek,drž.sl.i nam.'!$A$13:$AY$104,O$3,FALSE)</f>
        <v>0</v>
      </c>
      <c r="P66">
        <f>+VLOOKUP($A66,'1а - drž,sek,drž.sl.i nam.'!$A$13:$AY$104,P$3,FALSE)</f>
        <v>0</v>
      </c>
      <c r="Q66">
        <f>+VLOOKUP($A66,'1а - drž,sek,drž.sl.i nam.'!$A$13:$AY$104,Q$3,FALSE)</f>
        <v>0</v>
      </c>
      <c r="R66">
        <f>+VLOOKUP($A66,'1а - drž,sek,drž.sl.i nam.'!$A$13:$AY$104,R$3,FALSE)</f>
        <v>0</v>
      </c>
      <c r="S66">
        <f>+VLOOKUP($A66,'1а - drž,sek,drž.sl.i nam.'!$A$13:$AY$104,S$3,FALSE)</f>
        <v>0</v>
      </c>
      <c r="T66" s="44">
        <f>+VLOOKUP($A66,'1а - drž,sek,drž.sl.i nam.'!$A$13:$AY$104,T$3,FALSE)</f>
        <v>0</v>
      </c>
      <c r="U66" s="44">
        <f>+VLOOKUP($A66,'1а - drž,sek,drž.sl.i nam.'!$A$13:AY$104,U$3,FALSE)</f>
        <v>0</v>
      </c>
      <c r="V66" s="44">
        <f>+VLOOKUP($A66,'1а - drž,sek,drž.sl.i nam.'!$A$13:AY$104,V$3,FALSE)</f>
        <v>0</v>
      </c>
      <c r="W66" s="44">
        <f>+VLOOKUP($A66,'1а - drž,sek,drž.sl.i nam.'!$A$13:AY$104,W$3,FALSE)</f>
        <v>0</v>
      </c>
      <c r="X66" s="44">
        <f>+VLOOKUP($A66,'1а - drž,sek,drž.sl.i nam.'!$A$13:AY$104,X$3,FALSE)</f>
        <v>0</v>
      </c>
      <c r="Y66" s="44">
        <f>+VLOOKUP($A66,'1а - drž,sek,drž.sl.i nam.'!$A$13:AY$104,Y$3,FALSE)</f>
        <v>0</v>
      </c>
      <c r="Z66" s="44">
        <f>+VLOOKUP($A66,'1а - drž,sek,drž.sl.i nam.'!$A$13:AY$104,Z$3,FALSE)</f>
        <v>0</v>
      </c>
      <c r="AA66" s="44">
        <f>+VLOOKUP($A66,'1а - drž,sek,drž.sl.i nam.'!$A$13:AY$104,AA$3,FALSE)</f>
        <v>0</v>
      </c>
      <c r="AB66" s="44">
        <f>+VLOOKUP($A66,'1а - drž,sek,drž.sl.i nam.'!$A$13:AY$104,AB$3,FALSE)</f>
        <v>0</v>
      </c>
      <c r="AC66" s="44">
        <f>+VLOOKUP($A66,'1а - drž,sek,drž.sl.i nam.'!$A$13:AY$104,AC$3,FALSE)</f>
        <v>0</v>
      </c>
      <c r="AD66" s="44">
        <f>+VLOOKUP($A66,'1а - drž,sek,drž.sl.i nam.'!$A$13:AY$104,AD$3,FALSE)</f>
        <v>0</v>
      </c>
      <c r="AE66" s="44">
        <f>+VLOOKUP($A66,'1а - drž,sek,drž.sl.i nam.'!$A$13:AY$104,AE$3,FALSE)</f>
        <v>0</v>
      </c>
      <c r="AF66" s="44">
        <f>+VLOOKUP($A66,'1а - drž,sek,drž.sl.i nam.'!$A$13:AY$104,AF$3,FALSE)</f>
        <v>0</v>
      </c>
      <c r="AG66" s="44">
        <f>+VLOOKUP($A66,'1а - drž,sek,drž.sl.i nam.'!$A$13:AY$104,AG$3,FALSE)</f>
        <v>0</v>
      </c>
      <c r="AH66" s="44">
        <f>+VLOOKUP($A66,'1а - drž,sek,drž.sl.i nam.'!$A$13:AY$104,AH$3,FALSE)</f>
        <v>0</v>
      </c>
      <c r="AI66" s="44">
        <f>+VLOOKUP($A66,'1а - drž,sek,drž.sl.i nam.'!$A$13:AY$104,AI$3,FALSE)</f>
        <v>0</v>
      </c>
      <c r="AJ66" s="44">
        <f>IF(B66=0,0,+VLOOKUP($A66,'1а - drž,sek,drž.sl.i nam.'!$A$13:AY$104,AJ$3,FALSE))</f>
        <v>0</v>
      </c>
      <c r="AK66" s="44">
        <f>+IFERROR(AI66+(AI66*'1а - drž,sek,drž.sl.i nam.'!D66)/100,"")</f>
        <v>0</v>
      </c>
      <c r="AL66" s="44">
        <f>+IFERROR(AJ66+(AJ66*'1а - drž,sek,drž.sl.i nam.'!D66)/100,"")</f>
        <v>0</v>
      </c>
    </row>
    <row r="67" spans="1:38">
      <c r="A67">
        <f>+IF(MAX(A$5:A66)+1&lt;=A$1,A66+1,0)</f>
        <v>0</v>
      </c>
      <c r="B67" s="249">
        <f t="shared" si="3"/>
        <v>0</v>
      </c>
      <c r="C67">
        <f t="shared" si="4"/>
        <v>0</v>
      </c>
      <c r="D67" s="249">
        <f t="shared" si="5"/>
        <v>0</v>
      </c>
      <c r="E67">
        <f>IF(A67=0,0,+VLOOKUP($A67,'1а - drž,sek,drž.sl.i nam.'!$A$13:$BA$104,E$3,FALSE))</f>
        <v>0</v>
      </c>
      <c r="F67">
        <f>IF(A67=0,0,+VLOOKUP($A67,'1а - drž,sek,drž.sl.i nam.'!$A$13:$AY$104,F$3,FALSE))</f>
        <v>0</v>
      </c>
      <c r="G67">
        <f>IF(A67=0,0,+VLOOKUP($A67,'1а - drž,sek,drž.sl.i nam.'!$A$13:$AY$104,G$3,FALSE))</f>
        <v>0</v>
      </c>
      <c r="H67">
        <f>+VLOOKUP($A67,'1а - drž,sek,drž.sl.i nam.'!$A$13:$AY$104,H$3,FALSE)</f>
        <v>0</v>
      </c>
      <c r="I67">
        <f>+VLOOKUP($A67,'1а - drž,sek,drž.sl.i nam.'!$A$13:$AY$104,I$3,FALSE)</f>
        <v>0</v>
      </c>
      <c r="J67">
        <f>+VLOOKUP($A67,'1а - drž,sek,drž.sl.i nam.'!$A$13:$AY$104,J$3,FALSE)</f>
        <v>0</v>
      </c>
      <c r="K67">
        <f>+VLOOKUP($A67,'1а - drž,sek,drž.sl.i nam.'!$A$13:$AY$104,K$3,FALSE)</f>
        <v>0</v>
      </c>
      <c r="L67">
        <f>+VLOOKUP($A67,'1а - drž,sek,drž.sl.i nam.'!$A$13:$AY$104,L$3,FALSE)</f>
        <v>0</v>
      </c>
      <c r="M67">
        <f>+VLOOKUP($A67,'1а - drž,sek,drž.sl.i nam.'!$A$13:$AY$104,M$3,FALSE)</f>
        <v>0</v>
      </c>
      <c r="N67">
        <f>+VLOOKUP($A67,'1а - drž,sek,drž.sl.i nam.'!$A$13:$AY$104,N$3,FALSE)</f>
        <v>0</v>
      </c>
      <c r="O67">
        <f>+VLOOKUP($A67,'1а - drž,sek,drž.sl.i nam.'!$A$13:$AY$104,O$3,FALSE)</f>
        <v>0</v>
      </c>
      <c r="P67">
        <f>+VLOOKUP($A67,'1а - drž,sek,drž.sl.i nam.'!$A$13:$AY$104,P$3,FALSE)</f>
        <v>0</v>
      </c>
      <c r="Q67">
        <f>+VLOOKUP($A67,'1а - drž,sek,drž.sl.i nam.'!$A$13:$AY$104,Q$3,FALSE)</f>
        <v>0</v>
      </c>
      <c r="R67">
        <f>+VLOOKUP($A67,'1а - drž,sek,drž.sl.i nam.'!$A$13:$AY$104,R$3,FALSE)</f>
        <v>0</v>
      </c>
      <c r="S67">
        <f>+VLOOKUP($A67,'1а - drž,sek,drž.sl.i nam.'!$A$13:$AY$104,S$3,FALSE)</f>
        <v>0</v>
      </c>
      <c r="T67" s="44">
        <f>+VLOOKUP($A67,'1а - drž,sek,drž.sl.i nam.'!$A$13:$AY$104,T$3,FALSE)</f>
        <v>0</v>
      </c>
      <c r="U67" s="44">
        <f>+VLOOKUP($A67,'1а - drž,sek,drž.sl.i nam.'!$A$13:AY$104,U$3,FALSE)</f>
        <v>0</v>
      </c>
      <c r="V67" s="44">
        <f>+VLOOKUP($A67,'1а - drž,sek,drž.sl.i nam.'!$A$13:AY$104,V$3,FALSE)</f>
        <v>0</v>
      </c>
      <c r="W67" s="44">
        <f>+VLOOKUP($A67,'1а - drž,sek,drž.sl.i nam.'!$A$13:AY$104,W$3,FALSE)</f>
        <v>0</v>
      </c>
      <c r="X67" s="44">
        <f>+VLOOKUP($A67,'1а - drž,sek,drž.sl.i nam.'!$A$13:AY$104,X$3,FALSE)</f>
        <v>0</v>
      </c>
      <c r="Y67" s="44">
        <f>+VLOOKUP($A67,'1а - drž,sek,drž.sl.i nam.'!$A$13:AY$104,Y$3,FALSE)</f>
        <v>0</v>
      </c>
      <c r="Z67" s="44">
        <f>+VLOOKUP($A67,'1а - drž,sek,drž.sl.i nam.'!$A$13:AY$104,Z$3,FALSE)</f>
        <v>0</v>
      </c>
      <c r="AA67" s="44">
        <f>+VLOOKUP($A67,'1а - drž,sek,drž.sl.i nam.'!$A$13:AY$104,AA$3,FALSE)</f>
        <v>0</v>
      </c>
      <c r="AB67" s="44">
        <f>+VLOOKUP($A67,'1а - drž,sek,drž.sl.i nam.'!$A$13:AY$104,AB$3,FALSE)</f>
        <v>0</v>
      </c>
      <c r="AC67" s="44">
        <f>+VLOOKUP($A67,'1а - drž,sek,drž.sl.i nam.'!$A$13:AY$104,AC$3,FALSE)</f>
        <v>0</v>
      </c>
      <c r="AD67" s="44">
        <f>+VLOOKUP($A67,'1а - drž,sek,drž.sl.i nam.'!$A$13:AY$104,AD$3,FALSE)</f>
        <v>0</v>
      </c>
      <c r="AE67" s="44">
        <f>+VLOOKUP($A67,'1а - drž,sek,drž.sl.i nam.'!$A$13:AY$104,AE$3,FALSE)</f>
        <v>0</v>
      </c>
      <c r="AF67" s="44">
        <f>+VLOOKUP($A67,'1а - drž,sek,drž.sl.i nam.'!$A$13:AY$104,AF$3,FALSE)</f>
        <v>0</v>
      </c>
      <c r="AG67" s="44">
        <f>+VLOOKUP($A67,'1а - drž,sek,drž.sl.i nam.'!$A$13:AY$104,AG$3,FALSE)</f>
        <v>0</v>
      </c>
      <c r="AH67" s="44">
        <f>+VLOOKUP($A67,'1а - drž,sek,drž.sl.i nam.'!$A$13:AY$104,AH$3,FALSE)</f>
        <v>0</v>
      </c>
      <c r="AI67" s="44">
        <f>+VLOOKUP($A67,'1а - drž,sek,drž.sl.i nam.'!$A$13:AY$104,AI$3,FALSE)</f>
        <v>0</v>
      </c>
      <c r="AJ67" s="44">
        <f>IF(B67=0,0,+VLOOKUP($A67,'1а - drž,sek,drž.sl.i nam.'!$A$13:AY$104,AJ$3,FALSE))</f>
        <v>0</v>
      </c>
      <c r="AK67" s="44">
        <f>+IFERROR(AI67+(AI67*'1а - drž,sek,drž.sl.i nam.'!D67)/100,"")</f>
        <v>0</v>
      </c>
      <c r="AL67" s="44">
        <f>+IFERROR(AJ67+(AJ67*'1а - drž,sek,drž.sl.i nam.'!D67)/100,"")</f>
        <v>0</v>
      </c>
    </row>
    <row r="68" spans="1:38">
      <c r="A68">
        <f>+IF(MAX(A$5:A67)+1&lt;=A$1,A67+1,0)</f>
        <v>0</v>
      </c>
      <c r="B68" s="249">
        <f t="shared" si="3"/>
        <v>0</v>
      </c>
      <c r="C68">
        <f t="shared" si="4"/>
        <v>0</v>
      </c>
      <c r="D68" s="249">
        <f t="shared" si="5"/>
        <v>0</v>
      </c>
      <c r="E68">
        <f>IF(A68=0,0,+VLOOKUP($A68,'1а - drž,sek,drž.sl.i nam.'!$A$13:$BA$104,E$3,FALSE))</f>
        <v>0</v>
      </c>
      <c r="F68">
        <f>IF(A68=0,0,+VLOOKUP($A68,'1а - drž,sek,drž.sl.i nam.'!$A$13:$AY$104,F$3,FALSE))</f>
        <v>0</v>
      </c>
      <c r="G68">
        <f>IF(A68=0,0,+VLOOKUP($A68,'1а - drž,sek,drž.sl.i nam.'!$A$13:$AY$104,G$3,FALSE))</f>
        <v>0</v>
      </c>
      <c r="H68">
        <f>+VLOOKUP($A68,'1а - drž,sek,drž.sl.i nam.'!$A$13:$AY$104,H$3,FALSE)</f>
        <v>0</v>
      </c>
      <c r="I68">
        <f>+VLOOKUP($A68,'1а - drž,sek,drž.sl.i nam.'!$A$13:$AY$104,I$3,FALSE)</f>
        <v>0</v>
      </c>
      <c r="J68">
        <f>+VLOOKUP($A68,'1а - drž,sek,drž.sl.i nam.'!$A$13:$AY$104,J$3,FALSE)</f>
        <v>0</v>
      </c>
      <c r="K68">
        <f>+VLOOKUP($A68,'1а - drž,sek,drž.sl.i nam.'!$A$13:$AY$104,K$3,FALSE)</f>
        <v>0</v>
      </c>
      <c r="L68">
        <f>+VLOOKUP($A68,'1а - drž,sek,drž.sl.i nam.'!$A$13:$AY$104,L$3,FALSE)</f>
        <v>0</v>
      </c>
      <c r="M68">
        <f>+VLOOKUP($A68,'1а - drž,sek,drž.sl.i nam.'!$A$13:$AY$104,M$3,FALSE)</f>
        <v>0</v>
      </c>
      <c r="N68">
        <f>+VLOOKUP($A68,'1а - drž,sek,drž.sl.i nam.'!$A$13:$AY$104,N$3,FALSE)</f>
        <v>0</v>
      </c>
      <c r="O68">
        <f>+VLOOKUP($A68,'1а - drž,sek,drž.sl.i nam.'!$A$13:$AY$104,O$3,FALSE)</f>
        <v>0</v>
      </c>
      <c r="P68">
        <f>+VLOOKUP($A68,'1а - drž,sek,drž.sl.i nam.'!$A$13:$AY$104,P$3,FALSE)</f>
        <v>0</v>
      </c>
      <c r="Q68">
        <f>+VLOOKUP($A68,'1а - drž,sek,drž.sl.i nam.'!$A$13:$AY$104,Q$3,FALSE)</f>
        <v>0</v>
      </c>
      <c r="R68">
        <f>+VLOOKUP($A68,'1а - drž,sek,drž.sl.i nam.'!$A$13:$AY$104,R$3,FALSE)</f>
        <v>0</v>
      </c>
      <c r="S68">
        <f>+VLOOKUP($A68,'1а - drž,sek,drž.sl.i nam.'!$A$13:$AY$104,S$3,FALSE)</f>
        <v>0</v>
      </c>
      <c r="T68" s="44">
        <f>+VLOOKUP($A68,'1а - drž,sek,drž.sl.i nam.'!$A$13:$AY$104,T$3,FALSE)</f>
        <v>0</v>
      </c>
      <c r="U68" s="44">
        <f>+VLOOKUP($A68,'1а - drž,sek,drž.sl.i nam.'!$A$13:AY$104,U$3,FALSE)</f>
        <v>0</v>
      </c>
      <c r="V68" s="44">
        <f>+VLOOKUP($A68,'1а - drž,sek,drž.sl.i nam.'!$A$13:AY$104,V$3,FALSE)</f>
        <v>0</v>
      </c>
      <c r="W68" s="44">
        <f>+VLOOKUP($A68,'1а - drž,sek,drž.sl.i nam.'!$A$13:AY$104,W$3,FALSE)</f>
        <v>0</v>
      </c>
      <c r="X68" s="44">
        <f>+VLOOKUP($A68,'1а - drž,sek,drž.sl.i nam.'!$A$13:AY$104,X$3,FALSE)</f>
        <v>0</v>
      </c>
      <c r="Y68" s="44">
        <f>+VLOOKUP($A68,'1а - drž,sek,drž.sl.i nam.'!$A$13:AY$104,Y$3,FALSE)</f>
        <v>0</v>
      </c>
      <c r="Z68" s="44">
        <f>+VLOOKUP($A68,'1а - drž,sek,drž.sl.i nam.'!$A$13:AY$104,Z$3,FALSE)</f>
        <v>0</v>
      </c>
      <c r="AA68" s="44">
        <f>+VLOOKUP($A68,'1а - drž,sek,drž.sl.i nam.'!$A$13:AY$104,AA$3,FALSE)</f>
        <v>0</v>
      </c>
      <c r="AB68" s="44">
        <f>+VLOOKUP($A68,'1а - drž,sek,drž.sl.i nam.'!$A$13:AY$104,AB$3,FALSE)</f>
        <v>0</v>
      </c>
      <c r="AC68" s="44">
        <f>+VLOOKUP($A68,'1а - drž,sek,drž.sl.i nam.'!$A$13:AY$104,AC$3,FALSE)</f>
        <v>0</v>
      </c>
      <c r="AD68" s="44">
        <f>+VLOOKUP($A68,'1а - drž,sek,drž.sl.i nam.'!$A$13:AY$104,AD$3,FALSE)</f>
        <v>0</v>
      </c>
      <c r="AE68" s="44">
        <f>+VLOOKUP($A68,'1а - drž,sek,drž.sl.i nam.'!$A$13:AY$104,AE$3,FALSE)</f>
        <v>0</v>
      </c>
      <c r="AF68" s="44">
        <f>+VLOOKUP($A68,'1а - drž,sek,drž.sl.i nam.'!$A$13:AY$104,AF$3,FALSE)</f>
        <v>0</v>
      </c>
      <c r="AG68" s="44">
        <f>+VLOOKUP($A68,'1а - drž,sek,drž.sl.i nam.'!$A$13:AY$104,AG$3,FALSE)</f>
        <v>0</v>
      </c>
      <c r="AH68" s="44">
        <f>+VLOOKUP($A68,'1а - drž,sek,drž.sl.i nam.'!$A$13:AY$104,AH$3,FALSE)</f>
        <v>0</v>
      </c>
      <c r="AI68" s="44">
        <f>+VLOOKUP($A68,'1а - drž,sek,drž.sl.i nam.'!$A$13:AY$104,AI$3,FALSE)</f>
        <v>0</v>
      </c>
      <c r="AJ68" s="44">
        <f>IF(B68=0,0,+VLOOKUP($A68,'1а - drž,sek,drž.sl.i nam.'!$A$13:AY$104,AJ$3,FALSE))</f>
        <v>0</v>
      </c>
      <c r="AK68" s="44">
        <f>+IFERROR(AI68+(AI68*'1а - drž,sek,drž.sl.i nam.'!D68)/100,"")</f>
        <v>0</v>
      </c>
      <c r="AL68" s="44">
        <f>+IFERROR(AJ68+(AJ68*'1а - drž,sek,drž.sl.i nam.'!D68)/100,"")</f>
        <v>0</v>
      </c>
    </row>
    <row r="69" spans="1:38">
      <c r="A69">
        <f>+IF(MAX(A$5:A68)+1&lt;=A$1,A68+1,0)</f>
        <v>0</v>
      </c>
      <c r="B69" s="249">
        <f t="shared" si="3"/>
        <v>0</v>
      </c>
      <c r="C69">
        <f t="shared" si="4"/>
        <v>0</v>
      </c>
      <c r="D69" s="249">
        <f t="shared" si="5"/>
        <v>0</v>
      </c>
      <c r="E69">
        <f>IF(A69=0,0,+VLOOKUP($A69,'1а - drž,sek,drž.sl.i nam.'!$A$13:$BA$104,E$3,FALSE))</f>
        <v>0</v>
      </c>
      <c r="F69">
        <f>IF(A69=0,0,+VLOOKUP($A69,'1а - drž,sek,drž.sl.i nam.'!$A$13:$AY$104,F$3,FALSE))</f>
        <v>0</v>
      </c>
      <c r="G69">
        <f>IF(A69=0,0,+VLOOKUP($A69,'1а - drž,sek,drž.sl.i nam.'!$A$13:$AY$104,G$3,FALSE))</f>
        <v>0</v>
      </c>
      <c r="H69">
        <f>+VLOOKUP($A69,'1а - drž,sek,drž.sl.i nam.'!$A$13:$AY$104,H$3,FALSE)</f>
        <v>0</v>
      </c>
      <c r="I69">
        <f>+VLOOKUP($A69,'1а - drž,sek,drž.sl.i nam.'!$A$13:$AY$104,I$3,FALSE)</f>
        <v>0</v>
      </c>
      <c r="J69">
        <f>+VLOOKUP($A69,'1а - drž,sek,drž.sl.i nam.'!$A$13:$AY$104,J$3,FALSE)</f>
        <v>0</v>
      </c>
      <c r="K69">
        <f>+VLOOKUP($A69,'1а - drž,sek,drž.sl.i nam.'!$A$13:$AY$104,K$3,FALSE)</f>
        <v>0</v>
      </c>
      <c r="L69">
        <f>+VLOOKUP($A69,'1а - drž,sek,drž.sl.i nam.'!$A$13:$AY$104,L$3,FALSE)</f>
        <v>0</v>
      </c>
      <c r="M69">
        <f>+VLOOKUP($A69,'1а - drž,sek,drž.sl.i nam.'!$A$13:$AY$104,M$3,FALSE)</f>
        <v>0</v>
      </c>
      <c r="N69">
        <f>+VLOOKUP($A69,'1а - drž,sek,drž.sl.i nam.'!$A$13:$AY$104,N$3,FALSE)</f>
        <v>0</v>
      </c>
      <c r="O69">
        <f>+VLOOKUP($A69,'1а - drž,sek,drž.sl.i nam.'!$A$13:$AY$104,O$3,FALSE)</f>
        <v>0</v>
      </c>
      <c r="P69">
        <f>+VLOOKUP($A69,'1а - drž,sek,drž.sl.i nam.'!$A$13:$AY$104,P$3,FALSE)</f>
        <v>0</v>
      </c>
      <c r="Q69">
        <f>+VLOOKUP($A69,'1а - drž,sek,drž.sl.i nam.'!$A$13:$AY$104,Q$3,FALSE)</f>
        <v>0</v>
      </c>
      <c r="R69">
        <f>+VLOOKUP($A69,'1а - drž,sek,drž.sl.i nam.'!$A$13:$AY$104,R$3,FALSE)</f>
        <v>0</v>
      </c>
      <c r="S69">
        <f>+VLOOKUP($A69,'1а - drž,sek,drž.sl.i nam.'!$A$13:$AY$104,S$3,FALSE)</f>
        <v>0</v>
      </c>
      <c r="T69" s="44">
        <f>+VLOOKUP($A69,'1а - drž,sek,drž.sl.i nam.'!$A$13:$AY$104,T$3,FALSE)</f>
        <v>0</v>
      </c>
      <c r="U69" s="44">
        <f>+VLOOKUP($A69,'1а - drž,sek,drž.sl.i nam.'!$A$13:AY$104,U$3,FALSE)</f>
        <v>0</v>
      </c>
      <c r="V69" s="44">
        <f>+VLOOKUP($A69,'1а - drž,sek,drž.sl.i nam.'!$A$13:AY$104,V$3,FALSE)</f>
        <v>0</v>
      </c>
      <c r="W69" s="44">
        <f>+VLOOKUP($A69,'1а - drž,sek,drž.sl.i nam.'!$A$13:AY$104,W$3,FALSE)</f>
        <v>0</v>
      </c>
      <c r="X69" s="44">
        <f>+VLOOKUP($A69,'1а - drž,sek,drž.sl.i nam.'!$A$13:AY$104,X$3,FALSE)</f>
        <v>0</v>
      </c>
      <c r="Y69" s="44">
        <f>+VLOOKUP($A69,'1а - drž,sek,drž.sl.i nam.'!$A$13:AY$104,Y$3,FALSE)</f>
        <v>0</v>
      </c>
      <c r="Z69" s="44">
        <f>+VLOOKUP($A69,'1а - drž,sek,drž.sl.i nam.'!$A$13:AY$104,Z$3,FALSE)</f>
        <v>0</v>
      </c>
      <c r="AA69" s="44">
        <f>+VLOOKUP($A69,'1а - drž,sek,drž.sl.i nam.'!$A$13:AY$104,AA$3,FALSE)</f>
        <v>0</v>
      </c>
      <c r="AB69" s="44">
        <f>+VLOOKUP($A69,'1а - drž,sek,drž.sl.i nam.'!$A$13:AY$104,AB$3,FALSE)</f>
        <v>0</v>
      </c>
      <c r="AC69" s="44">
        <f>+VLOOKUP($A69,'1а - drž,sek,drž.sl.i nam.'!$A$13:AY$104,AC$3,FALSE)</f>
        <v>0</v>
      </c>
      <c r="AD69" s="44">
        <f>+VLOOKUP($A69,'1а - drž,sek,drž.sl.i nam.'!$A$13:AY$104,AD$3,FALSE)</f>
        <v>0</v>
      </c>
      <c r="AE69" s="44">
        <f>+VLOOKUP($A69,'1а - drž,sek,drž.sl.i nam.'!$A$13:AY$104,AE$3,FALSE)</f>
        <v>0</v>
      </c>
      <c r="AF69" s="44">
        <f>+VLOOKUP($A69,'1а - drž,sek,drž.sl.i nam.'!$A$13:AY$104,AF$3,FALSE)</f>
        <v>0</v>
      </c>
      <c r="AG69" s="44">
        <f>+VLOOKUP($A69,'1а - drž,sek,drž.sl.i nam.'!$A$13:AY$104,AG$3,FALSE)</f>
        <v>0</v>
      </c>
      <c r="AH69" s="44">
        <f>+VLOOKUP($A69,'1а - drž,sek,drž.sl.i nam.'!$A$13:AY$104,AH$3,FALSE)</f>
        <v>0</v>
      </c>
      <c r="AI69" s="44">
        <f>+VLOOKUP($A69,'1а - drž,sek,drž.sl.i nam.'!$A$13:AY$104,AI$3,FALSE)</f>
        <v>0</v>
      </c>
      <c r="AJ69" s="44">
        <f>IF(B69=0,0,+VLOOKUP($A69,'1а - drž,sek,drž.sl.i nam.'!$A$13:AY$104,AJ$3,FALSE))</f>
        <v>0</v>
      </c>
      <c r="AK69" s="44">
        <f>+IFERROR(AI69+(AI69*'1а - drž,sek,drž.sl.i nam.'!D69)/100,"")</f>
        <v>0</v>
      </c>
      <c r="AL69" s="44">
        <f>+IFERROR(AJ69+(AJ69*'1а - drž,sek,drž.sl.i nam.'!D69)/100,"")</f>
        <v>0</v>
      </c>
    </row>
    <row r="70" spans="1:38">
      <c r="A70">
        <f>+IF(MAX(A$5:A69)+1&lt;=A$1,A69+1,0)</f>
        <v>0</v>
      </c>
      <c r="B70" s="249">
        <f t="shared" si="3"/>
        <v>0</v>
      </c>
      <c r="C70">
        <f t="shared" si="4"/>
        <v>0</v>
      </c>
      <c r="D70" s="249">
        <f t="shared" si="5"/>
        <v>0</v>
      </c>
      <c r="E70">
        <f>IF(A70=0,0,+VLOOKUP($A70,'1а - drž,sek,drž.sl.i nam.'!$A$13:$BA$104,E$3,FALSE))</f>
        <v>0</v>
      </c>
      <c r="F70">
        <f>IF(A70=0,0,+VLOOKUP($A70,'1а - drž,sek,drž.sl.i nam.'!$A$13:$AY$104,F$3,FALSE))</f>
        <v>0</v>
      </c>
      <c r="G70">
        <f>IF(A70=0,0,+VLOOKUP($A70,'1а - drž,sek,drž.sl.i nam.'!$A$13:$AY$104,G$3,FALSE))</f>
        <v>0</v>
      </c>
      <c r="H70">
        <f>+VLOOKUP($A70,'1а - drž,sek,drž.sl.i nam.'!$A$13:$AY$104,H$3,FALSE)</f>
        <v>0</v>
      </c>
      <c r="I70">
        <f>+VLOOKUP($A70,'1а - drž,sek,drž.sl.i nam.'!$A$13:$AY$104,I$3,FALSE)</f>
        <v>0</v>
      </c>
      <c r="J70">
        <f>+VLOOKUP($A70,'1а - drž,sek,drž.sl.i nam.'!$A$13:$AY$104,J$3,FALSE)</f>
        <v>0</v>
      </c>
      <c r="K70">
        <f>+VLOOKUP($A70,'1а - drž,sek,drž.sl.i nam.'!$A$13:$AY$104,K$3,FALSE)</f>
        <v>0</v>
      </c>
      <c r="L70">
        <f>+VLOOKUP($A70,'1а - drž,sek,drž.sl.i nam.'!$A$13:$AY$104,L$3,FALSE)</f>
        <v>0</v>
      </c>
      <c r="M70">
        <f>+VLOOKUP($A70,'1а - drž,sek,drž.sl.i nam.'!$A$13:$AY$104,M$3,FALSE)</f>
        <v>0</v>
      </c>
      <c r="N70">
        <f>+VLOOKUP($A70,'1а - drž,sek,drž.sl.i nam.'!$A$13:$AY$104,N$3,FALSE)</f>
        <v>0</v>
      </c>
      <c r="O70">
        <f>+VLOOKUP($A70,'1а - drž,sek,drž.sl.i nam.'!$A$13:$AY$104,O$3,FALSE)</f>
        <v>0</v>
      </c>
      <c r="P70">
        <f>+VLOOKUP($A70,'1а - drž,sek,drž.sl.i nam.'!$A$13:$AY$104,P$3,FALSE)</f>
        <v>0</v>
      </c>
      <c r="Q70">
        <f>+VLOOKUP($A70,'1а - drž,sek,drž.sl.i nam.'!$A$13:$AY$104,Q$3,FALSE)</f>
        <v>0</v>
      </c>
      <c r="R70">
        <f>+VLOOKUP($A70,'1а - drž,sek,drž.sl.i nam.'!$A$13:$AY$104,R$3,FALSE)</f>
        <v>0</v>
      </c>
      <c r="S70">
        <f>+VLOOKUP($A70,'1а - drž,sek,drž.sl.i nam.'!$A$13:$AY$104,S$3,FALSE)</f>
        <v>0</v>
      </c>
      <c r="T70" s="44">
        <f>+VLOOKUP($A70,'1а - drž,sek,drž.sl.i nam.'!$A$13:$AY$104,T$3,FALSE)</f>
        <v>0</v>
      </c>
      <c r="U70" s="44">
        <f>+VLOOKUP($A70,'1а - drž,sek,drž.sl.i nam.'!$A$13:AY$104,U$3,FALSE)</f>
        <v>0</v>
      </c>
      <c r="V70" s="44">
        <f>+VLOOKUP($A70,'1а - drž,sek,drž.sl.i nam.'!$A$13:AY$104,V$3,FALSE)</f>
        <v>0</v>
      </c>
      <c r="W70" s="44">
        <f>+VLOOKUP($A70,'1а - drž,sek,drž.sl.i nam.'!$A$13:AY$104,W$3,FALSE)</f>
        <v>0</v>
      </c>
      <c r="X70" s="44">
        <f>+VLOOKUP($A70,'1а - drž,sek,drž.sl.i nam.'!$A$13:AY$104,X$3,FALSE)</f>
        <v>0</v>
      </c>
      <c r="Y70" s="44">
        <f>+VLOOKUP($A70,'1а - drž,sek,drž.sl.i nam.'!$A$13:AY$104,Y$3,FALSE)</f>
        <v>0</v>
      </c>
      <c r="Z70" s="44">
        <f>+VLOOKUP($A70,'1а - drž,sek,drž.sl.i nam.'!$A$13:AY$104,Z$3,FALSE)</f>
        <v>0</v>
      </c>
      <c r="AA70" s="44">
        <f>+VLOOKUP($A70,'1а - drž,sek,drž.sl.i nam.'!$A$13:AY$104,AA$3,FALSE)</f>
        <v>0</v>
      </c>
      <c r="AB70" s="44">
        <f>+VLOOKUP($A70,'1а - drž,sek,drž.sl.i nam.'!$A$13:AY$104,AB$3,FALSE)</f>
        <v>0</v>
      </c>
      <c r="AC70" s="44">
        <f>+VLOOKUP($A70,'1а - drž,sek,drž.sl.i nam.'!$A$13:AY$104,AC$3,FALSE)</f>
        <v>0</v>
      </c>
      <c r="AD70" s="44">
        <f>+VLOOKUP($A70,'1а - drž,sek,drž.sl.i nam.'!$A$13:AY$104,AD$3,FALSE)</f>
        <v>0</v>
      </c>
      <c r="AE70" s="44">
        <f>+VLOOKUP($A70,'1а - drž,sek,drž.sl.i nam.'!$A$13:AY$104,AE$3,FALSE)</f>
        <v>0</v>
      </c>
      <c r="AF70" s="44">
        <f>+VLOOKUP($A70,'1а - drž,sek,drž.sl.i nam.'!$A$13:AY$104,AF$3,FALSE)</f>
        <v>0</v>
      </c>
      <c r="AG70" s="44">
        <f>+VLOOKUP($A70,'1а - drž,sek,drž.sl.i nam.'!$A$13:AY$104,AG$3,FALSE)</f>
        <v>0</v>
      </c>
      <c r="AH70" s="44">
        <f>+VLOOKUP($A70,'1а - drž,sek,drž.sl.i nam.'!$A$13:AY$104,AH$3,FALSE)</f>
        <v>0</v>
      </c>
      <c r="AI70" s="44">
        <f>+VLOOKUP($A70,'1а - drž,sek,drž.sl.i nam.'!$A$13:AY$104,AI$3,FALSE)</f>
        <v>0</v>
      </c>
      <c r="AJ70" s="44">
        <f>IF(B70=0,0,+VLOOKUP($A70,'1а - drž,sek,drž.sl.i nam.'!$A$13:AY$104,AJ$3,FALSE))</f>
        <v>0</v>
      </c>
      <c r="AK70" s="44">
        <f>+IFERROR(AI70+(AI70*'1а - drž,sek,drž.sl.i nam.'!D70)/100,"")</f>
        <v>0</v>
      </c>
      <c r="AL70" s="44">
        <f>+IFERROR(AJ70+(AJ70*'1а - drž,sek,drž.sl.i nam.'!D70)/100,"")</f>
        <v>0</v>
      </c>
    </row>
    <row r="71" spans="1:38">
      <c r="A71">
        <f>+IF(MAX(A$5:A70)+1&lt;=A$1,A70+1,0)</f>
        <v>0</v>
      </c>
      <c r="B71" s="249">
        <f t="shared" si="3"/>
        <v>0</v>
      </c>
      <c r="C71">
        <f t="shared" si="4"/>
        <v>0</v>
      </c>
      <c r="D71" s="249">
        <f t="shared" si="5"/>
        <v>0</v>
      </c>
      <c r="E71">
        <f>IF(A71=0,0,+VLOOKUP($A71,'1а - drž,sek,drž.sl.i nam.'!$A$13:$BA$104,E$3,FALSE))</f>
        <v>0</v>
      </c>
      <c r="F71">
        <f>IF(A71=0,0,+VLOOKUP($A71,'1а - drž,sek,drž.sl.i nam.'!$A$13:$AY$104,F$3,FALSE))</f>
        <v>0</v>
      </c>
      <c r="G71">
        <f>IF(A71=0,0,+VLOOKUP($A71,'1а - drž,sek,drž.sl.i nam.'!$A$13:$AY$104,G$3,FALSE))</f>
        <v>0</v>
      </c>
      <c r="H71">
        <f>+VLOOKUP($A71,'1а - drž,sek,drž.sl.i nam.'!$A$13:$AY$104,H$3,FALSE)</f>
        <v>0</v>
      </c>
      <c r="I71">
        <f>+VLOOKUP($A71,'1а - drž,sek,drž.sl.i nam.'!$A$13:$AY$104,I$3,FALSE)</f>
        <v>0</v>
      </c>
      <c r="J71">
        <f>+VLOOKUP($A71,'1а - drž,sek,drž.sl.i nam.'!$A$13:$AY$104,J$3,FALSE)</f>
        <v>0</v>
      </c>
      <c r="K71">
        <f>+VLOOKUP($A71,'1а - drž,sek,drž.sl.i nam.'!$A$13:$AY$104,K$3,FALSE)</f>
        <v>0</v>
      </c>
      <c r="L71">
        <f>+VLOOKUP($A71,'1а - drž,sek,drž.sl.i nam.'!$A$13:$AY$104,L$3,FALSE)</f>
        <v>0</v>
      </c>
      <c r="M71">
        <f>+VLOOKUP($A71,'1а - drž,sek,drž.sl.i nam.'!$A$13:$AY$104,M$3,FALSE)</f>
        <v>0</v>
      </c>
      <c r="N71">
        <f>+VLOOKUP($A71,'1а - drž,sek,drž.sl.i nam.'!$A$13:$AY$104,N$3,FALSE)</f>
        <v>0</v>
      </c>
      <c r="O71">
        <f>+VLOOKUP($A71,'1а - drž,sek,drž.sl.i nam.'!$A$13:$AY$104,O$3,FALSE)</f>
        <v>0</v>
      </c>
      <c r="P71">
        <f>+VLOOKUP($A71,'1а - drž,sek,drž.sl.i nam.'!$A$13:$AY$104,P$3,FALSE)</f>
        <v>0</v>
      </c>
      <c r="Q71">
        <f>+VLOOKUP($A71,'1а - drž,sek,drž.sl.i nam.'!$A$13:$AY$104,Q$3,FALSE)</f>
        <v>0</v>
      </c>
      <c r="R71">
        <f>+VLOOKUP($A71,'1а - drž,sek,drž.sl.i nam.'!$A$13:$AY$104,R$3,FALSE)</f>
        <v>0</v>
      </c>
      <c r="S71">
        <f>+VLOOKUP($A71,'1а - drž,sek,drž.sl.i nam.'!$A$13:$AY$104,S$3,FALSE)</f>
        <v>0</v>
      </c>
      <c r="T71" s="44">
        <f>+VLOOKUP($A71,'1а - drž,sek,drž.sl.i nam.'!$A$13:$AY$104,T$3,FALSE)</f>
        <v>0</v>
      </c>
      <c r="U71" s="44">
        <f>+VLOOKUP($A71,'1а - drž,sek,drž.sl.i nam.'!$A$13:AY$104,U$3,FALSE)</f>
        <v>0</v>
      </c>
      <c r="V71" s="44">
        <f>+VLOOKUP($A71,'1а - drž,sek,drž.sl.i nam.'!$A$13:AY$104,V$3,FALSE)</f>
        <v>0</v>
      </c>
      <c r="W71" s="44">
        <f>+VLOOKUP($A71,'1а - drž,sek,drž.sl.i nam.'!$A$13:AY$104,W$3,FALSE)</f>
        <v>0</v>
      </c>
      <c r="X71" s="44">
        <f>+VLOOKUP($A71,'1а - drž,sek,drž.sl.i nam.'!$A$13:AY$104,X$3,FALSE)</f>
        <v>0</v>
      </c>
      <c r="Y71" s="44">
        <f>+VLOOKUP($A71,'1а - drž,sek,drž.sl.i nam.'!$A$13:AY$104,Y$3,FALSE)</f>
        <v>0</v>
      </c>
      <c r="Z71" s="44">
        <f>+VLOOKUP($A71,'1а - drž,sek,drž.sl.i nam.'!$A$13:AY$104,Z$3,FALSE)</f>
        <v>0</v>
      </c>
      <c r="AA71" s="44">
        <f>+VLOOKUP($A71,'1а - drž,sek,drž.sl.i nam.'!$A$13:AY$104,AA$3,FALSE)</f>
        <v>0</v>
      </c>
      <c r="AB71" s="44">
        <f>+VLOOKUP($A71,'1а - drž,sek,drž.sl.i nam.'!$A$13:AY$104,AB$3,FALSE)</f>
        <v>0</v>
      </c>
      <c r="AC71" s="44">
        <f>+VLOOKUP($A71,'1а - drž,sek,drž.sl.i nam.'!$A$13:AY$104,AC$3,FALSE)</f>
        <v>0</v>
      </c>
      <c r="AD71" s="44">
        <f>+VLOOKUP($A71,'1а - drž,sek,drž.sl.i nam.'!$A$13:AY$104,AD$3,FALSE)</f>
        <v>0</v>
      </c>
      <c r="AE71" s="44">
        <f>+VLOOKUP($A71,'1а - drž,sek,drž.sl.i nam.'!$A$13:AY$104,AE$3,FALSE)</f>
        <v>0</v>
      </c>
      <c r="AF71" s="44">
        <f>+VLOOKUP($A71,'1а - drž,sek,drž.sl.i nam.'!$A$13:AY$104,AF$3,FALSE)</f>
        <v>0</v>
      </c>
      <c r="AG71" s="44">
        <f>+VLOOKUP($A71,'1а - drž,sek,drž.sl.i nam.'!$A$13:AY$104,AG$3,FALSE)</f>
        <v>0</v>
      </c>
      <c r="AH71" s="44">
        <f>+VLOOKUP($A71,'1а - drž,sek,drž.sl.i nam.'!$A$13:AY$104,AH$3,FALSE)</f>
        <v>0</v>
      </c>
      <c r="AI71" s="44">
        <f>+VLOOKUP($A71,'1а - drž,sek,drž.sl.i nam.'!$A$13:AY$104,AI$3,FALSE)</f>
        <v>0</v>
      </c>
      <c r="AJ71" s="44">
        <f>IF(B71=0,0,+VLOOKUP($A71,'1а - drž,sek,drž.sl.i nam.'!$A$13:AY$104,AJ$3,FALSE))</f>
        <v>0</v>
      </c>
      <c r="AK71" s="44">
        <f>+IFERROR(AI71+(AI71*'1а - drž,sek,drž.sl.i nam.'!D71)/100,"")</f>
        <v>0</v>
      </c>
      <c r="AL71" s="44">
        <f>+IFERROR(AJ71+(AJ71*'1а - drž,sek,drž.sl.i nam.'!D71)/100,"")</f>
        <v>0</v>
      </c>
    </row>
    <row r="72" spans="1:38">
      <c r="A72">
        <f>+IF(MAX(A$5:A71)+1&lt;=A$1,A71+1,0)</f>
        <v>0</v>
      </c>
      <c r="B72" s="249">
        <f t="shared" si="3"/>
        <v>0</v>
      </c>
      <c r="C72">
        <f t="shared" si="4"/>
        <v>0</v>
      </c>
      <c r="D72" s="249">
        <f t="shared" si="5"/>
        <v>0</v>
      </c>
      <c r="E72">
        <f>IF(A72=0,0,+VLOOKUP($A72,'1а - drž,sek,drž.sl.i nam.'!$A$13:$BA$104,E$3,FALSE))</f>
        <v>0</v>
      </c>
      <c r="F72">
        <f>IF(A72=0,0,+VLOOKUP($A72,'1а - drž,sek,drž.sl.i nam.'!$A$13:$AY$104,F$3,FALSE))</f>
        <v>0</v>
      </c>
      <c r="G72">
        <f>IF(A72=0,0,+VLOOKUP($A72,'1а - drž,sek,drž.sl.i nam.'!$A$13:$AY$104,G$3,FALSE))</f>
        <v>0</v>
      </c>
      <c r="H72">
        <f>+VLOOKUP($A72,'1а - drž,sek,drž.sl.i nam.'!$A$13:$AY$104,H$3,FALSE)</f>
        <v>0</v>
      </c>
      <c r="I72">
        <f>+VLOOKUP($A72,'1а - drž,sek,drž.sl.i nam.'!$A$13:$AY$104,I$3,FALSE)</f>
        <v>0</v>
      </c>
      <c r="J72">
        <f>+VLOOKUP($A72,'1а - drž,sek,drž.sl.i nam.'!$A$13:$AY$104,J$3,FALSE)</f>
        <v>0</v>
      </c>
      <c r="K72">
        <f>+VLOOKUP($A72,'1а - drž,sek,drž.sl.i nam.'!$A$13:$AY$104,K$3,FALSE)</f>
        <v>0</v>
      </c>
      <c r="L72">
        <f>+VLOOKUP($A72,'1а - drž,sek,drž.sl.i nam.'!$A$13:$AY$104,L$3,FALSE)</f>
        <v>0</v>
      </c>
      <c r="M72">
        <f>+VLOOKUP($A72,'1а - drž,sek,drž.sl.i nam.'!$A$13:$AY$104,M$3,FALSE)</f>
        <v>0</v>
      </c>
      <c r="N72">
        <f>+VLOOKUP($A72,'1а - drž,sek,drž.sl.i nam.'!$A$13:$AY$104,N$3,FALSE)</f>
        <v>0</v>
      </c>
      <c r="O72">
        <f>+VLOOKUP($A72,'1а - drž,sek,drž.sl.i nam.'!$A$13:$AY$104,O$3,FALSE)</f>
        <v>0</v>
      </c>
      <c r="P72">
        <f>+VLOOKUP($A72,'1а - drž,sek,drž.sl.i nam.'!$A$13:$AY$104,P$3,FALSE)</f>
        <v>0</v>
      </c>
      <c r="Q72">
        <f>+VLOOKUP($A72,'1а - drž,sek,drž.sl.i nam.'!$A$13:$AY$104,Q$3,FALSE)</f>
        <v>0</v>
      </c>
      <c r="R72">
        <f>+VLOOKUP($A72,'1а - drž,sek,drž.sl.i nam.'!$A$13:$AY$104,R$3,FALSE)</f>
        <v>0</v>
      </c>
      <c r="S72">
        <f>+VLOOKUP($A72,'1а - drž,sek,drž.sl.i nam.'!$A$13:$AY$104,S$3,FALSE)</f>
        <v>0</v>
      </c>
      <c r="T72" s="44">
        <f>+VLOOKUP($A72,'1а - drž,sek,drž.sl.i nam.'!$A$13:$AY$104,T$3,FALSE)</f>
        <v>0</v>
      </c>
      <c r="U72" s="44">
        <f>+VLOOKUP($A72,'1а - drž,sek,drž.sl.i nam.'!$A$13:AY$104,U$3,FALSE)</f>
        <v>0</v>
      </c>
      <c r="V72" s="44">
        <f>+VLOOKUP($A72,'1а - drž,sek,drž.sl.i nam.'!$A$13:AY$104,V$3,FALSE)</f>
        <v>0</v>
      </c>
      <c r="W72" s="44">
        <f>+VLOOKUP($A72,'1а - drž,sek,drž.sl.i nam.'!$A$13:AY$104,W$3,FALSE)</f>
        <v>0</v>
      </c>
      <c r="X72" s="44">
        <f>+VLOOKUP($A72,'1а - drž,sek,drž.sl.i nam.'!$A$13:AY$104,X$3,FALSE)</f>
        <v>0</v>
      </c>
      <c r="Y72" s="44">
        <f>+VLOOKUP($A72,'1а - drž,sek,drž.sl.i nam.'!$A$13:AY$104,Y$3,FALSE)</f>
        <v>0</v>
      </c>
      <c r="Z72" s="44">
        <f>+VLOOKUP($A72,'1а - drž,sek,drž.sl.i nam.'!$A$13:AY$104,Z$3,FALSE)</f>
        <v>0</v>
      </c>
      <c r="AA72" s="44">
        <f>+VLOOKUP($A72,'1а - drž,sek,drž.sl.i nam.'!$A$13:AY$104,AA$3,FALSE)</f>
        <v>0</v>
      </c>
      <c r="AB72" s="44">
        <f>+VLOOKUP($A72,'1а - drž,sek,drž.sl.i nam.'!$A$13:AY$104,AB$3,FALSE)</f>
        <v>0</v>
      </c>
      <c r="AC72" s="44">
        <f>+VLOOKUP($A72,'1а - drž,sek,drž.sl.i nam.'!$A$13:AY$104,AC$3,FALSE)</f>
        <v>0</v>
      </c>
      <c r="AD72" s="44">
        <f>+VLOOKUP($A72,'1а - drž,sek,drž.sl.i nam.'!$A$13:AY$104,AD$3,FALSE)</f>
        <v>0</v>
      </c>
      <c r="AE72" s="44">
        <f>+VLOOKUP($A72,'1а - drž,sek,drž.sl.i nam.'!$A$13:AY$104,AE$3,FALSE)</f>
        <v>0</v>
      </c>
      <c r="AF72" s="44">
        <f>+VLOOKUP($A72,'1а - drž,sek,drž.sl.i nam.'!$A$13:AY$104,AF$3,FALSE)</f>
        <v>0</v>
      </c>
      <c r="AG72" s="44">
        <f>+VLOOKUP($A72,'1а - drž,sek,drž.sl.i nam.'!$A$13:AY$104,AG$3,FALSE)</f>
        <v>0</v>
      </c>
      <c r="AH72" s="44">
        <f>+VLOOKUP($A72,'1а - drž,sek,drž.sl.i nam.'!$A$13:AY$104,AH$3,FALSE)</f>
        <v>0</v>
      </c>
      <c r="AI72" s="44">
        <f>+VLOOKUP($A72,'1а - drž,sek,drž.sl.i nam.'!$A$13:AY$104,AI$3,FALSE)</f>
        <v>0</v>
      </c>
      <c r="AJ72" s="44">
        <f>IF(B72=0,0,+VLOOKUP($A72,'1а - drž,sek,drž.sl.i nam.'!$A$13:AY$104,AJ$3,FALSE))</f>
        <v>0</v>
      </c>
      <c r="AK72" s="44">
        <f>+IFERROR(AI72+(AI72*'1а - drž,sek,drž.sl.i nam.'!D72)/100,"")</f>
        <v>0</v>
      </c>
      <c r="AL72" s="44">
        <f>+IFERROR(AJ72+(AJ72*'1а - drž,sek,drž.sl.i nam.'!D72)/100,"")</f>
        <v>0</v>
      </c>
    </row>
    <row r="73" spans="1:38">
      <c r="A73">
        <f>+IF(MAX(A$5:A72)+1&lt;=A$1,A72+1,0)</f>
        <v>0</v>
      </c>
      <c r="B73" s="249">
        <f t="shared" si="3"/>
        <v>0</v>
      </c>
      <c r="C73">
        <f t="shared" si="4"/>
        <v>0</v>
      </c>
      <c r="D73" s="249">
        <f t="shared" si="5"/>
        <v>0</v>
      </c>
      <c r="E73">
        <f>IF(A73=0,0,+VLOOKUP($A73,'1а - drž,sek,drž.sl.i nam.'!$A$13:$BA$104,E$3,FALSE))</f>
        <v>0</v>
      </c>
      <c r="F73">
        <f>IF(A73=0,0,+VLOOKUP($A73,'1а - drž,sek,drž.sl.i nam.'!$A$13:$AY$104,F$3,FALSE))</f>
        <v>0</v>
      </c>
      <c r="G73">
        <f>IF(A73=0,0,+VLOOKUP($A73,'1а - drž,sek,drž.sl.i nam.'!$A$13:$AY$104,G$3,FALSE))</f>
        <v>0</v>
      </c>
      <c r="H73">
        <f>+VLOOKUP($A73,'1а - drž,sek,drž.sl.i nam.'!$A$13:$AY$104,H$3,FALSE)</f>
        <v>0</v>
      </c>
      <c r="I73">
        <f>+VLOOKUP($A73,'1а - drž,sek,drž.sl.i nam.'!$A$13:$AY$104,I$3,FALSE)</f>
        <v>0</v>
      </c>
      <c r="J73">
        <f>+VLOOKUP($A73,'1а - drž,sek,drž.sl.i nam.'!$A$13:$AY$104,J$3,FALSE)</f>
        <v>0</v>
      </c>
      <c r="K73">
        <f>+VLOOKUP($A73,'1а - drž,sek,drž.sl.i nam.'!$A$13:$AY$104,K$3,FALSE)</f>
        <v>0</v>
      </c>
      <c r="L73">
        <f>+VLOOKUP($A73,'1а - drž,sek,drž.sl.i nam.'!$A$13:$AY$104,L$3,FALSE)</f>
        <v>0</v>
      </c>
      <c r="M73">
        <f>+VLOOKUP($A73,'1а - drž,sek,drž.sl.i nam.'!$A$13:$AY$104,M$3,FALSE)</f>
        <v>0</v>
      </c>
      <c r="N73">
        <f>+VLOOKUP($A73,'1а - drž,sek,drž.sl.i nam.'!$A$13:$AY$104,N$3,FALSE)</f>
        <v>0</v>
      </c>
      <c r="O73">
        <f>+VLOOKUP($A73,'1а - drž,sek,drž.sl.i nam.'!$A$13:$AY$104,O$3,FALSE)</f>
        <v>0</v>
      </c>
      <c r="P73">
        <f>+VLOOKUP($A73,'1а - drž,sek,drž.sl.i nam.'!$A$13:$AY$104,P$3,FALSE)</f>
        <v>0</v>
      </c>
      <c r="Q73">
        <f>+VLOOKUP($A73,'1а - drž,sek,drž.sl.i nam.'!$A$13:$AY$104,Q$3,FALSE)</f>
        <v>0</v>
      </c>
      <c r="R73">
        <f>+VLOOKUP($A73,'1а - drž,sek,drž.sl.i nam.'!$A$13:$AY$104,R$3,FALSE)</f>
        <v>0</v>
      </c>
      <c r="S73">
        <f>+VLOOKUP($A73,'1а - drž,sek,drž.sl.i nam.'!$A$13:$AY$104,S$3,FALSE)</f>
        <v>0</v>
      </c>
      <c r="T73" s="44">
        <f>+VLOOKUP($A73,'1а - drž,sek,drž.sl.i nam.'!$A$13:$AY$104,T$3,FALSE)</f>
        <v>0</v>
      </c>
      <c r="U73" s="44">
        <f>+VLOOKUP($A73,'1а - drž,sek,drž.sl.i nam.'!$A$13:AY$104,U$3,FALSE)</f>
        <v>0</v>
      </c>
      <c r="V73" s="44">
        <f>+VLOOKUP($A73,'1а - drž,sek,drž.sl.i nam.'!$A$13:AY$104,V$3,FALSE)</f>
        <v>0</v>
      </c>
      <c r="W73" s="44">
        <f>+VLOOKUP($A73,'1а - drž,sek,drž.sl.i nam.'!$A$13:AY$104,W$3,FALSE)</f>
        <v>0</v>
      </c>
      <c r="X73" s="44">
        <f>+VLOOKUP($A73,'1а - drž,sek,drž.sl.i nam.'!$A$13:AY$104,X$3,FALSE)</f>
        <v>0</v>
      </c>
      <c r="Y73" s="44">
        <f>+VLOOKUP($A73,'1а - drž,sek,drž.sl.i nam.'!$A$13:AY$104,Y$3,FALSE)</f>
        <v>0</v>
      </c>
      <c r="Z73" s="44">
        <f>+VLOOKUP($A73,'1а - drž,sek,drž.sl.i nam.'!$A$13:AY$104,Z$3,FALSE)</f>
        <v>0</v>
      </c>
      <c r="AA73" s="44">
        <f>+VLOOKUP($A73,'1а - drž,sek,drž.sl.i nam.'!$A$13:AY$104,AA$3,FALSE)</f>
        <v>0</v>
      </c>
      <c r="AB73" s="44">
        <f>+VLOOKUP($A73,'1а - drž,sek,drž.sl.i nam.'!$A$13:AY$104,AB$3,FALSE)</f>
        <v>0</v>
      </c>
      <c r="AC73" s="44">
        <f>+VLOOKUP($A73,'1а - drž,sek,drž.sl.i nam.'!$A$13:AY$104,AC$3,FALSE)</f>
        <v>0</v>
      </c>
      <c r="AD73" s="44">
        <f>+VLOOKUP($A73,'1а - drž,sek,drž.sl.i nam.'!$A$13:AY$104,AD$3,FALSE)</f>
        <v>0</v>
      </c>
      <c r="AE73" s="44">
        <f>+VLOOKUP($A73,'1а - drž,sek,drž.sl.i nam.'!$A$13:AY$104,AE$3,FALSE)</f>
        <v>0</v>
      </c>
      <c r="AF73" s="44">
        <f>+VLOOKUP($A73,'1а - drž,sek,drž.sl.i nam.'!$A$13:AY$104,AF$3,FALSE)</f>
        <v>0</v>
      </c>
      <c r="AG73" s="44">
        <f>+VLOOKUP($A73,'1а - drž,sek,drž.sl.i nam.'!$A$13:AY$104,AG$3,FALSE)</f>
        <v>0</v>
      </c>
      <c r="AH73" s="44">
        <f>+VLOOKUP($A73,'1а - drž,sek,drž.sl.i nam.'!$A$13:AY$104,AH$3,FALSE)</f>
        <v>0</v>
      </c>
      <c r="AI73" s="44">
        <f>+VLOOKUP($A73,'1а - drž,sek,drž.sl.i nam.'!$A$13:AY$104,AI$3,FALSE)</f>
        <v>0</v>
      </c>
      <c r="AJ73" s="44">
        <f>IF(B73=0,0,+VLOOKUP($A73,'1а - drž,sek,drž.sl.i nam.'!$A$13:AY$104,AJ$3,FALSE))</f>
        <v>0</v>
      </c>
      <c r="AK73" s="44">
        <f>+IFERROR(AI73+(AI73*'1а - drž,sek,drž.sl.i nam.'!D73)/100,"")</f>
        <v>0</v>
      </c>
      <c r="AL73" s="44">
        <f>+IFERROR(AJ73+(AJ73*'1а - drž,sek,drž.sl.i nam.'!D73)/100,"")</f>
        <v>0</v>
      </c>
    </row>
    <row r="74" spans="1:38">
      <c r="A74">
        <f>+IF(MAX(A$5:A73)+1&lt;=A$1,A73+1,0)</f>
        <v>0</v>
      </c>
      <c r="B74" s="249">
        <f t="shared" si="3"/>
        <v>0</v>
      </c>
      <c r="C74">
        <f t="shared" si="4"/>
        <v>0</v>
      </c>
      <c r="D74" s="249">
        <f t="shared" si="5"/>
        <v>0</v>
      </c>
      <c r="E74">
        <f>IF(A74=0,0,+VLOOKUP($A74,'1а - drž,sek,drž.sl.i nam.'!$A$13:$BA$104,E$3,FALSE))</f>
        <v>0</v>
      </c>
      <c r="F74">
        <f>IF(A74=0,0,+VLOOKUP($A74,'1а - drž,sek,drž.sl.i nam.'!$A$13:$AY$104,F$3,FALSE))</f>
        <v>0</v>
      </c>
      <c r="G74">
        <f>IF(A74=0,0,+VLOOKUP($A74,'1а - drž,sek,drž.sl.i nam.'!$A$13:$AY$104,G$3,FALSE))</f>
        <v>0</v>
      </c>
      <c r="H74">
        <f>+VLOOKUP($A74,'1а - drž,sek,drž.sl.i nam.'!$A$13:$AY$104,H$3,FALSE)</f>
        <v>0</v>
      </c>
      <c r="I74">
        <f>+VLOOKUP($A74,'1а - drž,sek,drž.sl.i nam.'!$A$13:$AY$104,I$3,FALSE)</f>
        <v>0</v>
      </c>
      <c r="J74">
        <f>+VLOOKUP($A74,'1а - drž,sek,drž.sl.i nam.'!$A$13:$AY$104,J$3,FALSE)</f>
        <v>0</v>
      </c>
      <c r="K74">
        <f>+VLOOKUP($A74,'1а - drž,sek,drž.sl.i nam.'!$A$13:$AY$104,K$3,FALSE)</f>
        <v>0</v>
      </c>
      <c r="L74">
        <f>+VLOOKUP($A74,'1а - drž,sek,drž.sl.i nam.'!$A$13:$AY$104,L$3,FALSE)</f>
        <v>0</v>
      </c>
      <c r="M74">
        <f>+VLOOKUP($A74,'1а - drž,sek,drž.sl.i nam.'!$A$13:$AY$104,M$3,FALSE)</f>
        <v>0</v>
      </c>
      <c r="N74">
        <f>+VLOOKUP($A74,'1а - drž,sek,drž.sl.i nam.'!$A$13:$AY$104,N$3,FALSE)</f>
        <v>0</v>
      </c>
      <c r="O74">
        <f>+VLOOKUP($A74,'1а - drž,sek,drž.sl.i nam.'!$A$13:$AY$104,O$3,FALSE)</f>
        <v>0</v>
      </c>
      <c r="P74">
        <f>+VLOOKUP($A74,'1а - drž,sek,drž.sl.i nam.'!$A$13:$AY$104,P$3,FALSE)</f>
        <v>0</v>
      </c>
      <c r="Q74">
        <f>+VLOOKUP($A74,'1а - drž,sek,drž.sl.i nam.'!$A$13:$AY$104,Q$3,FALSE)</f>
        <v>0</v>
      </c>
      <c r="R74">
        <f>+VLOOKUP($A74,'1а - drž,sek,drž.sl.i nam.'!$A$13:$AY$104,R$3,FALSE)</f>
        <v>0</v>
      </c>
      <c r="S74">
        <f>+VLOOKUP($A74,'1а - drž,sek,drž.sl.i nam.'!$A$13:$AY$104,S$3,FALSE)</f>
        <v>0</v>
      </c>
      <c r="T74" s="44">
        <f>+VLOOKUP($A74,'1а - drž,sek,drž.sl.i nam.'!$A$13:$AY$104,T$3,FALSE)</f>
        <v>0</v>
      </c>
      <c r="U74" s="44">
        <f>+VLOOKUP($A74,'1а - drž,sek,drž.sl.i nam.'!$A$13:AY$104,U$3,FALSE)</f>
        <v>0</v>
      </c>
      <c r="V74" s="44">
        <f>+VLOOKUP($A74,'1а - drž,sek,drž.sl.i nam.'!$A$13:AY$104,V$3,FALSE)</f>
        <v>0</v>
      </c>
      <c r="W74" s="44">
        <f>+VLOOKUP($A74,'1а - drž,sek,drž.sl.i nam.'!$A$13:AY$104,W$3,FALSE)</f>
        <v>0</v>
      </c>
      <c r="X74" s="44">
        <f>+VLOOKUP($A74,'1а - drž,sek,drž.sl.i nam.'!$A$13:AY$104,X$3,FALSE)</f>
        <v>0</v>
      </c>
      <c r="Y74" s="44">
        <f>+VLOOKUP($A74,'1а - drž,sek,drž.sl.i nam.'!$A$13:AY$104,Y$3,FALSE)</f>
        <v>0</v>
      </c>
      <c r="Z74" s="44">
        <f>+VLOOKUP($A74,'1а - drž,sek,drž.sl.i nam.'!$A$13:AY$104,Z$3,FALSE)</f>
        <v>0</v>
      </c>
      <c r="AA74" s="44">
        <f>+VLOOKUP($A74,'1а - drž,sek,drž.sl.i nam.'!$A$13:AY$104,AA$3,FALSE)</f>
        <v>0</v>
      </c>
      <c r="AB74" s="44">
        <f>+VLOOKUP($A74,'1а - drž,sek,drž.sl.i nam.'!$A$13:AY$104,AB$3,FALSE)</f>
        <v>0</v>
      </c>
      <c r="AC74" s="44">
        <f>+VLOOKUP($A74,'1а - drž,sek,drž.sl.i nam.'!$A$13:AY$104,AC$3,FALSE)</f>
        <v>0</v>
      </c>
      <c r="AD74" s="44">
        <f>+VLOOKUP($A74,'1а - drž,sek,drž.sl.i nam.'!$A$13:AY$104,AD$3,FALSE)</f>
        <v>0</v>
      </c>
      <c r="AE74" s="44">
        <f>+VLOOKUP($A74,'1а - drž,sek,drž.sl.i nam.'!$A$13:AY$104,AE$3,FALSE)</f>
        <v>0</v>
      </c>
      <c r="AF74" s="44">
        <f>+VLOOKUP($A74,'1а - drž,sek,drž.sl.i nam.'!$A$13:AY$104,AF$3,FALSE)</f>
        <v>0</v>
      </c>
      <c r="AG74" s="44">
        <f>+VLOOKUP($A74,'1а - drž,sek,drž.sl.i nam.'!$A$13:AY$104,AG$3,FALSE)</f>
        <v>0</v>
      </c>
      <c r="AH74" s="44">
        <f>+VLOOKUP($A74,'1а - drž,sek,drž.sl.i nam.'!$A$13:AY$104,AH$3,FALSE)</f>
        <v>0</v>
      </c>
      <c r="AI74" s="44">
        <f>+VLOOKUP($A74,'1а - drž,sek,drž.sl.i nam.'!$A$13:AY$104,AI$3,FALSE)</f>
        <v>0</v>
      </c>
      <c r="AJ74" s="44">
        <f>IF(B74=0,0,+VLOOKUP($A74,'1а - drž,sek,drž.sl.i nam.'!$A$13:AY$104,AJ$3,FALSE))</f>
        <v>0</v>
      </c>
      <c r="AK74" s="44">
        <f>+IFERROR(AI74+(AI74*'1а - drž,sek,drž.sl.i nam.'!D74)/100,"")</f>
        <v>0</v>
      </c>
      <c r="AL74" s="44">
        <f>+IFERROR(AJ74+(AJ74*'1а - drž,sek,drž.sl.i nam.'!D74)/100,"")</f>
        <v>0</v>
      </c>
    </row>
    <row r="75" spans="1:38">
      <c r="A75">
        <f>+IF(MAX(A$5:A74)+1&lt;=A$1,A74+1,0)</f>
        <v>0</v>
      </c>
      <c r="B75" s="249">
        <f t="shared" si="3"/>
        <v>0</v>
      </c>
      <c r="C75">
        <f t="shared" si="4"/>
        <v>0</v>
      </c>
      <c r="D75" s="249">
        <f t="shared" si="5"/>
        <v>0</v>
      </c>
      <c r="E75">
        <f>IF(A75=0,0,+VLOOKUP($A75,'1а - drž,sek,drž.sl.i nam.'!$A$13:$BA$104,E$3,FALSE))</f>
        <v>0</v>
      </c>
      <c r="F75">
        <f>IF(A75=0,0,+VLOOKUP($A75,'1а - drž,sek,drž.sl.i nam.'!$A$13:$AY$104,F$3,FALSE))</f>
        <v>0</v>
      </c>
      <c r="G75">
        <f>IF(A75=0,0,+VLOOKUP($A75,'1а - drž,sek,drž.sl.i nam.'!$A$13:$AY$104,G$3,FALSE))</f>
        <v>0</v>
      </c>
      <c r="H75">
        <f>+VLOOKUP($A75,'1а - drž,sek,drž.sl.i nam.'!$A$13:$AY$104,H$3,FALSE)</f>
        <v>0</v>
      </c>
      <c r="I75">
        <f>+VLOOKUP($A75,'1а - drž,sek,drž.sl.i nam.'!$A$13:$AY$104,I$3,FALSE)</f>
        <v>0</v>
      </c>
      <c r="J75">
        <f>+VLOOKUP($A75,'1а - drž,sek,drž.sl.i nam.'!$A$13:$AY$104,J$3,FALSE)</f>
        <v>0</v>
      </c>
      <c r="K75">
        <f>+VLOOKUP($A75,'1а - drž,sek,drž.sl.i nam.'!$A$13:$AY$104,K$3,FALSE)</f>
        <v>0</v>
      </c>
      <c r="L75">
        <f>+VLOOKUP($A75,'1а - drž,sek,drž.sl.i nam.'!$A$13:$AY$104,L$3,FALSE)</f>
        <v>0</v>
      </c>
      <c r="M75">
        <f>+VLOOKUP($A75,'1а - drž,sek,drž.sl.i nam.'!$A$13:$AY$104,M$3,FALSE)</f>
        <v>0</v>
      </c>
      <c r="N75">
        <f>+VLOOKUP($A75,'1а - drž,sek,drž.sl.i nam.'!$A$13:$AY$104,N$3,FALSE)</f>
        <v>0</v>
      </c>
      <c r="O75">
        <f>+VLOOKUP($A75,'1а - drž,sek,drž.sl.i nam.'!$A$13:$AY$104,O$3,FALSE)</f>
        <v>0</v>
      </c>
      <c r="P75">
        <f>+VLOOKUP($A75,'1а - drž,sek,drž.sl.i nam.'!$A$13:$AY$104,P$3,FALSE)</f>
        <v>0</v>
      </c>
      <c r="Q75">
        <f>+VLOOKUP($A75,'1а - drž,sek,drž.sl.i nam.'!$A$13:$AY$104,Q$3,FALSE)</f>
        <v>0</v>
      </c>
      <c r="R75">
        <f>+VLOOKUP($A75,'1а - drž,sek,drž.sl.i nam.'!$A$13:$AY$104,R$3,FALSE)</f>
        <v>0</v>
      </c>
      <c r="S75">
        <f>+VLOOKUP($A75,'1а - drž,sek,drž.sl.i nam.'!$A$13:$AY$104,S$3,FALSE)</f>
        <v>0</v>
      </c>
      <c r="T75" s="44">
        <f>+VLOOKUP($A75,'1а - drž,sek,drž.sl.i nam.'!$A$13:$AY$104,T$3,FALSE)</f>
        <v>0</v>
      </c>
      <c r="U75" s="44">
        <f>+VLOOKUP($A75,'1а - drž,sek,drž.sl.i nam.'!$A$13:AY$104,U$3,FALSE)</f>
        <v>0</v>
      </c>
      <c r="V75" s="44">
        <f>+VLOOKUP($A75,'1а - drž,sek,drž.sl.i nam.'!$A$13:AY$104,V$3,FALSE)</f>
        <v>0</v>
      </c>
      <c r="W75" s="44">
        <f>+VLOOKUP($A75,'1а - drž,sek,drž.sl.i nam.'!$A$13:AY$104,W$3,FALSE)</f>
        <v>0</v>
      </c>
      <c r="X75" s="44">
        <f>+VLOOKUP($A75,'1а - drž,sek,drž.sl.i nam.'!$A$13:AY$104,X$3,FALSE)</f>
        <v>0</v>
      </c>
      <c r="Y75" s="44">
        <f>+VLOOKUP($A75,'1а - drž,sek,drž.sl.i nam.'!$A$13:AY$104,Y$3,FALSE)</f>
        <v>0</v>
      </c>
      <c r="Z75" s="44">
        <f>+VLOOKUP($A75,'1а - drž,sek,drž.sl.i nam.'!$A$13:AY$104,Z$3,FALSE)</f>
        <v>0</v>
      </c>
      <c r="AA75" s="44">
        <f>+VLOOKUP($A75,'1а - drž,sek,drž.sl.i nam.'!$A$13:AY$104,AA$3,FALSE)</f>
        <v>0</v>
      </c>
      <c r="AB75" s="44">
        <f>+VLOOKUP($A75,'1а - drž,sek,drž.sl.i nam.'!$A$13:AY$104,AB$3,FALSE)</f>
        <v>0</v>
      </c>
      <c r="AC75" s="44">
        <f>+VLOOKUP($A75,'1а - drž,sek,drž.sl.i nam.'!$A$13:AY$104,AC$3,FALSE)</f>
        <v>0</v>
      </c>
      <c r="AD75" s="44">
        <f>+VLOOKUP($A75,'1а - drž,sek,drž.sl.i nam.'!$A$13:AY$104,AD$3,FALSE)</f>
        <v>0</v>
      </c>
      <c r="AE75" s="44">
        <f>+VLOOKUP($A75,'1а - drž,sek,drž.sl.i nam.'!$A$13:AY$104,AE$3,FALSE)</f>
        <v>0</v>
      </c>
      <c r="AF75" s="44">
        <f>+VLOOKUP($A75,'1а - drž,sek,drž.sl.i nam.'!$A$13:AY$104,AF$3,FALSE)</f>
        <v>0</v>
      </c>
      <c r="AG75" s="44">
        <f>+VLOOKUP($A75,'1а - drž,sek,drž.sl.i nam.'!$A$13:AY$104,AG$3,FALSE)</f>
        <v>0</v>
      </c>
      <c r="AH75" s="44">
        <f>+VLOOKUP($A75,'1а - drž,sek,drž.sl.i nam.'!$A$13:AY$104,AH$3,FALSE)</f>
        <v>0</v>
      </c>
      <c r="AI75" s="44">
        <f>+VLOOKUP($A75,'1а - drž,sek,drž.sl.i nam.'!$A$13:AY$104,AI$3,FALSE)</f>
        <v>0</v>
      </c>
      <c r="AJ75" s="44">
        <f>IF(B75=0,0,+VLOOKUP($A75,'1а - drž,sek,drž.sl.i nam.'!$A$13:AY$104,AJ$3,FALSE))</f>
        <v>0</v>
      </c>
      <c r="AK75" s="44">
        <f>+IFERROR(AI75+(AI75*'1а - drž,sek,drž.sl.i nam.'!D75)/100,"")</f>
        <v>0</v>
      </c>
      <c r="AL75" s="44">
        <f>+IFERROR(AJ75+(AJ75*'1а - drž,sek,drž.sl.i nam.'!D75)/100,"")</f>
        <v>0</v>
      </c>
    </row>
    <row r="76" spans="1:38">
      <c r="A76">
        <f>+IF(MAX(A$5:A75)+1&lt;=A$1,A75+1,0)</f>
        <v>0</v>
      </c>
      <c r="B76" s="249">
        <f t="shared" si="3"/>
        <v>0</v>
      </c>
      <c r="C76">
        <f t="shared" si="4"/>
        <v>0</v>
      </c>
      <c r="D76" s="249">
        <f t="shared" si="5"/>
        <v>0</v>
      </c>
      <c r="E76">
        <f>IF(A76=0,0,+VLOOKUP($A76,'1а - drž,sek,drž.sl.i nam.'!$A$13:$BA$104,E$3,FALSE))</f>
        <v>0</v>
      </c>
      <c r="F76">
        <f>IF(A76=0,0,+VLOOKUP($A76,'1а - drž,sek,drž.sl.i nam.'!$A$13:$AY$104,F$3,FALSE))</f>
        <v>0</v>
      </c>
      <c r="G76">
        <f>IF(A76=0,0,+VLOOKUP($A76,'1а - drž,sek,drž.sl.i nam.'!$A$13:$AY$104,G$3,FALSE))</f>
        <v>0</v>
      </c>
      <c r="H76">
        <f>+VLOOKUP($A76,'1а - drž,sek,drž.sl.i nam.'!$A$13:$AY$104,H$3,FALSE)</f>
        <v>0</v>
      </c>
      <c r="I76">
        <f>+VLOOKUP($A76,'1а - drž,sek,drž.sl.i nam.'!$A$13:$AY$104,I$3,FALSE)</f>
        <v>0</v>
      </c>
      <c r="J76">
        <f>+VLOOKUP($A76,'1а - drž,sek,drž.sl.i nam.'!$A$13:$AY$104,J$3,FALSE)</f>
        <v>0</v>
      </c>
      <c r="K76">
        <f>+VLOOKUP($A76,'1а - drž,sek,drž.sl.i nam.'!$A$13:$AY$104,K$3,FALSE)</f>
        <v>0</v>
      </c>
      <c r="L76">
        <f>+VLOOKUP($A76,'1а - drž,sek,drž.sl.i nam.'!$A$13:$AY$104,L$3,FALSE)</f>
        <v>0</v>
      </c>
      <c r="M76">
        <f>+VLOOKUP($A76,'1а - drž,sek,drž.sl.i nam.'!$A$13:$AY$104,M$3,FALSE)</f>
        <v>0</v>
      </c>
      <c r="N76">
        <f>+VLOOKUP($A76,'1а - drž,sek,drž.sl.i nam.'!$A$13:$AY$104,N$3,FALSE)</f>
        <v>0</v>
      </c>
      <c r="O76">
        <f>+VLOOKUP($A76,'1а - drž,sek,drž.sl.i nam.'!$A$13:$AY$104,O$3,FALSE)</f>
        <v>0</v>
      </c>
      <c r="P76">
        <f>+VLOOKUP($A76,'1а - drž,sek,drž.sl.i nam.'!$A$13:$AY$104,P$3,FALSE)</f>
        <v>0</v>
      </c>
      <c r="Q76">
        <f>+VLOOKUP($A76,'1а - drž,sek,drž.sl.i nam.'!$A$13:$AY$104,Q$3,FALSE)</f>
        <v>0</v>
      </c>
      <c r="R76">
        <f>+VLOOKUP($A76,'1а - drž,sek,drž.sl.i nam.'!$A$13:$AY$104,R$3,FALSE)</f>
        <v>0</v>
      </c>
      <c r="S76">
        <f>+VLOOKUP($A76,'1а - drž,sek,drž.sl.i nam.'!$A$13:$AY$104,S$3,FALSE)</f>
        <v>0</v>
      </c>
      <c r="T76" s="44">
        <f>+VLOOKUP($A76,'1а - drž,sek,drž.sl.i nam.'!$A$13:$AY$104,T$3,FALSE)</f>
        <v>0</v>
      </c>
      <c r="U76" s="44">
        <f>+VLOOKUP($A76,'1а - drž,sek,drž.sl.i nam.'!$A$13:AY$104,U$3,FALSE)</f>
        <v>0</v>
      </c>
      <c r="V76" s="44">
        <f>+VLOOKUP($A76,'1а - drž,sek,drž.sl.i nam.'!$A$13:AY$104,V$3,FALSE)</f>
        <v>0</v>
      </c>
      <c r="W76" s="44">
        <f>+VLOOKUP($A76,'1а - drž,sek,drž.sl.i nam.'!$A$13:AY$104,W$3,FALSE)</f>
        <v>0</v>
      </c>
      <c r="X76" s="44">
        <f>+VLOOKUP($A76,'1а - drž,sek,drž.sl.i nam.'!$A$13:AY$104,X$3,FALSE)</f>
        <v>0</v>
      </c>
      <c r="Y76" s="44">
        <f>+VLOOKUP($A76,'1а - drž,sek,drž.sl.i nam.'!$A$13:AY$104,Y$3,FALSE)</f>
        <v>0</v>
      </c>
      <c r="Z76" s="44">
        <f>+VLOOKUP($A76,'1а - drž,sek,drž.sl.i nam.'!$A$13:AY$104,Z$3,FALSE)</f>
        <v>0</v>
      </c>
      <c r="AA76" s="44">
        <f>+VLOOKUP($A76,'1а - drž,sek,drž.sl.i nam.'!$A$13:AY$104,AA$3,FALSE)</f>
        <v>0</v>
      </c>
      <c r="AB76" s="44">
        <f>+VLOOKUP($A76,'1а - drž,sek,drž.sl.i nam.'!$A$13:AY$104,AB$3,FALSE)</f>
        <v>0</v>
      </c>
      <c r="AC76" s="44">
        <f>+VLOOKUP($A76,'1а - drž,sek,drž.sl.i nam.'!$A$13:AY$104,AC$3,FALSE)</f>
        <v>0</v>
      </c>
      <c r="AD76" s="44">
        <f>+VLOOKUP($A76,'1а - drž,sek,drž.sl.i nam.'!$A$13:AY$104,AD$3,FALSE)</f>
        <v>0</v>
      </c>
      <c r="AE76" s="44">
        <f>+VLOOKUP($A76,'1а - drž,sek,drž.sl.i nam.'!$A$13:AY$104,AE$3,FALSE)</f>
        <v>0</v>
      </c>
      <c r="AF76" s="44">
        <f>+VLOOKUP($A76,'1а - drž,sek,drž.sl.i nam.'!$A$13:AY$104,AF$3,FALSE)</f>
        <v>0</v>
      </c>
      <c r="AG76" s="44">
        <f>+VLOOKUP($A76,'1а - drž,sek,drž.sl.i nam.'!$A$13:AY$104,AG$3,FALSE)</f>
        <v>0</v>
      </c>
      <c r="AH76" s="44">
        <f>+VLOOKUP($A76,'1а - drž,sek,drž.sl.i nam.'!$A$13:AY$104,AH$3,FALSE)</f>
        <v>0</v>
      </c>
      <c r="AI76" s="44">
        <f>+VLOOKUP($A76,'1а - drž,sek,drž.sl.i nam.'!$A$13:AY$104,AI$3,FALSE)</f>
        <v>0</v>
      </c>
      <c r="AJ76" s="44">
        <f>IF(B76=0,0,+VLOOKUP($A76,'1а - drž,sek,drž.sl.i nam.'!$A$13:AY$104,AJ$3,FALSE))</f>
        <v>0</v>
      </c>
      <c r="AK76" s="44">
        <f>+IFERROR(AI76+(AI76*'1а - drž,sek,drž.sl.i nam.'!D76)/100,"")</f>
        <v>0</v>
      </c>
      <c r="AL76" s="44">
        <f>+IFERROR(AJ76+(AJ76*'1а - drž,sek,drž.sl.i nam.'!D76)/100,"")</f>
        <v>0</v>
      </c>
    </row>
    <row r="77" spans="1:38">
      <c r="A77">
        <f>+IF(MAX(A$5:A76)+1&lt;=A$1,A76+1,0)</f>
        <v>0</v>
      </c>
      <c r="B77" s="249">
        <f t="shared" si="3"/>
        <v>0</v>
      </c>
      <c r="C77">
        <f t="shared" si="4"/>
        <v>0</v>
      </c>
      <c r="D77" s="249">
        <f t="shared" si="5"/>
        <v>0</v>
      </c>
      <c r="E77">
        <f>IF(A77=0,0,+VLOOKUP($A77,'1а - drž,sek,drž.sl.i nam.'!$A$13:$BA$104,E$3,FALSE))</f>
        <v>0</v>
      </c>
      <c r="F77">
        <f>IF(A77=0,0,+VLOOKUP($A77,'1а - drž,sek,drž.sl.i nam.'!$A$13:$AY$104,F$3,FALSE))</f>
        <v>0</v>
      </c>
      <c r="G77">
        <f>IF(A77=0,0,+VLOOKUP($A77,'1а - drž,sek,drž.sl.i nam.'!$A$13:$AY$104,G$3,FALSE))</f>
        <v>0</v>
      </c>
      <c r="H77">
        <f>+VLOOKUP($A77,'1а - drž,sek,drž.sl.i nam.'!$A$13:$AY$104,H$3,FALSE)</f>
        <v>0</v>
      </c>
      <c r="I77">
        <f>+VLOOKUP($A77,'1а - drž,sek,drž.sl.i nam.'!$A$13:$AY$104,I$3,FALSE)</f>
        <v>0</v>
      </c>
      <c r="J77">
        <f>+VLOOKUP($A77,'1а - drž,sek,drž.sl.i nam.'!$A$13:$AY$104,J$3,FALSE)</f>
        <v>0</v>
      </c>
      <c r="K77">
        <f>+VLOOKUP($A77,'1а - drž,sek,drž.sl.i nam.'!$A$13:$AY$104,K$3,FALSE)</f>
        <v>0</v>
      </c>
      <c r="L77">
        <f>+VLOOKUP($A77,'1а - drž,sek,drž.sl.i nam.'!$A$13:$AY$104,L$3,FALSE)</f>
        <v>0</v>
      </c>
      <c r="M77">
        <f>+VLOOKUP($A77,'1а - drž,sek,drž.sl.i nam.'!$A$13:$AY$104,M$3,FALSE)</f>
        <v>0</v>
      </c>
      <c r="N77">
        <f>+VLOOKUP($A77,'1а - drž,sek,drž.sl.i nam.'!$A$13:$AY$104,N$3,FALSE)</f>
        <v>0</v>
      </c>
      <c r="O77">
        <f>+VLOOKUP($A77,'1а - drž,sek,drž.sl.i nam.'!$A$13:$AY$104,O$3,FALSE)</f>
        <v>0</v>
      </c>
      <c r="P77">
        <f>+VLOOKUP($A77,'1а - drž,sek,drž.sl.i nam.'!$A$13:$AY$104,P$3,FALSE)</f>
        <v>0</v>
      </c>
      <c r="Q77">
        <f>+VLOOKUP($A77,'1а - drž,sek,drž.sl.i nam.'!$A$13:$AY$104,Q$3,FALSE)</f>
        <v>0</v>
      </c>
      <c r="R77">
        <f>+VLOOKUP($A77,'1а - drž,sek,drž.sl.i nam.'!$A$13:$AY$104,R$3,FALSE)</f>
        <v>0</v>
      </c>
      <c r="S77">
        <f>+VLOOKUP($A77,'1а - drž,sek,drž.sl.i nam.'!$A$13:$AY$104,S$3,FALSE)</f>
        <v>0</v>
      </c>
      <c r="T77" s="44">
        <f>+VLOOKUP($A77,'1а - drž,sek,drž.sl.i nam.'!$A$13:$AY$104,T$3,FALSE)</f>
        <v>0</v>
      </c>
      <c r="U77" s="44">
        <f>+VLOOKUP($A77,'1а - drž,sek,drž.sl.i nam.'!$A$13:AY$104,U$3,FALSE)</f>
        <v>0</v>
      </c>
      <c r="V77" s="44">
        <f>+VLOOKUP($A77,'1а - drž,sek,drž.sl.i nam.'!$A$13:AY$104,V$3,FALSE)</f>
        <v>0</v>
      </c>
      <c r="W77" s="44">
        <f>+VLOOKUP($A77,'1а - drž,sek,drž.sl.i nam.'!$A$13:AY$104,W$3,FALSE)</f>
        <v>0</v>
      </c>
      <c r="X77" s="44">
        <f>+VLOOKUP($A77,'1а - drž,sek,drž.sl.i nam.'!$A$13:AY$104,X$3,FALSE)</f>
        <v>0</v>
      </c>
      <c r="Y77" s="44">
        <f>+VLOOKUP($A77,'1а - drž,sek,drž.sl.i nam.'!$A$13:AY$104,Y$3,FALSE)</f>
        <v>0</v>
      </c>
      <c r="Z77" s="44">
        <f>+VLOOKUP($A77,'1а - drž,sek,drž.sl.i nam.'!$A$13:AY$104,Z$3,FALSE)</f>
        <v>0</v>
      </c>
      <c r="AA77" s="44">
        <f>+VLOOKUP($A77,'1а - drž,sek,drž.sl.i nam.'!$A$13:AY$104,AA$3,FALSE)</f>
        <v>0</v>
      </c>
      <c r="AB77" s="44">
        <f>+VLOOKUP($A77,'1а - drž,sek,drž.sl.i nam.'!$A$13:AY$104,AB$3,FALSE)</f>
        <v>0</v>
      </c>
      <c r="AC77" s="44">
        <f>+VLOOKUP($A77,'1а - drž,sek,drž.sl.i nam.'!$A$13:AY$104,AC$3,FALSE)</f>
        <v>0</v>
      </c>
      <c r="AD77" s="44">
        <f>+VLOOKUP($A77,'1а - drž,sek,drž.sl.i nam.'!$A$13:AY$104,AD$3,FALSE)</f>
        <v>0</v>
      </c>
      <c r="AE77" s="44">
        <f>+VLOOKUP($A77,'1а - drž,sek,drž.sl.i nam.'!$A$13:AY$104,AE$3,FALSE)</f>
        <v>0</v>
      </c>
      <c r="AF77" s="44">
        <f>+VLOOKUP($A77,'1а - drž,sek,drž.sl.i nam.'!$A$13:AY$104,AF$3,FALSE)</f>
        <v>0</v>
      </c>
      <c r="AG77" s="44">
        <f>+VLOOKUP($A77,'1а - drž,sek,drž.sl.i nam.'!$A$13:AY$104,AG$3,FALSE)</f>
        <v>0</v>
      </c>
      <c r="AH77" s="44">
        <f>+VLOOKUP($A77,'1а - drž,sek,drž.sl.i nam.'!$A$13:AY$104,AH$3,FALSE)</f>
        <v>0</v>
      </c>
      <c r="AI77" s="44">
        <f>+VLOOKUP($A77,'1а - drž,sek,drž.sl.i nam.'!$A$13:AY$104,AI$3,FALSE)</f>
        <v>0</v>
      </c>
      <c r="AJ77" s="44">
        <f>IF(B77=0,0,+VLOOKUP($A77,'1а - drž,sek,drž.sl.i nam.'!$A$13:AY$104,AJ$3,FALSE))</f>
        <v>0</v>
      </c>
      <c r="AK77" s="44">
        <f>+IFERROR(AI77+(AI77*'1а - drž,sek,drž.sl.i nam.'!D77)/100,"")</f>
        <v>0</v>
      </c>
      <c r="AL77" s="44">
        <f>+IFERROR(AJ77+(AJ77*'1а - drž,sek,drž.sl.i nam.'!D77)/100,"")</f>
        <v>0</v>
      </c>
    </row>
    <row r="78" spans="1:38">
      <c r="A78">
        <f>+IF(MAX(A$5:A77)+1&lt;=A$1,A77+1,0)</f>
        <v>0</v>
      </c>
      <c r="B78" s="249">
        <f t="shared" si="3"/>
        <v>0</v>
      </c>
      <c r="C78">
        <f t="shared" si="4"/>
        <v>0</v>
      </c>
      <c r="D78" s="249">
        <f t="shared" si="5"/>
        <v>0</v>
      </c>
      <c r="E78">
        <f>IF(A78=0,0,+VLOOKUP($A78,'1а - drž,sek,drž.sl.i nam.'!$A$13:$BA$104,E$3,FALSE))</f>
        <v>0</v>
      </c>
      <c r="F78">
        <f>IF(A78=0,0,+VLOOKUP($A78,'1а - drž,sek,drž.sl.i nam.'!$A$13:$AY$104,F$3,FALSE))</f>
        <v>0</v>
      </c>
      <c r="G78">
        <f>IF(A78=0,0,+VLOOKUP($A78,'1а - drž,sek,drž.sl.i nam.'!$A$13:$AY$104,G$3,FALSE))</f>
        <v>0</v>
      </c>
      <c r="H78">
        <f>+VLOOKUP($A78,'1а - drž,sek,drž.sl.i nam.'!$A$13:$AY$104,H$3,FALSE)</f>
        <v>0</v>
      </c>
      <c r="I78">
        <f>+VLOOKUP($A78,'1а - drž,sek,drž.sl.i nam.'!$A$13:$AY$104,I$3,FALSE)</f>
        <v>0</v>
      </c>
      <c r="J78">
        <f>+VLOOKUP($A78,'1а - drž,sek,drž.sl.i nam.'!$A$13:$AY$104,J$3,FALSE)</f>
        <v>0</v>
      </c>
      <c r="K78">
        <f>+VLOOKUP($A78,'1а - drž,sek,drž.sl.i nam.'!$A$13:$AY$104,K$3,FALSE)</f>
        <v>0</v>
      </c>
      <c r="L78">
        <f>+VLOOKUP($A78,'1а - drž,sek,drž.sl.i nam.'!$A$13:$AY$104,L$3,FALSE)</f>
        <v>0</v>
      </c>
      <c r="M78">
        <f>+VLOOKUP($A78,'1а - drž,sek,drž.sl.i nam.'!$A$13:$AY$104,M$3,FALSE)</f>
        <v>0</v>
      </c>
      <c r="N78">
        <f>+VLOOKUP($A78,'1а - drž,sek,drž.sl.i nam.'!$A$13:$AY$104,N$3,FALSE)</f>
        <v>0</v>
      </c>
      <c r="O78">
        <f>+VLOOKUP($A78,'1а - drž,sek,drž.sl.i nam.'!$A$13:$AY$104,O$3,FALSE)</f>
        <v>0</v>
      </c>
      <c r="P78">
        <f>+VLOOKUP($A78,'1а - drž,sek,drž.sl.i nam.'!$A$13:$AY$104,P$3,FALSE)</f>
        <v>0</v>
      </c>
      <c r="Q78">
        <f>+VLOOKUP($A78,'1а - drž,sek,drž.sl.i nam.'!$A$13:$AY$104,Q$3,FALSE)</f>
        <v>0</v>
      </c>
      <c r="R78">
        <f>+VLOOKUP($A78,'1а - drž,sek,drž.sl.i nam.'!$A$13:$AY$104,R$3,FALSE)</f>
        <v>0</v>
      </c>
      <c r="S78">
        <f>+VLOOKUP($A78,'1а - drž,sek,drž.sl.i nam.'!$A$13:$AY$104,S$3,FALSE)</f>
        <v>0</v>
      </c>
      <c r="T78" s="44">
        <f>+VLOOKUP($A78,'1а - drž,sek,drž.sl.i nam.'!$A$13:$AY$104,T$3,FALSE)</f>
        <v>0</v>
      </c>
      <c r="U78" s="44">
        <f>+VLOOKUP($A78,'1а - drž,sek,drž.sl.i nam.'!$A$13:AY$104,U$3,FALSE)</f>
        <v>0</v>
      </c>
      <c r="V78" s="44">
        <f>+VLOOKUP($A78,'1а - drž,sek,drž.sl.i nam.'!$A$13:AY$104,V$3,FALSE)</f>
        <v>0</v>
      </c>
      <c r="W78" s="44">
        <f>+VLOOKUP($A78,'1а - drž,sek,drž.sl.i nam.'!$A$13:AY$104,W$3,FALSE)</f>
        <v>0</v>
      </c>
      <c r="X78" s="44">
        <f>+VLOOKUP($A78,'1а - drž,sek,drž.sl.i nam.'!$A$13:AY$104,X$3,FALSE)</f>
        <v>0</v>
      </c>
      <c r="Y78" s="44">
        <f>+VLOOKUP($A78,'1а - drž,sek,drž.sl.i nam.'!$A$13:AY$104,Y$3,FALSE)</f>
        <v>0</v>
      </c>
      <c r="Z78" s="44">
        <f>+VLOOKUP($A78,'1а - drž,sek,drž.sl.i nam.'!$A$13:AY$104,Z$3,FALSE)</f>
        <v>0</v>
      </c>
      <c r="AA78" s="44">
        <f>+VLOOKUP($A78,'1а - drž,sek,drž.sl.i nam.'!$A$13:AY$104,AA$3,FALSE)</f>
        <v>0</v>
      </c>
      <c r="AB78" s="44">
        <f>+VLOOKUP($A78,'1а - drž,sek,drž.sl.i nam.'!$A$13:AY$104,AB$3,FALSE)</f>
        <v>0</v>
      </c>
      <c r="AC78" s="44">
        <f>+VLOOKUP($A78,'1а - drž,sek,drž.sl.i nam.'!$A$13:AY$104,AC$3,FALSE)</f>
        <v>0</v>
      </c>
      <c r="AD78" s="44">
        <f>+VLOOKUP($A78,'1а - drž,sek,drž.sl.i nam.'!$A$13:AY$104,AD$3,FALSE)</f>
        <v>0</v>
      </c>
      <c r="AE78" s="44">
        <f>+VLOOKUP($A78,'1а - drž,sek,drž.sl.i nam.'!$A$13:AY$104,AE$3,FALSE)</f>
        <v>0</v>
      </c>
      <c r="AF78" s="44">
        <f>+VLOOKUP($A78,'1а - drž,sek,drž.sl.i nam.'!$A$13:AY$104,AF$3,FALSE)</f>
        <v>0</v>
      </c>
      <c r="AG78" s="44">
        <f>+VLOOKUP($A78,'1а - drž,sek,drž.sl.i nam.'!$A$13:AY$104,AG$3,FALSE)</f>
        <v>0</v>
      </c>
      <c r="AH78" s="44">
        <f>+VLOOKUP($A78,'1а - drž,sek,drž.sl.i nam.'!$A$13:AY$104,AH$3,FALSE)</f>
        <v>0</v>
      </c>
      <c r="AI78" s="44">
        <f>+VLOOKUP($A78,'1а - drž,sek,drž.sl.i nam.'!$A$13:AY$104,AI$3,FALSE)</f>
        <v>0</v>
      </c>
      <c r="AJ78" s="44">
        <f>IF(B78=0,0,+VLOOKUP($A78,'1а - drž,sek,drž.sl.i nam.'!$A$13:AY$104,AJ$3,FALSE))</f>
        <v>0</v>
      </c>
      <c r="AK78" s="44">
        <f>+IFERROR(AI78+(AI78*'1а - drž,sek,drž.sl.i nam.'!D78)/100,"")</f>
        <v>0</v>
      </c>
      <c r="AL78" s="44">
        <f>+IFERROR(AJ78+(AJ78*'1а - drž,sek,drž.sl.i nam.'!D78)/100,"")</f>
        <v>0</v>
      </c>
    </row>
    <row r="79" spans="1:38">
      <c r="A79">
        <f>+IF(MAX(A$5:A78)+1&lt;=A$1,A78+1,0)</f>
        <v>0</v>
      </c>
      <c r="B79" s="249">
        <f t="shared" ref="B79:D83" si="6">+IF(A79&gt;0,B78,0)</f>
        <v>0</v>
      </c>
      <c r="C79">
        <f t="shared" si="6"/>
        <v>0</v>
      </c>
      <c r="D79" s="249">
        <f t="shared" si="6"/>
        <v>0</v>
      </c>
      <c r="E79">
        <f>IF(A79=0,0,+VLOOKUP($A79,'1а - drž,sek,drž.sl.i nam.'!$A$13:$BA$104,E$3,FALSE))</f>
        <v>0</v>
      </c>
      <c r="F79">
        <f>IF(A79=0,0,+VLOOKUP($A79,'1а - drž,sek,drž.sl.i nam.'!$A$13:$AY$104,F$3,FALSE))</f>
        <v>0</v>
      </c>
      <c r="G79">
        <f>IF(A79=0,0,+VLOOKUP($A79,'1а - drž,sek,drž.sl.i nam.'!$A$13:$AY$104,G$3,FALSE))</f>
        <v>0</v>
      </c>
      <c r="H79">
        <f>+VLOOKUP($A79,'1а - drž,sek,drž.sl.i nam.'!$A$13:$AY$104,H$3,FALSE)</f>
        <v>0</v>
      </c>
      <c r="I79">
        <f>+VLOOKUP($A79,'1а - drž,sek,drž.sl.i nam.'!$A$13:$AY$104,I$3,FALSE)</f>
        <v>0</v>
      </c>
      <c r="J79">
        <f>+VLOOKUP($A79,'1а - drž,sek,drž.sl.i nam.'!$A$13:$AY$104,J$3,FALSE)</f>
        <v>0</v>
      </c>
      <c r="K79">
        <f>+VLOOKUP($A79,'1а - drž,sek,drž.sl.i nam.'!$A$13:$AY$104,K$3,FALSE)</f>
        <v>0</v>
      </c>
      <c r="L79">
        <f>+VLOOKUP($A79,'1а - drž,sek,drž.sl.i nam.'!$A$13:$AY$104,L$3,FALSE)</f>
        <v>0</v>
      </c>
      <c r="M79">
        <f>+VLOOKUP($A79,'1а - drž,sek,drž.sl.i nam.'!$A$13:$AY$104,M$3,FALSE)</f>
        <v>0</v>
      </c>
      <c r="N79">
        <f>+VLOOKUP($A79,'1а - drž,sek,drž.sl.i nam.'!$A$13:$AY$104,N$3,FALSE)</f>
        <v>0</v>
      </c>
      <c r="O79">
        <f>+VLOOKUP($A79,'1а - drž,sek,drž.sl.i nam.'!$A$13:$AY$104,O$3,FALSE)</f>
        <v>0</v>
      </c>
      <c r="P79">
        <f>+VLOOKUP($A79,'1а - drž,sek,drž.sl.i nam.'!$A$13:$AY$104,P$3,FALSE)</f>
        <v>0</v>
      </c>
      <c r="Q79">
        <f>+VLOOKUP($A79,'1а - drž,sek,drž.sl.i nam.'!$A$13:$AY$104,Q$3,FALSE)</f>
        <v>0</v>
      </c>
      <c r="R79">
        <f>+VLOOKUP($A79,'1а - drž,sek,drž.sl.i nam.'!$A$13:$AY$104,R$3,FALSE)</f>
        <v>0</v>
      </c>
      <c r="S79">
        <f>+VLOOKUP($A79,'1а - drž,sek,drž.sl.i nam.'!$A$13:$AY$104,S$3,FALSE)</f>
        <v>0</v>
      </c>
      <c r="T79" s="44">
        <f>+VLOOKUP($A79,'1а - drž,sek,drž.sl.i nam.'!$A$13:$AY$104,T$3,FALSE)</f>
        <v>0</v>
      </c>
      <c r="U79" s="44">
        <f>+VLOOKUP($A79,'1а - drž,sek,drž.sl.i nam.'!$A$13:AY$104,U$3,FALSE)</f>
        <v>0</v>
      </c>
      <c r="V79" s="44">
        <f>+VLOOKUP($A79,'1а - drž,sek,drž.sl.i nam.'!$A$13:AY$104,V$3,FALSE)</f>
        <v>0</v>
      </c>
      <c r="W79" s="44">
        <f>+VLOOKUP($A79,'1а - drž,sek,drž.sl.i nam.'!$A$13:AY$104,W$3,FALSE)</f>
        <v>0</v>
      </c>
      <c r="X79" s="44">
        <f>+VLOOKUP($A79,'1а - drž,sek,drž.sl.i nam.'!$A$13:AY$104,X$3,FALSE)</f>
        <v>0</v>
      </c>
      <c r="Y79" s="44">
        <f>+VLOOKUP($A79,'1а - drž,sek,drž.sl.i nam.'!$A$13:AY$104,Y$3,FALSE)</f>
        <v>0</v>
      </c>
      <c r="Z79" s="44">
        <f>+VLOOKUP($A79,'1а - drž,sek,drž.sl.i nam.'!$A$13:AY$104,Z$3,FALSE)</f>
        <v>0</v>
      </c>
      <c r="AA79" s="44">
        <f>+VLOOKUP($A79,'1а - drž,sek,drž.sl.i nam.'!$A$13:AY$104,AA$3,FALSE)</f>
        <v>0</v>
      </c>
      <c r="AB79" s="44">
        <f>+VLOOKUP($A79,'1а - drž,sek,drž.sl.i nam.'!$A$13:AY$104,AB$3,FALSE)</f>
        <v>0</v>
      </c>
      <c r="AC79" s="44">
        <f>+VLOOKUP($A79,'1а - drž,sek,drž.sl.i nam.'!$A$13:AY$104,AC$3,FALSE)</f>
        <v>0</v>
      </c>
      <c r="AD79" s="44">
        <f>+VLOOKUP($A79,'1а - drž,sek,drž.sl.i nam.'!$A$13:AY$104,AD$3,FALSE)</f>
        <v>0</v>
      </c>
      <c r="AE79" s="44">
        <f>+VLOOKUP($A79,'1а - drž,sek,drž.sl.i nam.'!$A$13:AY$104,AE$3,FALSE)</f>
        <v>0</v>
      </c>
      <c r="AF79" s="44">
        <f>+VLOOKUP($A79,'1а - drž,sek,drž.sl.i nam.'!$A$13:AY$104,AF$3,FALSE)</f>
        <v>0</v>
      </c>
      <c r="AG79" s="44">
        <f>+VLOOKUP($A79,'1а - drž,sek,drž.sl.i nam.'!$A$13:AY$104,AG$3,FALSE)</f>
        <v>0</v>
      </c>
      <c r="AH79" s="44">
        <f>+VLOOKUP($A79,'1а - drž,sek,drž.sl.i nam.'!$A$13:AY$104,AH$3,FALSE)</f>
        <v>0</v>
      </c>
      <c r="AI79" s="44">
        <f>+VLOOKUP($A79,'1а - drž,sek,drž.sl.i nam.'!$A$13:AY$104,AI$3,FALSE)</f>
        <v>0</v>
      </c>
      <c r="AJ79" s="44">
        <f>IF(B79=0,0,+VLOOKUP($A79,'1а - drž,sek,drž.sl.i nam.'!$A$13:AY$104,AJ$3,FALSE))</f>
        <v>0</v>
      </c>
      <c r="AK79" s="44">
        <f>+IFERROR(AI79+(AI79*'1а - drž,sek,drž.sl.i nam.'!D79)/100,"")</f>
        <v>0</v>
      </c>
      <c r="AL79" s="44">
        <f>+IFERROR(AJ79+(AJ79*'1а - drž,sek,drž.sl.i nam.'!D79)/100,"")</f>
        <v>0</v>
      </c>
    </row>
    <row r="80" spans="1:38">
      <c r="A80">
        <f>+IF(MAX(A$5:A79)+1&lt;=A$1,A79+1,0)</f>
        <v>0</v>
      </c>
      <c r="B80" s="249">
        <f t="shared" si="6"/>
        <v>0</v>
      </c>
      <c r="C80">
        <f t="shared" si="6"/>
        <v>0</v>
      </c>
      <c r="D80" s="249">
        <f t="shared" si="6"/>
        <v>0</v>
      </c>
      <c r="E80">
        <f>IF(A80=0,0,+VLOOKUP($A80,'1а - drž,sek,drž.sl.i nam.'!$A$13:$BA$104,E$3,FALSE))</f>
        <v>0</v>
      </c>
      <c r="F80">
        <f>IF(A80=0,0,+VLOOKUP($A80,'1а - drž,sek,drž.sl.i nam.'!$A$13:$AY$104,F$3,FALSE))</f>
        <v>0</v>
      </c>
      <c r="G80">
        <f>IF(A80=0,0,+VLOOKUP($A80,'1а - drž,sek,drž.sl.i nam.'!$A$13:$AY$104,G$3,FALSE))</f>
        <v>0</v>
      </c>
      <c r="H80">
        <f>+VLOOKUP($A80,'1а - drž,sek,drž.sl.i nam.'!$A$13:$AY$104,H$3,FALSE)</f>
        <v>0</v>
      </c>
      <c r="I80">
        <f>+VLOOKUP($A80,'1а - drž,sek,drž.sl.i nam.'!$A$13:$AY$104,I$3,FALSE)</f>
        <v>0</v>
      </c>
      <c r="J80">
        <f>+VLOOKUP($A80,'1а - drž,sek,drž.sl.i nam.'!$A$13:$AY$104,J$3,FALSE)</f>
        <v>0</v>
      </c>
      <c r="K80">
        <f>+VLOOKUP($A80,'1а - drž,sek,drž.sl.i nam.'!$A$13:$AY$104,K$3,FALSE)</f>
        <v>0</v>
      </c>
      <c r="L80">
        <f>+VLOOKUP($A80,'1а - drž,sek,drž.sl.i nam.'!$A$13:$AY$104,L$3,FALSE)</f>
        <v>0</v>
      </c>
      <c r="M80">
        <f>+VLOOKUP($A80,'1а - drž,sek,drž.sl.i nam.'!$A$13:$AY$104,M$3,FALSE)</f>
        <v>0</v>
      </c>
      <c r="N80">
        <f>+VLOOKUP($A80,'1а - drž,sek,drž.sl.i nam.'!$A$13:$AY$104,N$3,FALSE)</f>
        <v>0</v>
      </c>
      <c r="O80">
        <f>+VLOOKUP($A80,'1а - drž,sek,drž.sl.i nam.'!$A$13:$AY$104,O$3,FALSE)</f>
        <v>0</v>
      </c>
      <c r="P80">
        <f>+VLOOKUP($A80,'1а - drž,sek,drž.sl.i nam.'!$A$13:$AY$104,P$3,FALSE)</f>
        <v>0</v>
      </c>
      <c r="Q80">
        <f>+VLOOKUP($A80,'1а - drž,sek,drž.sl.i nam.'!$A$13:$AY$104,Q$3,FALSE)</f>
        <v>0</v>
      </c>
      <c r="R80">
        <f>+VLOOKUP($A80,'1а - drž,sek,drž.sl.i nam.'!$A$13:$AY$104,R$3,FALSE)</f>
        <v>0</v>
      </c>
      <c r="S80">
        <f>+VLOOKUP($A80,'1а - drž,sek,drž.sl.i nam.'!$A$13:$AY$104,S$3,FALSE)</f>
        <v>0</v>
      </c>
      <c r="T80" s="44">
        <f>+VLOOKUP($A80,'1а - drž,sek,drž.sl.i nam.'!$A$13:$AY$104,T$3,FALSE)</f>
        <v>0</v>
      </c>
      <c r="U80" s="44">
        <f>+VLOOKUP($A80,'1а - drž,sek,drž.sl.i nam.'!$A$13:AY$104,U$3,FALSE)</f>
        <v>0</v>
      </c>
      <c r="V80" s="44">
        <f>+VLOOKUP($A80,'1а - drž,sek,drž.sl.i nam.'!$A$13:AY$104,V$3,FALSE)</f>
        <v>0</v>
      </c>
      <c r="W80" s="44">
        <f>+VLOOKUP($A80,'1а - drž,sek,drž.sl.i nam.'!$A$13:AY$104,W$3,FALSE)</f>
        <v>0</v>
      </c>
      <c r="X80" s="44">
        <f>+VLOOKUP($A80,'1а - drž,sek,drž.sl.i nam.'!$A$13:AY$104,X$3,FALSE)</f>
        <v>0</v>
      </c>
      <c r="Y80" s="44">
        <f>+VLOOKUP($A80,'1а - drž,sek,drž.sl.i nam.'!$A$13:AY$104,Y$3,FALSE)</f>
        <v>0</v>
      </c>
      <c r="Z80" s="44">
        <f>+VLOOKUP($A80,'1а - drž,sek,drž.sl.i nam.'!$A$13:AY$104,Z$3,FALSE)</f>
        <v>0</v>
      </c>
      <c r="AA80" s="44">
        <f>+VLOOKUP($A80,'1а - drž,sek,drž.sl.i nam.'!$A$13:AY$104,AA$3,FALSE)</f>
        <v>0</v>
      </c>
      <c r="AB80" s="44">
        <f>+VLOOKUP($A80,'1а - drž,sek,drž.sl.i nam.'!$A$13:AY$104,AB$3,FALSE)</f>
        <v>0</v>
      </c>
      <c r="AC80" s="44">
        <f>+VLOOKUP($A80,'1а - drž,sek,drž.sl.i nam.'!$A$13:AY$104,AC$3,FALSE)</f>
        <v>0</v>
      </c>
      <c r="AD80" s="44">
        <f>+VLOOKUP($A80,'1а - drž,sek,drž.sl.i nam.'!$A$13:AY$104,AD$3,FALSE)</f>
        <v>0</v>
      </c>
      <c r="AE80" s="44">
        <f>+VLOOKUP($A80,'1а - drž,sek,drž.sl.i nam.'!$A$13:AY$104,AE$3,FALSE)</f>
        <v>0</v>
      </c>
      <c r="AF80" s="44">
        <f>+VLOOKUP($A80,'1а - drž,sek,drž.sl.i nam.'!$A$13:AY$104,AF$3,FALSE)</f>
        <v>0</v>
      </c>
      <c r="AG80" s="44">
        <f>+VLOOKUP($A80,'1а - drž,sek,drž.sl.i nam.'!$A$13:AY$104,AG$3,FALSE)</f>
        <v>0</v>
      </c>
      <c r="AH80" s="44">
        <f>+VLOOKUP($A80,'1а - drž,sek,drž.sl.i nam.'!$A$13:AY$104,AH$3,FALSE)</f>
        <v>0</v>
      </c>
      <c r="AI80" s="44">
        <f>+VLOOKUP($A80,'1а - drž,sek,drž.sl.i nam.'!$A$13:AY$104,AI$3,FALSE)</f>
        <v>0</v>
      </c>
      <c r="AJ80" s="44">
        <f>IF(B80=0,0,+VLOOKUP($A80,'1а - drž,sek,drž.sl.i nam.'!$A$13:AY$104,AJ$3,FALSE))</f>
        <v>0</v>
      </c>
      <c r="AK80" s="44">
        <f>+IFERROR(AI80+(AI80*'1а - drž,sek,drž.sl.i nam.'!D80)/100,"")</f>
        <v>0</v>
      </c>
      <c r="AL80" s="44">
        <f>+IFERROR(AJ80+(AJ80*'1а - drž,sek,drž.sl.i nam.'!D80)/100,"")</f>
        <v>0</v>
      </c>
    </row>
    <row r="81" spans="1:38">
      <c r="A81">
        <f>+IF(MAX(A$5:A80)+1&lt;=A$1,A80+1,0)</f>
        <v>0</v>
      </c>
      <c r="B81" s="249">
        <f t="shared" si="6"/>
        <v>0</v>
      </c>
      <c r="C81">
        <f t="shared" si="6"/>
        <v>0</v>
      </c>
      <c r="D81" s="249">
        <f t="shared" si="6"/>
        <v>0</v>
      </c>
      <c r="E81">
        <f>IF(A81=0,0,+VLOOKUP($A81,'1а - drž,sek,drž.sl.i nam.'!$A$13:$BA$104,E$3,FALSE))</f>
        <v>0</v>
      </c>
      <c r="F81">
        <f>IF(A81=0,0,+VLOOKUP($A81,'1а - drž,sek,drž.sl.i nam.'!$A$13:$AY$104,F$3,FALSE))</f>
        <v>0</v>
      </c>
      <c r="G81">
        <f>IF(A81=0,0,+VLOOKUP($A81,'1а - drž,sek,drž.sl.i nam.'!$A$13:$AY$104,G$3,FALSE))</f>
        <v>0</v>
      </c>
      <c r="H81">
        <f>+VLOOKUP($A81,'1а - drž,sek,drž.sl.i nam.'!$A$13:$AY$104,H$3,FALSE)</f>
        <v>0</v>
      </c>
      <c r="I81">
        <f>+VLOOKUP($A81,'1а - drž,sek,drž.sl.i nam.'!$A$13:$AY$104,I$3,FALSE)</f>
        <v>0</v>
      </c>
      <c r="J81">
        <f>+VLOOKUP($A81,'1а - drž,sek,drž.sl.i nam.'!$A$13:$AY$104,J$3,FALSE)</f>
        <v>0</v>
      </c>
      <c r="K81">
        <f>+VLOOKUP($A81,'1а - drž,sek,drž.sl.i nam.'!$A$13:$AY$104,K$3,FALSE)</f>
        <v>0</v>
      </c>
      <c r="L81">
        <f>+VLOOKUP($A81,'1а - drž,sek,drž.sl.i nam.'!$A$13:$AY$104,L$3,FALSE)</f>
        <v>0</v>
      </c>
      <c r="M81">
        <f>+VLOOKUP($A81,'1а - drž,sek,drž.sl.i nam.'!$A$13:$AY$104,M$3,FALSE)</f>
        <v>0</v>
      </c>
      <c r="N81">
        <f>+VLOOKUP($A81,'1а - drž,sek,drž.sl.i nam.'!$A$13:$AY$104,N$3,FALSE)</f>
        <v>0</v>
      </c>
      <c r="O81">
        <f>+VLOOKUP($A81,'1а - drž,sek,drž.sl.i nam.'!$A$13:$AY$104,O$3,FALSE)</f>
        <v>0</v>
      </c>
      <c r="P81">
        <f>+VLOOKUP($A81,'1а - drž,sek,drž.sl.i nam.'!$A$13:$AY$104,P$3,FALSE)</f>
        <v>0</v>
      </c>
      <c r="Q81">
        <f>+VLOOKUP($A81,'1а - drž,sek,drž.sl.i nam.'!$A$13:$AY$104,Q$3,FALSE)</f>
        <v>0</v>
      </c>
      <c r="R81">
        <f>+VLOOKUP($A81,'1а - drž,sek,drž.sl.i nam.'!$A$13:$AY$104,R$3,FALSE)</f>
        <v>0</v>
      </c>
      <c r="S81">
        <f>+VLOOKUP($A81,'1а - drž,sek,drž.sl.i nam.'!$A$13:$AY$104,S$3,FALSE)</f>
        <v>0</v>
      </c>
      <c r="T81" s="44">
        <f>+VLOOKUP($A81,'1а - drž,sek,drž.sl.i nam.'!$A$13:$AY$104,T$3,FALSE)</f>
        <v>0</v>
      </c>
      <c r="U81" s="44">
        <f>+VLOOKUP($A81,'1а - drž,sek,drž.sl.i nam.'!$A$13:AY$104,U$3,FALSE)</f>
        <v>0</v>
      </c>
      <c r="V81" s="44">
        <f>+VLOOKUP($A81,'1а - drž,sek,drž.sl.i nam.'!$A$13:AY$104,V$3,FALSE)</f>
        <v>0</v>
      </c>
      <c r="W81" s="44">
        <f>+VLOOKUP($A81,'1а - drž,sek,drž.sl.i nam.'!$A$13:AY$104,W$3,FALSE)</f>
        <v>0</v>
      </c>
      <c r="X81" s="44">
        <f>+VLOOKUP($A81,'1а - drž,sek,drž.sl.i nam.'!$A$13:AY$104,X$3,FALSE)</f>
        <v>0</v>
      </c>
      <c r="Y81" s="44">
        <f>+VLOOKUP($A81,'1а - drž,sek,drž.sl.i nam.'!$A$13:AY$104,Y$3,FALSE)</f>
        <v>0</v>
      </c>
      <c r="Z81" s="44">
        <f>+VLOOKUP($A81,'1а - drž,sek,drž.sl.i nam.'!$A$13:AY$104,Z$3,FALSE)</f>
        <v>0</v>
      </c>
      <c r="AA81" s="44">
        <f>+VLOOKUP($A81,'1а - drž,sek,drž.sl.i nam.'!$A$13:AY$104,AA$3,FALSE)</f>
        <v>0</v>
      </c>
      <c r="AB81" s="44">
        <f>+VLOOKUP($A81,'1а - drž,sek,drž.sl.i nam.'!$A$13:AY$104,AB$3,FALSE)</f>
        <v>0</v>
      </c>
      <c r="AC81" s="44">
        <f>+VLOOKUP($A81,'1а - drž,sek,drž.sl.i nam.'!$A$13:AY$104,AC$3,FALSE)</f>
        <v>0</v>
      </c>
      <c r="AD81" s="44">
        <f>+VLOOKUP($A81,'1а - drž,sek,drž.sl.i nam.'!$A$13:AY$104,AD$3,FALSE)</f>
        <v>0</v>
      </c>
      <c r="AE81" s="44">
        <f>+VLOOKUP($A81,'1а - drž,sek,drž.sl.i nam.'!$A$13:AY$104,AE$3,FALSE)</f>
        <v>0</v>
      </c>
      <c r="AF81" s="44">
        <f>+VLOOKUP($A81,'1а - drž,sek,drž.sl.i nam.'!$A$13:AY$104,AF$3,FALSE)</f>
        <v>0</v>
      </c>
      <c r="AG81" s="44">
        <f>+VLOOKUP($A81,'1а - drž,sek,drž.sl.i nam.'!$A$13:AY$104,AG$3,FALSE)</f>
        <v>0</v>
      </c>
      <c r="AH81" s="44">
        <f>+VLOOKUP($A81,'1а - drž,sek,drž.sl.i nam.'!$A$13:AY$104,AH$3,FALSE)</f>
        <v>0</v>
      </c>
      <c r="AI81" s="44">
        <f>+VLOOKUP($A81,'1а - drž,sek,drž.sl.i nam.'!$A$13:AY$104,AI$3,FALSE)</f>
        <v>0</v>
      </c>
      <c r="AJ81" s="44">
        <f>IF(B81=0,0,+VLOOKUP($A81,'1а - drž,sek,drž.sl.i nam.'!$A$13:AY$104,AJ$3,FALSE))</f>
        <v>0</v>
      </c>
      <c r="AK81" s="44">
        <f>+IFERROR(AI81+(AI81*'1а - drž,sek,drž.sl.i nam.'!D81)/100,"")</f>
        <v>0</v>
      </c>
      <c r="AL81" s="44">
        <f>+IFERROR(AJ81+(AJ81*'1а - drž,sek,drž.sl.i nam.'!D81)/100,"")</f>
        <v>0</v>
      </c>
    </row>
    <row r="82" spans="1:38">
      <c r="A82">
        <f>+IF(MAX(A$5:A81)+1&lt;=A$1,A81+1,0)</f>
        <v>0</v>
      </c>
      <c r="B82" s="249">
        <f t="shared" si="6"/>
        <v>0</v>
      </c>
      <c r="C82">
        <f t="shared" si="6"/>
        <v>0</v>
      </c>
      <c r="D82" s="249">
        <f t="shared" si="6"/>
        <v>0</v>
      </c>
      <c r="E82">
        <f>IF(A82=0,0,+VLOOKUP($A82,'1а - drž,sek,drž.sl.i nam.'!$A$13:$BA$104,E$3,FALSE))</f>
        <v>0</v>
      </c>
      <c r="F82">
        <f>IF(A82=0,0,+VLOOKUP($A82,'1а - drž,sek,drž.sl.i nam.'!$A$13:$AY$104,F$3,FALSE))</f>
        <v>0</v>
      </c>
      <c r="G82">
        <f>IF(A82=0,0,+VLOOKUP($A82,'1а - drž,sek,drž.sl.i nam.'!$A$13:$AY$104,G$3,FALSE))</f>
        <v>0</v>
      </c>
      <c r="H82">
        <f>+VLOOKUP($A82,'1а - drž,sek,drž.sl.i nam.'!$A$13:$AY$104,H$3,FALSE)</f>
        <v>0</v>
      </c>
      <c r="I82">
        <f>+VLOOKUP($A82,'1а - drž,sek,drž.sl.i nam.'!$A$13:$AY$104,I$3,FALSE)</f>
        <v>0</v>
      </c>
      <c r="J82">
        <f>+VLOOKUP($A82,'1а - drž,sek,drž.sl.i nam.'!$A$13:$AY$104,J$3,FALSE)</f>
        <v>0</v>
      </c>
      <c r="K82">
        <f>+VLOOKUP($A82,'1а - drž,sek,drž.sl.i nam.'!$A$13:$AY$104,K$3,FALSE)</f>
        <v>0</v>
      </c>
      <c r="L82">
        <f>+VLOOKUP($A82,'1а - drž,sek,drž.sl.i nam.'!$A$13:$AY$104,L$3,FALSE)</f>
        <v>0</v>
      </c>
      <c r="M82">
        <f>+VLOOKUP($A82,'1а - drž,sek,drž.sl.i nam.'!$A$13:$AY$104,M$3,FALSE)</f>
        <v>0</v>
      </c>
      <c r="N82">
        <f>+VLOOKUP($A82,'1а - drž,sek,drž.sl.i nam.'!$A$13:$AY$104,N$3,FALSE)</f>
        <v>0</v>
      </c>
      <c r="O82">
        <f>+VLOOKUP($A82,'1а - drž,sek,drž.sl.i nam.'!$A$13:$AY$104,O$3,FALSE)</f>
        <v>0</v>
      </c>
      <c r="P82">
        <f>+VLOOKUP($A82,'1а - drž,sek,drž.sl.i nam.'!$A$13:$AY$104,P$3,FALSE)</f>
        <v>0</v>
      </c>
      <c r="Q82">
        <f>+VLOOKUP($A82,'1а - drž,sek,drž.sl.i nam.'!$A$13:$AY$104,Q$3,FALSE)</f>
        <v>0</v>
      </c>
      <c r="R82">
        <f>+VLOOKUP($A82,'1а - drž,sek,drž.sl.i nam.'!$A$13:$AY$104,R$3,FALSE)</f>
        <v>0</v>
      </c>
      <c r="S82">
        <f>+VLOOKUP($A82,'1а - drž,sek,drž.sl.i nam.'!$A$13:$AY$104,S$3,FALSE)</f>
        <v>0</v>
      </c>
      <c r="T82" s="44">
        <f>+VLOOKUP($A82,'1а - drž,sek,drž.sl.i nam.'!$A$13:$AY$104,T$3,FALSE)</f>
        <v>0</v>
      </c>
      <c r="U82" s="44">
        <f>+VLOOKUP($A82,'1а - drž,sek,drž.sl.i nam.'!$A$13:AY$104,U$3,FALSE)</f>
        <v>0</v>
      </c>
      <c r="V82" s="44">
        <f>+VLOOKUP($A82,'1а - drž,sek,drž.sl.i nam.'!$A$13:AY$104,V$3,FALSE)</f>
        <v>0</v>
      </c>
      <c r="W82" s="44">
        <f>+VLOOKUP($A82,'1а - drž,sek,drž.sl.i nam.'!$A$13:AY$104,W$3,FALSE)</f>
        <v>0</v>
      </c>
      <c r="X82" s="44">
        <f>+VLOOKUP($A82,'1а - drž,sek,drž.sl.i nam.'!$A$13:AY$104,X$3,FALSE)</f>
        <v>0</v>
      </c>
      <c r="Y82" s="44">
        <f>+VLOOKUP($A82,'1а - drž,sek,drž.sl.i nam.'!$A$13:AY$104,Y$3,FALSE)</f>
        <v>0</v>
      </c>
      <c r="Z82" s="44">
        <f>+VLOOKUP($A82,'1а - drž,sek,drž.sl.i nam.'!$A$13:AY$104,Z$3,FALSE)</f>
        <v>0</v>
      </c>
      <c r="AA82" s="44">
        <f>+VLOOKUP($A82,'1а - drž,sek,drž.sl.i nam.'!$A$13:AY$104,AA$3,FALSE)</f>
        <v>0</v>
      </c>
      <c r="AB82" s="44">
        <f>+VLOOKUP($A82,'1а - drž,sek,drž.sl.i nam.'!$A$13:AY$104,AB$3,FALSE)</f>
        <v>0</v>
      </c>
      <c r="AC82" s="44">
        <f>+VLOOKUP($A82,'1а - drž,sek,drž.sl.i nam.'!$A$13:AY$104,AC$3,FALSE)</f>
        <v>0</v>
      </c>
      <c r="AD82" s="44">
        <f>+VLOOKUP($A82,'1а - drž,sek,drž.sl.i nam.'!$A$13:AY$104,AD$3,FALSE)</f>
        <v>0</v>
      </c>
      <c r="AE82" s="44">
        <f>+VLOOKUP($A82,'1а - drž,sek,drž.sl.i nam.'!$A$13:AY$104,AE$3,FALSE)</f>
        <v>0</v>
      </c>
      <c r="AF82" s="44">
        <f>+VLOOKUP($A82,'1а - drž,sek,drž.sl.i nam.'!$A$13:AY$104,AF$3,FALSE)</f>
        <v>0</v>
      </c>
      <c r="AG82" s="44">
        <f>+VLOOKUP($A82,'1а - drž,sek,drž.sl.i nam.'!$A$13:AY$104,AG$3,FALSE)</f>
        <v>0</v>
      </c>
      <c r="AH82" s="44">
        <f>+VLOOKUP($A82,'1а - drž,sek,drž.sl.i nam.'!$A$13:AY$104,AH$3,FALSE)</f>
        <v>0</v>
      </c>
      <c r="AI82" s="44">
        <f>+VLOOKUP($A82,'1а - drž,sek,drž.sl.i nam.'!$A$13:AY$104,AI$3,FALSE)</f>
        <v>0</v>
      </c>
      <c r="AJ82" s="44">
        <f>IF(B82=0,0,+VLOOKUP($A82,'1а - drž,sek,drž.sl.i nam.'!$A$13:AY$104,AJ$3,FALSE))</f>
        <v>0</v>
      </c>
      <c r="AK82" s="44">
        <f>+IFERROR(AI82+(AI82*'1а - drž,sek,drž.sl.i nam.'!D82)/100,"")</f>
        <v>0</v>
      </c>
      <c r="AL82" s="44">
        <f>+IFERROR(AJ82+(AJ82*'1а - drž,sek,drž.sl.i nam.'!D82)/100,"")</f>
        <v>0</v>
      </c>
    </row>
    <row r="83" spans="1:38">
      <c r="A83">
        <f>+IF(MAX(A$5:A82)+1&lt;=A$1,A82+1,0)</f>
        <v>0</v>
      </c>
      <c r="B83" s="249">
        <f t="shared" si="6"/>
        <v>0</v>
      </c>
      <c r="C83">
        <f t="shared" si="6"/>
        <v>0</v>
      </c>
      <c r="D83" s="249">
        <f t="shared" si="6"/>
        <v>0</v>
      </c>
      <c r="E83">
        <f>IF(A83=0,0,+VLOOKUP($A83,'1а - drž,sek,drž.sl.i nam.'!$A$13:$BA$104,E$3,FALSE))</f>
        <v>0</v>
      </c>
      <c r="F83">
        <f>IF(A83=0,0,+VLOOKUP($A83,'1а - drž,sek,drž.sl.i nam.'!$A$13:$AY$104,F$3,FALSE))</f>
        <v>0</v>
      </c>
      <c r="G83">
        <f>IF(A83=0,0,+VLOOKUP($A83,'1а - drž,sek,drž.sl.i nam.'!$A$13:$AY$104,G$3,FALSE))</f>
        <v>0</v>
      </c>
      <c r="H83">
        <f>+VLOOKUP($A83,'1а - drž,sek,drž.sl.i nam.'!$A$13:$AY$104,H$3,FALSE)</f>
        <v>0</v>
      </c>
      <c r="I83">
        <f>+VLOOKUP($A83,'1а - drž,sek,drž.sl.i nam.'!$A$13:$AY$104,I$3,FALSE)</f>
        <v>0</v>
      </c>
      <c r="J83">
        <f>+VLOOKUP($A83,'1а - drž,sek,drž.sl.i nam.'!$A$13:$AY$104,J$3,FALSE)</f>
        <v>0</v>
      </c>
      <c r="K83">
        <f>+VLOOKUP($A83,'1а - drž,sek,drž.sl.i nam.'!$A$13:$AY$104,K$3,FALSE)</f>
        <v>0</v>
      </c>
      <c r="L83">
        <f>+VLOOKUP($A83,'1а - drž,sek,drž.sl.i nam.'!$A$13:$AY$104,L$3,FALSE)</f>
        <v>0</v>
      </c>
      <c r="M83">
        <f>+VLOOKUP($A83,'1а - drž,sek,drž.sl.i nam.'!$A$13:$AY$104,M$3,FALSE)</f>
        <v>0</v>
      </c>
      <c r="N83">
        <f>+VLOOKUP($A83,'1а - drž,sek,drž.sl.i nam.'!$A$13:$AY$104,N$3,FALSE)</f>
        <v>0</v>
      </c>
      <c r="O83">
        <f>+VLOOKUP($A83,'1а - drž,sek,drž.sl.i nam.'!$A$13:$AY$104,O$3,FALSE)</f>
        <v>0</v>
      </c>
      <c r="P83">
        <f>+VLOOKUP($A83,'1а - drž,sek,drž.sl.i nam.'!$A$13:$AY$104,P$3,FALSE)</f>
        <v>0</v>
      </c>
      <c r="Q83">
        <f>+VLOOKUP($A83,'1а - drž,sek,drž.sl.i nam.'!$A$13:$AY$104,Q$3,FALSE)</f>
        <v>0</v>
      </c>
      <c r="R83">
        <f>+VLOOKUP($A83,'1а - drž,sek,drž.sl.i nam.'!$A$13:$AY$104,R$3,FALSE)</f>
        <v>0</v>
      </c>
      <c r="S83">
        <f>+VLOOKUP($A83,'1а - drž,sek,drž.sl.i nam.'!$A$13:$AY$104,S$3,FALSE)</f>
        <v>0</v>
      </c>
      <c r="T83" s="44">
        <f>+VLOOKUP($A83,'1а - drž,sek,drž.sl.i nam.'!$A$13:$AY$104,T$3,FALSE)</f>
        <v>0</v>
      </c>
      <c r="U83" s="44">
        <f>+VLOOKUP($A83,'1а - drž,sek,drž.sl.i nam.'!$A$13:AY$104,U$3,FALSE)</f>
        <v>0</v>
      </c>
      <c r="V83" s="44">
        <f>+VLOOKUP($A83,'1а - drž,sek,drž.sl.i nam.'!$A$13:AY$104,V$3,FALSE)</f>
        <v>0</v>
      </c>
      <c r="W83" s="44">
        <f>+VLOOKUP($A83,'1а - drž,sek,drž.sl.i nam.'!$A$13:AY$104,W$3,FALSE)</f>
        <v>0</v>
      </c>
      <c r="X83" s="44">
        <f>+VLOOKUP($A83,'1а - drž,sek,drž.sl.i nam.'!$A$13:AY$104,X$3,FALSE)</f>
        <v>0</v>
      </c>
      <c r="Y83" s="44">
        <f>+VLOOKUP($A83,'1а - drž,sek,drž.sl.i nam.'!$A$13:AY$104,Y$3,FALSE)</f>
        <v>0</v>
      </c>
      <c r="Z83" s="44">
        <f>+VLOOKUP($A83,'1а - drž,sek,drž.sl.i nam.'!$A$13:AY$104,Z$3,FALSE)</f>
        <v>0</v>
      </c>
      <c r="AA83" s="44">
        <f>+VLOOKUP($A83,'1а - drž,sek,drž.sl.i nam.'!$A$13:AY$104,AA$3,FALSE)</f>
        <v>0</v>
      </c>
      <c r="AB83" s="44">
        <f>+VLOOKUP($A83,'1а - drž,sek,drž.sl.i nam.'!$A$13:AY$104,AB$3,FALSE)</f>
        <v>0</v>
      </c>
      <c r="AC83" s="44">
        <f>+VLOOKUP($A83,'1а - drž,sek,drž.sl.i nam.'!$A$13:AY$104,AC$3,FALSE)</f>
        <v>0</v>
      </c>
      <c r="AD83" s="44">
        <f>+VLOOKUP($A83,'1а - drž,sek,drž.sl.i nam.'!$A$13:AY$104,AD$3,FALSE)</f>
        <v>0</v>
      </c>
      <c r="AE83" s="44">
        <f>+VLOOKUP($A83,'1а - drž,sek,drž.sl.i nam.'!$A$13:AY$104,AE$3,FALSE)</f>
        <v>0</v>
      </c>
      <c r="AF83" s="44">
        <f>+VLOOKUP($A83,'1а - drž,sek,drž.sl.i nam.'!$A$13:AY$104,AF$3,FALSE)</f>
        <v>0</v>
      </c>
      <c r="AG83" s="44">
        <f>+VLOOKUP($A83,'1а - drž,sek,drž.sl.i nam.'!$A$13:AY$104,AG$3,FALSE)</f>
        <v>0</v>
      </c>
      <c r="AH83" s="44">
        <f>+VLOOKUP($A83,'1а - drž,sek,drž.sl.i nam.'!$A$13:AY$104,AH$3,FALSE)</f>
        <v>0</v>
      </c>
      <c r="AI83" s="44">
        <f>+VLOOKUP($A83,'1а - drž,sek,drž.sl.i nam.'!$A$13:AY$104,AI$3,FALSE)</f>
        <v>0</v>
      </c>
      <c r="AJ83" s="44">
        <f>IF(B83=0,0,+VLOOKUP($A83,'1а - drž,sek,drž.sl.i nam.'!$A$13:AY$104,AJ$3,FALSE))</f>
        <v>0</v>
      </c>
      <c r="AK83" s="44">
        <f>+IFERROR(AI83+(AI83*'1а - drž,sek,drž.sl.i nam.'!D83)/100,"")</f>
        <v>0</v>
      </c>
      <c r="AL83" s="44">
        <f>+IFERROR(AJ83+(AJ83*'1а - drž,sek,drž.sl.i nam.'!D83)/100,"")</f>
        <v>0</v>
      </c>
    </row>
  </sheetData>
  <sheetProtection formatCells="0" formatColumns="0" formatRow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L79"/>
  <sheetViews>
    <sheetView showZeros="0" topLeftCell="I1" zoomScale="115" zoomScaleNormal="115" workbookViewId="0">
      <pane ySplit="4" topLeftCell="A5" activePane="bottomLeft" state="frozen"/>
      <selection pane="bottomLeft" activeCell="A5" sqref="A5"/>
    </sheetView>
  </sheetViews>
  <sheetFormatPr defaultRowHeight="12.75"/>
  <cols>
    <col min="1" max="1" width="4.85546875" customWidth="1"/>
    <col min="2" max="2" width="8.28515625" style="417" customWidth="1"/>
    <col min="3" max="3" width="20.140625" customWidth="1"/>
    <col min="4" max="4" width="5.42578125" style="417" customWidth="1"/>
    <col min="5" max="5" width="17" customWidth="1"/>
    <col min="6" max="6" width="16" customWidth="1"/>
    <col min="7" max="7" width="5.85546875" customWidth="1"/>
    <col min="8" max="8" width="10.28515625" customWidth="1"/>
    <col min="9" max="9" width="14" customWidth="1"/>
    <col min="15" max="16" width="10.28515625" customWidth="1"/>
    <col min="17" max="17" width="12.85546875" customWidth="1"/>
    <col min="18" max="19" width="12.28515625" customWidth="1"/>
    <col min="24" max="24" width="9.85546875" bestFit="1" customWidth="1"/>
    <col min="29" max="29" width="12.7109375" customWidth="1"/>
    <col min="30" max="30" width="12" customWidth="1"/>
    <col min="31" max="33" width="11.140625" customWidth="1"/>
    <col min="35" max="35" width="9.85546875" bestFit="1" customWidth="1"/>
    <col min="36" max="36" width="8.85546875" bestFit="1" customWidth="1"/>
    <col min="37" max="37" width="9.85546875" bestFit="1" customWidth="1"/>
    <col min="38" max="38" width="10.140625" bestFit="1" customWidth="1"/>
  </cols>
  <sheetData>
    <row r="1" spans="1:38">
      <c r="A1">
        <f>+'1b - izabrana lica u Vl,NS i US'!A1</f>
        <v>0</v>
      </c>
      <c r="AI1" s="44"/>
      <c r="AJ1" s="44"/>
      <c r="AK1" s="44"/>
      <c r="AL1" s="44"/>
    </row>
    <row r="2" spans="1:38">
      <c r="AK2" s="42"/>
    </row>
    <row r="3" spans="1:38">
      <c r="E3">
        <f>+'1v -ostali'!B510</f>
        <v>2</v>
      </c>
      <c r="G3">
        <f>+'1b - izabrana lica u Vl,NS i US'!D32</f>
        <v>4</v>
      </c>
      <c r="H3">
        <f>+'1b - izabrana lica u Vl,NS i US'!C32</f>
        <v>3</v>
      </c>
      <c r="T3">
        <f>+'1b - izabrana lica u Vl,NS i US'!H32</f>
        <v>8</v>
      </c>
      <c r="W3">
        <f>+'1b - izabrana lica u Vl,NS i US'!I32</f>
        <v>9</v>
      </c>
      <c r="X3">
        <f>+'1b - izabrana lica u Vl,NS i US'!J32</f>
        <v>10</v>
      </c>
      <c r="AJ3">
        <f>+'1b - izabrana lica u Vl,NS i US'!K32</f>
        <v>11</v>
      </c>
    </row>
    <row r="4" spans="1:38" ht="64.5" thickBot="1">
      <c r="A4" s="250" t="s">
        <v>401</v>
      </c>
      <c r="B4" s="418" t="s">
        <v>411</v>
      </c>
      <c r="C4" s="250" t="s">
        <v>412</v>
      </c>
      <c r="D4" s="418" t="s">
        <v>413</v>
      </c>
      <c r="E4" s="251" t="s">
        <v>402</v>
      </c>
      <c r="F4" s="251" t="s">
        <v>403</v>
      </c>
      <c r="G4" s="251" t="s">
        <v>404</v>
      </c>
      <c r="H4" s="251" t="s">
        <v>405</v>
      </c>
      <c r="I4" s="251" t="s">
        <v>406</v>
      </c>
      <c r="J4" s="251" t="s">
        <v>407</v>
      </c>
      <c r="K4" s="251" t="s">
        <v>486</v>
      </c>
      <c r="L4" s="251" t="s">
        <v>487</v>
      </c>
      <c r="M4" s="251" t="s">
        <v>488</v>
      </c>
      <c r="N4" s="251" t="s">
        <v>501</v>
      </c>
      <c r="O4" s="251" t="s">
        <v>489</v>
      </c>
      <c r="P4" s="251" t="s">
        <v>490</v>
      </c>
      <c r="Q4" s="251" t="s">
        <v>408</v>
      </c>
      <c r="R4" s="251" t="s">
        <v>491</v>
      </c>
      <c r="S4" s="251" t="s">
        <v>492</v>
      </c>
      <c r="T4" s="252" t="s">
        <v>409</v>
      </c>
      <c r="U4" s="252" t="s">
        <v>410</v>
      </c>
      <c r="V4" s="252" t="s">
        <v>502</v>
      </c>
      <c r="W4" s="252" t="s">
        <v>495</v>
      </c>
      <c r="X4" s="252" t="s">
        <v>496</v>
      </c>
      <c r="Y4" s="253" t="s">
        <v>427</v>
      </c>
      <c r="Z4" s="253" t="s">
        <v>428</v>
      </c>
      <c r="AA4" s="253" t="s">
        <v>429</v>
      </c>
      <c r="AB4" s="253" t="s">
        <v>497</v>
      </c>
      <c r="AC4" s="253" t="s">
        <v>498</v>
      </c>
      <c r="AD4" s="254" t="s">
        <v>430</v>
      </c>
      <c r="AE4" s="254" t="s">
        <v>431</v>
      </c>
      <c r="AF4" s="254" t="s">
        <v>432</v>
      </c>
      <c r="AG4" s="254" t="s">
        <v>433</v>
      </c>
      <c r="AH4" s="254" t="s">
        <v>434</v>
      </c>
      <c r="AI4" s="251" t="s">
        <v>858</v>
      </c>
      <c r="AJ4" s="251" t="s">
        <v>859</v>
      </c>
      <c r="AK4" s="251" t="s">
        <v>860</v>
      </c>
      <c r="AL4" s="251" t="s">
        <v>861</v>
      </c>
    </row>
    <row r="5" spans="1:38">
      <c r="A5">
        <v>1</v>
      </c>
      <c r="B5" s="417">
        <f>IF(A5=0,0,+'1 -sredstva'!D2)</f>
        <v>0</v>
      </c>
      <c r="C5" t="str">
        <f>IF(A5=0,0,+'1 -sredstva'!F2)</f>
        <v/>
      </c>
      <c r="D5" s="417">
        <f>IF(A5=0,0,+'1 -sredstva'!D3)</f>
        <v>0</v>
      </c>
      <c r="E5" t="e">
        <f ca="1">_xlfn.IFNA(VLOOKUP($A5,'1b - izabrana lica u Vl,NS i US'!$A$14:K26,E$3,FALSE),"")</f>
        <v>#NAME?</v>
      </c>
      <c r="G5" t="e">
        <f ca="1">_xlfn.IFNA(IF($A5=0,"",+VLOOKUP($A5,'1b - izabrana lica u Vl,NS i US'!$A$14:M26,G$3,FALSE)),"")</f>
        <v>#NAME?</v>
      </c>
      <c r="H5" t="e">
        <f ca="1">_xlfn.IFNA(IF($A5=0,0,+VLOOKUP($A5,'1b - izabrana lica u Vl,NS i US'!$A$14:K26,H$3,FALSE)),"")</f>
        <v>#NAME?</v>
      </c>
      <c r="T5" s="44" t="e">
        <f ca="1">_xlfn.IFNA(VLOOKUP($A5,'1b - izabrana lica u Vl,NS i US'!$A$14:$K$25,$T$3,FALSE),"")</f>
        <v>#NAME?</v>
      </c>
      <c r="U5" s="44"/>
      <c r="V5" s="44" t="e">
        <f ca="1">+T5</f>
        <v>#NAME?</v>
      </c>
      <c r="W5" s="469" t="e">
        <f ca="1">+_xlfn.IFNA(VLOOKUP($A5,'1b - izabrana lica u Vl,NS i US'!$A$14:$K$25,$W$3,FALSE),"")</f>
        <v>#NAME?</v>
      </c>
      <c r="X5" s="44" t="e">
        <f ca="1">+_xlfn.IFNA(VLOOKUP($A5,'1b - izabrana lica u Vl,NS i US'!$A$14:$K$25,$X$3,FALSE),"")</f>
        <v>#NAME?</v>
      </c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 t="e">
        <f ca="1">+X5</f>
        <v>#NAME?</v>
      </c>
      <c r="AJ5" s="44" t="e">
        <f ca="1">+_xlfn.IFNA(VLOOKUP($A5,'1b - izabrana lica u Vl,NS i US'!$A$14:$K$25,$AJ$3,FALSE),"")</f>
        <v>#NAME?</v>
      </c>
      <c r="AK5" s="44" t="str">
        <f ca="1">+IFERROR(AI5+(AI5*'1b - izabrana lica u Vl,NS i US'!C7)/100,"")</f>
        <v/>
      </c>
      <c r="AL5" s="44" t="str">
        <f ca="1">+IFERROR(AJ5+(AJ5*'1b - izabrana lica u Vl,NS i US'!C7)/100,"")</f>
        <v/>
      </c>
    </row>
    <row r="6" spans="1:38">
      <c r="A6">
        <f>+IF(MAX(A$5:A5)+1&lt;=A$1,A5+1,0)</f>
        <v>0</v>
      </c>
      <c r="B6" s="417">
        <f>+IF(A6&gt;0,B5,0)</f>
        <v>0</v>
      </c>
      <c r="C6">
        <f>+IF(B6&gt;0,C5,0)</f>
        <v>0</v>
      </c>
      <c r="D6" s="417">
        <f>+IF(C6&gt;0,D5,0)</f>
        <v>0</v>
      </c>
      <c r="E6" t="str">
        <f>IF($A6=0,"",+VLOOKUP($A6,'1b - izabrana lica u Vl,NS i US'!$A$14:K27,E$3,FALSE))</f>
        <v/>
      </c>
      <c r="G6" t="str">
        <f>IF($A6=0,"",+VLOOKUP($A6,'1b - izabrana lica u Vl,NS i US'!$A$14:M27,G$3,FALSE))</f>
        <v/>
      </c>
      <c r="H6">
        <f>IF($A6=0,0,+VLOOKUP($A6,'1b - izabrana lica u Vl,NS i US'!$A$14:K27,H$3,FALSE))</f>
        <v>0</v>
      </c>
      <c r="T6" s="44" t="e">
        <f ca="1">_xlfn.IFNA(VLOOKUP($A6,'1b - izabrana lica u Vl,NS i US'!$A$14:$K$25,$T$3,FALSE),"")</f>
        <v>#NAME?</v>
      </c>
      <c r="U6" s="44"/>
      <c r="V6" s="44" t="e">
        <f t="shared" ref="V6:V17" ca="1" si="0">+T6</f>
        <v>#NAME?</v>
      </c>
      <c r="W6" s="469" t="e">
        <f ca="1">+_xlfn.IFNA(VLOOKUP($A6,'1b - izabrana lica u Vl,NS i US'!$A$14:$K$25,$W$3,FALSE),"")</f>
        <v>#NAME?</v>
      </c>
      <c r="X6" s="44" t="e">
        <f ca="1">+_xlfn.IFNA(VLOOKUP($A6,'1b - izabrana lica u Vl,NS i US'!$A$14:$K$25,$X$3,FALSE),"")</f>
        <v>#NAME?</v>
      </c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 t="e">
        <f t="shared" ref="AI6:AI17" ca="1" si="1">+X6</f>
        <v>#NAME?</v>
      </c>
      <c r="AJ6" s="44" t="e">
        <f ca="1">+_xlfn.IFNA(VLOOKUP($A6,'1b - izabrana lica u Vl,NS i US'!$A$14:$K$25,$AJ$3,FALSE),"")</f>
        <v>#NAME?</v>
      </c>
      <c r="AK6" s="44" t="str">
        <f ca="1">+IFERROR(AI6+(AI6*'1b - izabrana lica u Vl,NS i US'!C8)/100,"")</f>
        <v/>
      </c>
      <c r="AL6" s="44" t="str">
        <f ca="1">+IFERROR(AJ6+(AJ6*'1b - izabrana lica u Vl,NS i US'!C8)/100,"")</f>
        <v/>
      </c>
    </row>
    <row r="7" spans="1:38">
      <c r="A7">
        <f>+IF(MAX(A$5:A6)+1&lt;=A$1,A6+1,0)</f>
        <v>0</v>
      </c>
      <c r="B7" s="417">
        <f t="shared" ref="B7:B17" si="2">+IF(A7&gt;0,B6,0)</f>
        <v>0</v>
      </c>
      <c r="C7">
        <f t="shared" ref="C7:D17" si="3">+IF(B7&gt;0,C6,0)</f>
        <v>0</v>
      </c>
      <c r="D7" s="417">
        <f t="shared" si="3"/>
        <v>0</v>
      </c>
      <c r="E7" t="str">
        <f>IF($A7=0,"",+VLOOKUP($A7,'1b - izabrana lica u Vl,NS i US'!$A$14:K28,E$3,FALSE))</f>
        <v/>
      </c>
      <c r="G7" t="str">
        <f>IF($A7=0,"",+VLOOKUP($A7,'1b - izabrana lica u Vl,NS i US'!$A$14:M28,G$3,FALSE))</f>
        <v/>
      </c>
      <c r="H7">
        <f>IF($A7=0,0,+VLOOKUP($A7,'1b - izabrana lica u Vl,NS i US'!$A$14:K28,H$3,FALSE))</f>
        <v>0</v>
      </c>
      <c r="T7" s="44" t="e">
        <f ca="1">_xlfn.IFNA(VLOOKUP($A7,'1b - izabrana lica u Vl,NS i US'!$A$14:$K$25,$T$3,FALSE),"")</f>
        <v>#NAME?</v>
      </c>
      <c r="U7" s="44"/>
      <c r="V7" s="44" t="e">
        <f t="shared" ca="1" si="0"/>
        <v>#NAME?</v>
      </c>
      <c r="W7" s="469" t="e">
        <f ca="1">+_xlfn.IFNA(VLOOKUP($A7,'1b - izabrana lica u Vl,NS i US'!$A$14:$K$25,$W$3,FALSE),"")</f>
        <v>#NAME?</v>
      </c>
      <c r="X7" s="44" t="e">
        <f ca="1">+_xlfn.IFNA(VLOOKUP($A7,'1b - izabrana lica u Vl,NS i US'!$A$14:$K$25,$X$3,FALSE),"")</f>
        <v>#NAME?</v>
      </c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 t="e">
        <f t="shared" ca="1" si="1"/>
        <v>#NAME?</v>
      </c>
      <c r="AJ7" s="44" t="e">
        <f ca="1">+_xlfn.IFNA(VLOOKUP($A7,'1b - izabrana lica u Vl,NS i US'!$A$14:$K$25,$AJ$3,FALSE),"")</f>
        <v>#NAME?</v>
      </c>
      <c r="AK7" s="44" t="str">
        <f ca="1">+IFERROR(AI7+(AI7*'1b - izabrana lica u Vl,NS i US'!C9)/100,"")</f>
        <v/>
      </c>
      <c r="AL7" s="44" t="str">
        <f ca="1">+IFERROR(AJ7+(AJ7*'1b - izabrana lica u Vl,NS i US'!C9)/100,"")</f>
        <v/>
      </c>
    </row>
    <row r="8" spans="1:38">
      <c r="A8">
        <f>+IF(MAX(A$5:A7)+1&lt;=A$1,A7+1,0)</f>
        <v>0</v>
      </c>
      <c r="B8" s="417">
        <f t="shared" si="2"/>
        <v>0</v>
      </c>
      <c r="C8">
        <f t="shared" si="3"/>
        <v>0</v>
      </c>
      <c r="D8" s="417">
        <f t="shared" si="3"/>
        <v>0</v>
      </c>
      <c r="E8" t="str">
        <f>IF($A8=0,"",+VLOOKUP($A8,'1b - izabrana lica u Vl,NS i US'!$A$14:K29,E$3,FALSE))</f>
        <v/>
      </c>
      <c r="G8" t="str">
        <f>IF($A8=0,"",+VLOOKUP($A8,'1b - izabrana lica u Vl,NS i US'!$A$14:M29,G$3,FALSE))</f>
        <v/>
      </c>
      <c r="H8">
        <f>IF($A8=0,0,+VLOOKUP($A8,'1b - izabrana lica u Vl,NS i US'!$A$14:K29,H$3,FALSE))</f>
        <v>0</v>
      </c>
      <c r="T8" s="44" t="e">
        <f ca="1">_xlfn.IFNA(VLOOKUP($A8,'1b - izabrana lica u Vl,NS i US'!$A$14:$K$25,$T$3,FALSE),"")</f>
        <v>#NAME?</v>
      </c>
      <c r="U8" s="44"/>
      <c r="V8" s="44" t="e">
        <f t="shared" ca="1" si="0"/>
        <v>#NAME?</v>
      </c>
      <c r="W8" s="469" t="e">
        <f ca="1">+_xlfn.IFNA(VLOOKUP($A8,'1b - izabrana lica u Vl,NS i US'!$A$14:$K$25,$W$3,FALSE),"")</f>
        <v>#NAME?</v>
      </c>
      <c r="X8" s="44" t="e">
        <f ca="1">+_xlfn.IFNA(VLOOKUP($A8,'1b - izabrana lica u Vl,NS i US'!$A$14:$K$25,$X$3,FALSE),"")</f>
        <v>#NAME?</v>
      </c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 t="e">
        <f t="shared" ca="1" si="1"/>
        <v>#NAME?</v>
      </c>
      <c r="AJ8" s="44" t="e">
        <f ca="1">+_xlfn.IFNA(VLOOKUP($A8,'1b - izabrana lica u Vl,NS i US'!$A$14:$K$25,$AJ$3,FALSE),"")</f>
        <v>#NAME?</v>
      </c>
      <c r="AK8" s="44" t="str">
        <f ca="1">+IFERROR(AI8+(AI8*'1b - izabrana lica u Vl,NS i US'!C10)/100,"")</f>
        <v/>
      </c>
      <c r="AL8" s="44" t="str">
        <f ca="1">+IFERROR(AJ8+(AJ8*'1b - izabrana lica u Vl,NS i US'!C10)/100,"")</f>
        <v/>
      </c>
    </row>
    <row r="9" spans="1:38">
      <c r="A9">
        <f>+IF(MAX(A$5:A8)+1&lt;=A$1,A8+1,0)</f>
        <v>0</v>
      </c>
      <c r="B9" s="417">
        <f t="shared" si="2"/>
        <v>0</v>
      </c>
      <c r="C9">
        <f t="shared" si="3"/>
        <v>0</v>
      </c>
      <c r="D9" s="417">
        <f t="shared" si="3"/>
        <v>0</v>
      </c>
      <c r="E9" t="str">
        <f>IF($A9=0,"",+VLOOKUP($A9,'1b - izabrana lica u Vl,NS i US'!$A$14:K30,E$3,FALSE))</f>
        <v/>
      </c>
      <c r="G9" t="str">
        <f>IF($A9=0,"",+VLOOKUP($A9,'1b - izabrana lica u Vl,NS i US'!$A$14:M30,G$3,FALSE))</f>
        <v/>
      </c>
      <c r="H9">
        <f>IF($A9=0,0,+VLOOKUP($A9,'1b - izabrana lica u Vl,NS i US'!$A$14:K30,H$3,FALSE))</f>
        <v>0</v>
      </c>
      <c r="T9" s="44" t="e">
        <f ca="1">_xlfn.IFNA(VLOOKUP($A9,'1b - izabrana lica u Vl,NS i US'!$A$14:$K$25,$T$3,FALSE),"")</f>
        <v>#NAME?</v>
      </c>
      <c r="U9" s="44"/>
      <c r="V9" s="44" t="e">
        <f t="shared" ca="1" si="0"/>
        <v>#NAME?</v>
      </c>
      <c r="W9" s="469" t="e">
        <f ca="1">+_xlfn.IFNA(VLOOKUP($A9,'1b - izabrana lica u Vl,NS i US'!$A$14:$K$25,$W$3,FALSE),"")</f>
        <v>#NAME?</v>
      </c>
      <c r="X9" s="44" t="e">
        <f ca="1">+_xlfn.IFNA(VLOOKUP($A9,'1b - izabrana lica u Vl,NS i US'!$A$14:$K$25,$X$3,FALSE),"")</f>
        <v>#NAME?</v>
      </c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 t="e">
        <f t="shared" ca="1" si="1"/>
        <v>#NAME?</v>
      </c>
      <c r="AJ9" s="44" t="e">
        <f ca="1">+_xlfn.IFNA(VLOOKUP($A9,'1b - izabrana lica u Vl,NS i US'!$A$14:$K$25,$AJ$3,FALSE),"")</f>
        <v>#NAME?</v>
      </c>
      <c r="AK9" s="44" t="str">
        <f ca="1">+IFERROR(AI9+(AI9*'1b - izabrana lica u Vl,NS i US'!C11)/100,"")</f>
        <v/>
      </c>
      <c r="AL9" s="44" t="str">
        <f ca="1">+IFERROR(AJ9+(AJ9*'1b - izabrana lica u Vl,NS i US'!C11)/100,"")</f>
        <v/>
      </c>
    </row>
    <row r="10" spans="1:38">
      <c r="A10">
        <f>+IF(MAX(A$5:A9)+1&lt;=A$1,A9+1,0)</f>
        <v>0</v>
      </c>
      <c r="B10" s="417">
        <f t="shared" si="2"/>
        <v>0</v>
      </c>
      <c r="C10">
        <f t="shared" si="3"/>
        <v>0</v>
      </c>
      <c r="D10" s="417">
        <f t="shared" si="3"/>
        <v>0</v>
      </c>
      <c r="E10" t="str">
        <f>IF($A10=0,"",+VLOOKUP($A10,'1b - izabrana lica u Vl,NS i US'!$A$14:K31,E$3,FALSE))</f>
        <v/>
      </c>
      <c r="G10" t="str">
        <f>IF($A10=0,"",+VLOOKUP($A10,'1b - izabrana lica u Vl,NS i US'!$A$14:M31,G$3,FALSE))</f>
        <v/>
      </c>
      <c r="H10">
        <f>IF($A10=0,0,+VLOOKUP($A10,'1b - izabrana lica u Vl,NS i US'!$A$14:K31,H$3,FALSE))</f>
        <v>0</v>
      </c>
      <c r="T10" s="44" t="e">
        <f ca="1">_xlfn.IFNA(VLOOKUP($A10,'1b - izabrana lica u Vl,NS i US'!$A$14:$K$25,$T$3,FALSE),"")</f>
        <v>#NAME?</v>
      </c>
      <c r="U10" s="44"/>
      <c r="V10" s="44" t="e">
        <f t="shared" ca="1" si="0"/>
        <v>#NAME?</v>
      </c>
      <c r="W10" s="469" t="e">
        <f ca="1">+_xlfn.IFNA(VLOOKUP($A10,'1b - izabrana lica u Vl,NS i US'!$A$14:$K$25,$W$3,FALSE),"")</f>
        <v>#NAME?</v>
      </c>
      <c r="X10" s="44" t="e">
        <f ca="1">+_xlfn.IFNA(VLOOKUP($A10,'1b - izabrana lica u Vl,NS i US'!$A$14:$K$25,$X$3,FALSE),"")</f>
        <v>#NAME?</v>
      </c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 t="e">
        <f t="shared" ca="1" si="1"/>
        <v>#NAME?</v>
      </c>
      <c r="AJ10" s="44" t="e">
        <f ca="1">+_xlfn.IFNA(VLOOKUP($A10,'1b - izabrana lica u Vl,NS i US'!$A$14:$K$25,$AJ$3,FALSE),"")</f>
        <v>#NAME?</v>
      </c>
      <c r="AK10" s="44" t="str">
        <f ca="1">+IFERROR(AI10+(AI10*'1b - izabrana lica u Vl,NS i US'!C12)/100,"")</f>
        <v/>
      </c>
      <c r="AL10" s="44" t="str">
        <f ca="1">+IFERROR(AJ10+(AJ10*'1b - izabrana lica u Vl,NS i US'!C12)/100,"")</f>
        <v/>
      </c>
    </row>
    <row r="11" spans="1:38">
      <c r="A11">
        <f>+IF(MAX(A$5:A10)+1&lt;=A$1,A10+1,0)</f>
        <v>0</v>
      </c>
      <c r="B11" s="417">
        <f t="shared" si="2"/>
        <v>0</v>
      </c>
      <c r="C11">
        <f t="shared" si="3"/>
        <v>0</v>
      </c>
      <c r="D11" s="417">
        <f t="shared" si="3"/>
        <v>0</v>
      </c>
      <c r="E11" t="str">
        <f>IF($A11=0,"",+VLOOKUP($A11,'1b - izabrana lica u Vl,NS i US'!$A$14:K32,E$3,FALSE))</f>
        <v/>
      </c>
      <c r="G11" t="str">
        <f>IF($A11=0,"",+VLOOKUP($A11,'1b - izabrana lica u Vl,NS i US'!$A$14:M32,G$3,FALSE))</f>
        <v/>
      </c>
      <c r="H11">
        <f>IF($A11=0,0,+VLOOKUP($A11,'1b - izabrana lica u Vl,NS i US'!$A$14:K32,H$3,FALSE))</f>
        <v>0</v>
      </c>
      <c r="T11" s="44" t="e">
        <f ca="1">_xlfn.IFNA(VLOOKUP($A11,'1b - izabrana lica u Vl,NS i US'!$A$14:$K$25,$T$3,FALSE),"")</f>
        <v>#NAME?</v>
      </c>
      <c r="U11" s="44"/>
      <c r="V11" s="44" t="e">
        <f t="shared" ca="1" si="0"/>
        <v>#NAME?</v>
      </c>
      <c r="W11" s="469" t="e">
        <f ca="1">+_xlfn.IFNA(VLOOKUP($A11,'1b - izabrana lica u Vl,NS i US'!$A$14:$K$25,$W$3,FALSE),"")</f>
        <v>#NAME?</v>
      </c>
      <c r="X11" s="44" t="e">
        <f ca="1">+_xlfn.IFNA(VLOOKUP($A11,'1b - izabrana lica u Vl,NS i US'!$A$14:$K$25,$X$3,FALSE),"")</f>
        <v>#NAME?</v>
      </c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 t="e">
        <f t="shared" ca="1" si="1"/>
        <v>#NAME?</v>
      </c>
      <c r="AJ11" s="44" t="e">
        <f ca="1">+_xlfn.IFNA(VLOOKUP($A11,'1b - izabrana lica u Vl,NS i US'!$A$14:$K$25,$AJ$3,FALSE),"")</f>
        <v>#NAME?</v>
      </c>
      <c r="AK11" s="44" t="str">
        <f ca="1">+IFERROR(AI11+(AI11*'1b - izabrana lica u Vl,NS i US'!C13)/100,"")</f>
        <v/>
      </c>
      <c r="AL11" s="44" t="str">
        <f ca="1">+IFERROR(AJ11+(AJ11*'1b - izabrana lica u Vl,NS i US'!C13)/100,"")</f>
        <v/>
      </c>
    </row>
    <row r="12" spans="1:38">
      <c r="A12">
        <f>+IF(MAX(A$5:A11)+1&lt;=A$1,A11+1,0)</f>
        <v>0</v>
      </c>
      <c r="B12" s="417">
        <f t="shared" si="2"/>
        <v>0</v>
      </c>
      <c r="C12">
        <f t="shared" si="3"/>
        <v>0</v>
      </c>
      <c r="D12" s="417">
        <f t="shared" si="3"/>
        <v>0</v>
      </c>
      <c r="E12" t="str">
        <f>IF($A12=0,"",+VLOOKUP($A12,'1b - izabrana lica u Vl,NS i US'!$A$14:K33,E$3,FALSE))</f>
        <v/>
      </c>
      <c r="G12" t="str">
        <f>IF($A12=0,"",+VLOOKUP($A12,'1b - izabrana lica u Vl,NS i US'!$A$14:M33,G$3,FALSE))</f>
        <v/>
      </c>
      <c r="H12">
        <f>IF($A12=0,0,+VLOOKUP($A12,'1b - izabrana lica u Vl,NS i US'!$A$14:K33,H$3,FALSE))</f>
        <v>0</v>
      </c>
      <c r="T12" s="44" t="e">
        <f ca="1">_xlfn.IFNA(VLOOKUP($A12,'1b - izabrana lica u Vl,NS i US'!$A$14:$K$25,$T$3,FALSE),"")</f>
        <v>#NAME?</v>
      </c>
      <c r="U12" s="44"/>
      <c r="V12" s="44" t="e">
        <f t="shared" ca="1" si="0"/>
        <v>#NAME?</v>
      </c>
      <c r="W12" s="469" t="e">
        <f ca="1">+_xlfn.IFNA(VLOOKUP($A12,'1b - izabrana lica u Vl,NS i US'!$A$14:$K$25,$W$3,FALSE),"")</f>
        <v>#NAME?</v>
      </c>
      <c r="X12" s="44" t="e">
        <f ca="1">+_xlfn.IFNA(VLOOKUP($A12,'1b - izabrana lica u Vl,NS i US'!$A$14:$K$25,$X$3,FALSE),"")</f>
        <v>#NAME?</v>
      </c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 t="e">
        <f t="shared" ca="1" si="1"/>
        <v>#NAME?</v>
      </c>
      <c r="AJ12" s="44" t="e">
        <f ca="1">+_xlfn.IFNA(VLOOKUP($A12,'1b - izabrana lica u Vl,NS i US'!$A$14:$K$25,$AJ$3,FALSE),"")</f>
        <v>#NAME?</v>
      </c>
      <c r="AK12" s="44" t="str">
        <f ca="1">+IFERROR(AI12+(AI12*'1b - izabrana lica u Vl,NS i US'!C14)/100,"")</f>
        <v/>
      </c>
      <c r="AL12" s="44" t="str">
        <f ca="1">+IFERROR(AJ12+(AJ12*'1b - izabrana lica u Vl,NS i US'!C14)/100,"")</f>
        <v/>
      </c>
    </row>
    <row r="13" spans="1:38">
      <c r="A13">
        <f>+IF(MAX(A$5:A12)+1&lt;=A$1,A12+1,0)</f>
        <v>0</v>
      </c>
      <c r="B13" s="417">
        <f t="shared" si="2"/>
        <v>0</v>
      </c>
      <c r="C13">
        <f t="shared" si="3"/>
        <v>0</v>
      </c>
      <c r="D13" s="417">
        <f t="shared" si="3"/>
        <v>0</v>
      </c>
      <c r="E13" t="str">
        <f>IF($A13=0,"",+VLOOKUP($A13,'1b - izabrana lica u Vl,NS i US'!$A$14:K34,E$3,FALSE))</f>
        <v/>
      </c>
      <c r="G13" t="str">
        <f>IF($A13=0,"",+VLOOKUP($A13,'1b - izabrana lica u Vl,NS i US'!$A$14:M34,G$3,FALSE))</f>
        <v/>
      </c>
      <c r="H13">
        <f>IF($A13=0,0,+VLOOKUP($A13,'1b - izabrana lica u Vl,NS i US'!$A$14:K34,H$3,FALSE))</f>
        <v>0</v>
      </c>
      <c r="T13" s="44" t="e">
        <f ca="1">_xlfn.IFNA(VLOOKUP($A13,'1b - izabrana lica u Vl,NS i US'!$A$14:$K$25,$T$3,FALSE),"")</f>
        <v>#NAME?</v>
      </c>
      <c r="U13" s="44"/>
      <c r="V13" s="44" t="e">
        <f t="shared" ca="1" si="0"/>
        <v>#NAME?</v>
      </c>
      <c r="W13" s="469" t="e">
        <f ca="1">+_xlfn.IFNA(VLOOKUP($A13,'1b - izabrana lica u Vl,NS i US'!$A$14:$K$25,$W$3,FALSE),"")</f>
        <v>#NAME?</v>
      </c>
      <c r="X13" s="44" t="e">
        <f ca="1">+_xlfn.IFNA(VLOOKUP($A13,'1b - izabrana lica u Vl,NS i US'!$A$14:$K$25,$X$3,FALSE),"")</f>
        <v>#NAME?</v>
      </c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 t="e">
        <f t="shared" ca="1" si="1"/>
        <v>#NAME?</v>
      </c>
      <c r="AJ13" s="44" t="e">
        <f ca="1">+_xlfn.IFNA(VLOOKUP($A13,'1b - izabrana lica u Vl,NS i US'!$A$14:$K$25,$AJ$3,FALSE),"")</f>
        <v>#NAME?</v>
      </c>
      <c r="AK13" s="44" t="str">
        <f ca="1">+IFERROR(AI13+(AI13*'1b - izabrana lica u Vl,NS i US'!C15)/100,"")</f>
        <v/>
      </c>
      <c r="AL13" s="44" t="str">
        <f ca="1">+IFERROR(AJ13+(AJ13*'1b - izabrana lica u Vl,NS i US'!C15)/100,"")</f>
        <v/>
      </c>
    </row>
    <row r="14" spans="1:38">
      <c r="A14">
        <f>+IF(MAX(A$5:A13)+1&lt;=A$1,A13+1,0)</f>
        <v>0</v>
      </c>
      <c r="B14" s="417">
        <f t="shared" si="2"/>
        <v>0</v>
      </c>
      <c r="C14">
        <f t="shared" si="3"/>
        <v>0</v>
      </c>
      <c r="D14" s="417">
        <f t="shared" si="3"/>
        <v>0</v>
      </c>
      <c r="E14" t="str">
        <f>IF($A14=0,"",+VLOOKUP($A14,'1b - izabrana lica u Vl,NS i US'!$A$14:K35,E$3,FALSE))</f>
        <v/>
      </c>
      <c r="G14" t="str">
        <f>IF($A14=0,"",+VLOOKUP($A14,'1b - izabrana lica u Vl,NS i US'!$A$14:M35,G$3,FALSE))</f>
        <v/>
      </c>
      <c r="H14">
        <f>IF($A14=0,0,+VLOOKUP($A14,'1b - izabrana lica u Vl,NS i US'!$A$14:K35,H$3,FALSE))</f>
        <v>0</v>
      </c>
      <c r="T14" s="44" t="e">
        <f ca="1">_xlfn.IFNA(VLOOKUP($A14,'1b - izabrana lica u Vl,NS i US'!$A$14:$K$25,$T$3,FALSE),"")</f>
        <v>#NAME?</v>
      </c>
      <c r="U14" s="44"/>
      <c r="V14" s="44" t="e">
        <f t="shared" ca="1" si="0"/>
        <v>#NAME?</v>
      </c>
      <c r="W14" s="469" t="e">
        <f ca="1">+_xlfn.IFNA(VLOOKUP($A14,'1b - izabrana lica u Vl,NS i US'!$A$14:$K$25,$W$3,FALSE),"")</f>
        <v>#NAME?</v>
      </c>
      <c r="X14" s="44" t="e">
        <f ca="1">+_xlfn.IFNA(VLOOKUP($A14,'1b - izabrana lica u Vl,NS i US'!$A$14:$K$25,$X$3,FALSE),"")</f>
        <v>#NAME?</v>
      </c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 t="e">
        <f t="shared" ca="1" si="1"/>
        <v>#NAME?</v>
      </c>
      <c r="AJ14" s="44" t="e">
        <f ca="1">+_xlfn.IFNA(VLOOKUP($A14,'1b - izabrana lica u Vl,NS i US'!$A$14:$K$25,$AJ$3,FALSE),"")</f>
        <v>#NAME?</v>
      </c>
      <c r="AK14" s="44" t="str">
        <f ca="1">+IFERROR(AI14+(AI14*'1b - izabrana lica u Vl,NS i US'!C16)/100,"")</f>
        <v/>
      </c>
      <c r="AL14" s="44" t="str">
        <f ca="1">+IFERROR(AJ14+(AJ14*'1b - izabrana lica u Vl,NS i US'!C16)/100,"")</f>
        <v/>
      </c>
    </row>
    <row r="15" spans="1:38">
      <c r="A15">
        <f>+IF(MAX(A$5:A14)+1&lt;=A$1,A14+1,0)</f>
        <v>0</v>
      </c>
      <c r="B15" s="417">
        <f t="shared" si="2"/>
        <v>0</v>
      </c>
      <c r="C15">
        <f t="shared" si="3"/>
        <v>0</v>
      </c>
      <c r="D15" s="417">
        <f t="shared" si="3"/>
        <v>0</v>
      </c>
      <c r="E15" t="str">
        <f>IF($A15=0,"",+VLOOKUP($A15,'1b - izabrana lica u Vl,NS i US'!$A$14:K36,E$3,FALSE))</f>
        <v/>
      </c>
      <c r="G15" t="str">
        <f>IF($A15=0,"",+VLOOKUP($A15,'1b - izabrana lica u Vl,NS i US'!$A$14:M36,G$3,FALSE))</f>
        <v/>
      </c>
      <c r="H15">
        <f>IF($A15=0,0,+VLOOKUP($A15,'1b - izabrana lica u Vl,NS i US'!$A$14:K36,H$3,FALSE))</f>
        <v>0</v>
      </c>
      <c r="T15" s="44" t="e">
        <f ca="1">_xlfn.IFNA(VLOOKUP($A15,'1b - izabrana lica u Vl,NS i US'!$A$14:$K$25,$T$3,FALSE),"")</f>
        <v>#NAME?</v>
      </c>
      <c r="U15" s="44"/>
      <c r="V15" s="44" t="e">
        <f t="shared" ca="1" si="0"/>
        <v>#NAME?</v>
      </c>
      <c r="W15" s="469" t="e">
        <f ca="1">+_xlfn.IFNA(VLOOKUP($A15,'1b - izabrana lica u Vl,NS i US'!$A$14:$K$25,$W$3,FALSE),"")</f>
        <v>#NAME?</v>
      </c>
      <c r="X15" s="44" t="e">
        <f ca="1">+_xlfn.IFNA(VLOOKUP($A15,'1b - izabrana lica u Vl,NS i US'!$A$14:$K$25,$X$3,FALSE),"")</f>
        <v>#NAME?</v>
      </c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 t="e">
        <f t="shared" ca="1" si="1"/>
        <v>#NAME?</v>
      </c>
      <c r="AJ15" s="44" t="e">
        <f ca="1">+_xlfn.IFNA(VLOOKUP($A15,'1b - izabrana lica u Vl,NS i US'!$A$14:$K$25,$AJ$3,FALSE),"")</f>
        <v>#NAME?</v>
      </c>
      <c r="AK15" s="44" t="str">
        <f ca="1">+IFERROR(AI15+(AI15*'1b - izabrana lica u Vl,NS i US'!C17)/100,"")</f>
        <v/>
      </c>
      <c r="AL15" s="44" t="str">
        <f ca="1">+IFERROR(AJ15+(AJ15*'1b - izabrana lica u Vl,NS i US'!C17)/100,"")</f>
        <v/>
      </c>
    </row>
    <row r="16" spans="1:38">
      <c r="A16">
        <f>+IF(MAX(A$5:A15)+1&lt;=A$1,A15+1,0)</f>
        <v>0</v>
      </c>
      <c r="B16" s="417">
        <f t="shared" si="2"/>
        <v>0</v>
      </c>
      <c r="C16">
        <f t="shared" si="3"/>
        <v>0</v>
      </c>
      <c r="D16" s="417">
        <f t="shared" si="3"/>
        <v>0</v>
      </c>
      <c r="E16" t="str">
        <f>IF($A16=0,"",+VLOOKUP($A16,'1b - izabrana lica u Vl,NS i US'!$A$14:K37,E$3,FALSE))</f>
        <v/>
      </c>
      <c r="G16" t="str">
        <f>IF($A16=0,"",+VLOOKUP($A16,'1b - izabrana lica u Vl,NS i US'!$A$14:M37,G$3,FALSE))</f>
        <v/>
      </c>
      <c r="H16">
        <f>IF($A16=0,0,+VLOOKUP($A16,'1b - izabrana lica u Vl,NS i US'!$A$14:K37,H$3,FALSE))</f>
        <v>0</v>
      </c>
      <c r="T16" s="44" t="e">
        <f ca="1">_xlfn.IFNA(VLOOKUP($A16,'1b - izabrana lica u Vl,NS i US'!$A$14:$K$25,$T$3,FALSE),"")</f>
        <v>#NAME?</v>
      </c>
      <c r="U16" s="44"/>
      <c r="V16" s="44" t="e">
        <f t="shared" ca="1" si="0"/>
        <v>#NAME?</v>
      </c>
      <c r="W16" s="469" t="e">
        <f ca="1">+_xlfn.IFNA(VLOOKUP($A16,'1b - izabrana lica u Vl,NS i US'!$A$14:$K$25,$W$3,FALSE),"")</f>
        <v>#NAME?</v>
      </c>
      <c r="X16" s="44" t="e">
        <f ca="1">+_xlfn.IFNA(VLOOKUP($A16,'1b - izabrana lica u Vl,NS i US'!$A$14:$K$25,$X$3,FALSE),"")</f>
        <v>#NAME?</v>
      </c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 t="e">
        <f t="shared" ca="1" si="1"/>
        <v>#NAME?</v>
      </c>
      <c r="AJ16" s="44" t="e">
        <f ca="1">+_xlfn.IFNA(VLOOKUP($A16,'1b - izabrana lica u Vl,NS i US'!$A$14:$K$25,$AJ$3,FALSE),"")</f>
        <v>#NAME?</v>
      </c>
      <c r="AK16" s="44" t="str">
        <f ca="1">+IFERROR(AI16+(AI16*'1b - izabrana lica u Vl,NS i US'!C18)/100,"")</f>
        <v/>
      </c>
      <c r="AL16" s="44" t="str">
        <f ca="1">+IFERROR(AJ16+(AJ16*'1b - izabrana lica u Vl,NS i US'!C18)/100,"")</f>
        <v/>
      </c>
    </row>
    <row r="17" spans="1:38">
      <c r="A17">
        <f>+IF(MAX(A$5:A16)+1&lt;=A$1,A16+1,0)</f>
        <v>0</v>
      </c>
      <c r="B17" s="417">
        <f t="shared" si="2"/>
        <v>0</v>
      </c>
      <c r="C17">
        <f t="shared" si="3"/>
        <v>0</v>
      </c>
      <c r="D17" s="417">
        <f t="shared" si="3"/>
        <v>0</v>
      </c>
      <c r="E17" t="str">
        <f>IF($A17=0,"",+VLOOKUP($A17,'1b - izabrana lica u Vl,NS i US'!$A$14:K38,E$3,FALSE))</f>
        <v/>
      </c>
      <c r="G17" t="str">
        <f>IF($A17=0,"",+VLOOKUP($A17,'1b - izabrana lica u Vl,NS i US'!$A$14:M38,G$3,FALSE))</f>
        <v/>
      </c>
      <c r="H17">
        <f>IF($A17=0,0,+VLOOKUP($A17,'1b - izabrana lica u Vl,NS i US'!$A$14:K38,H$3,FALSE))</f>
        <v>0</v>
      </c>
      <c r="T17" s="44" t="e">
        <f ca="1">_xlfn.IFNA(VLOOKUP($A17,'1b - izabrana lica u Vl,NS i US'!$A$14:$K$25,$T$3,FALSE),"")</f>
        <v>#NAME?</v>
      </c>
      <c r="U17" s="44"/>
      <c r="V17" s="44" t="e">
        <f t="shared" ca="1" si="0"/>
        <v>#NAME?</v>
      </c>
      <c r="W17" s="469" t="e">
        <f ca="1">+_xlfn.IFNA(VLOOKUP($A17,'1b - izabrana lica u Vl,NS i US'!$A$14:$K$25,$W$3,FALSE),"")</f>
        <v>#NAME?</v>
      </c>
      <c r="X17" s="44" t="e">
        <f ca="1">+_xlfn.IFNA(VLOOKUP($A17,'1b - izabrana lica u Vl,NS i US'!$A$14:$K$25,$X$3,FALSE),"")</f>
        <v>#NAME?</v>
      </c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 t="e">
        <f t="shared" ca="1" si="1"/>
        <v>#NAME?</v>
      </c>
      <c r="AJ17" s="44" t="e">
        <f ca="1">+_xlfn.IFNA(VLOOKUP($A17,'1b - izabrana lica u Vl,NS i US'!$A$14:$K$25,$AJ$3,FALSE),"")</f>
        <v>#NAME?</v>
      </c>
      <c r="AK17" s="44" t="str">
        <f ca="1">+IFERROR(AI17+(AI17*'1b - izabrana lica u Vl,NS i US'!C19)/100,"")</f>
        <v/>
      </c>
      <c r="AL17" s="44" t="str">
        <f ca="1">+IFERROR(AJ17+(AJ17*'1b - izabrana lica u Vl,NS i US'!C19)/100,"")</f>
        <v/>
      </c>
    </row>
    <row r="18" spans="1:38"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</row>
    <row r="19" spans="1:38"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</row>
    <row r="20" spans="1:38"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</row>
    <row r="21" spans="1:38"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</row>
    <row r="22" spans="1:38"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</row>
    <row r="23" spans="1:38"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</row>
    <row r="24" spans="1:38"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</row>
    <row r="25" spans="1:38"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</row>
    <row r="26" spans="1:38"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</row>
    <row r="27" spans="1:38"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</row>
    <row r="28" spans="1:38"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</row>
    <row r="29" spans="1:38"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</row>
    <row r="30" spans="1:38"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</row>
    <row r="31" spans="1:38"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</row>
    <row r="32" spans="1:38"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</row>
    <row r="33" spans="15:33"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</row>
    <row r="34" spans="15:33"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</row>
    <row r="35" spans="15:33"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</row>
    <row r="36" spans="15:33"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</row>
    <row r="37" spans="15:33"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</row>
    <row r="38" spans="15:33"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</row>
    <row r="39" spans="15:33"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</row>
    <row r="40" spans="15:33"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</row>
    <row r="41" spans="15:33"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</row>
    <row r="42" spans="15:33"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</row>
    <row r="43" spans="15:33"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</row>
    <row r="44" spans="15:33"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</row>
    <row r="45" spans="15:33"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</row>
    <row r="46" spans="15:33"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</row>
    <row r="47" spans="15:33"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</row>
    <row r="48" spans="15:33"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</row>
    <row r="49" spans="15:33"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</row>
    <row r="50" spans="15:33"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</row>
    <row r="51" spans="15:33"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</row>
    <row r="52" spans="15:33"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</row>
    <row r="53" spans="15:33"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</row>
    <row r="54" spans="15:33"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</row>
    <row r="55" spans="15:33"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</row>
    <row r="56" spans="15:33"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</row>
    <row r="57" spans="15:33"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</row>
    <row r="58" spans="15:33"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</row>
    <row r="59" spans="15:33"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</row>
    <row r="60" spans="15:33"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</row>
    <row r="61" spans="15:33"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</row>
    <row r="62" spans="15:33"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</row>
    <row r="63" spans="15:33"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</row>
    <row r="64" spans="15:33"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</row>
    <row r="65" spans="15:33"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</row>
    <row r="66" spans="15:33"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</row>
    <row r="67" spans="15:33"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</row>
    <row r="68" spans="15:33"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</row>
    <row r="69" spans="15:33"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</row>
    <row r="70" spans="15:33"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</row>
    <row r="71" spans="15:33"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</row>
    <row r="72" spans="15:33"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</row>
    <row r="73" spans="15:33"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</row>
    <row r="74" spans="15:33"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</row>
    <row r="75" spans="15:33"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</row>
    <row r="76" spans="15:33"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</row>
    <row r="77" spans="15:33"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</row>
    <row r="78" spans="15:33"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</row>
    <row r="79" spans="15:33"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</row>
  </sheetData>
  <sheetProtection formatCells="0" formatColumns="0" formatRow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7</vt:i4>
      </vt:variant>
    </vt:vector>
  </HeadingPairs>
  <TitlesOfParts>
    <vt:vector size="21" baseType="lpstr">
      <vt:lpstr>1 -sredstva</vt:lpstr>
      <vt:lpstr>1а - drž,sek,drž.sl.i nam.</vt:lpstr>
      <vt:lpstr>1b - izabrana lica u Vl,NS i US</vt:lpstr>
      <vt:lpstr>1v -ostali</vt:lpstr>
      <vt:lpstr>1g -izabrana lica u pravosuđu</vt:lpstr>
      <vt:lpstr>1 d - jub. nagrade i otpremnine</vt:lpstr>
      <vt:lpstr>1 đ - projekcija plata</vt:lpstr>
      <vt:lpstr>prenos-1</vt:lpstr>
      <vt:lpstr>prenos-2</vt:lpstr>
      <vt:lpstr>prenos-3</vt:lpstr>
      <vt:lpstr>prenos-4</vt:lpstr>
      <vt:lpstr>Funkcije</vt:lpstr>
      <vt:lpstr>Korisnici</vt:lpstr>
      <vt:lpstr>NASLOVI</vt:lpstr>
      <vt:lpstr>'1 d - jub. nagrade i otpremnine'!Print_Area</vt:lpstr>
      <vt:lpstr>'1 -sredstva'!Print_Area</vt:lpstr>
      <vt:lpstr>'1а - drž,sek,drž.sl.i nam.'!Print_Area</vt:lpstr>
      <vt:lpstr>'1 -sredstva'!Print_Titles</vt:lpstr>
      <vt:lpstr>'1b - izabrana lica u Vl,NS i US'!Print_Titles</vt:lpstr>
      <vt:lpstr>'1v -ostali'!Print_Titles</vt:lpstr>
      <vt:lpstr>'1а - drž,sek,drž.sl.i nam.'!Print_Titles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Radisa Djorovic</dc:creator>
  <cp:lastModifiedBy>Crna Trava 2</cp:lastModifiedBy>
  <cp:lastPrinted>2019-06-14T13:14:02Z</cp:lastPrinted>
  <dcterms:created xsi:type="dcterms:W3CDTF">1996-10-14T23:33:28Z</dcterms:created>
  <dcterms:modified xsi:type="dcterms:W3CDTF">2025-07-21T07:48:16Z</dcterms:modified>
</cp:coreProperties>
</file>